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915" windowHeight="12090"/>
  </bookViews>
  <sheets>
    <sheet name="Ветераны труда" sheetId="1" r:id="rId1"/>
  </sheets>
  <definedNames>
    <definedName name="_xlnm.Print_Area" localSheetId="0">'Ветераны труда'!$A$1:$CK$28</definedName>
  </definedNames>
  <calcPr calcId="144525"/>
</workbook>
</file>

<file path=xl/calcChain.xml><?xml version="1.0" encoding="utf-8"?>
<calcChain xmlns="http://schemas.openxmlformats.org/spreadsheetml/2006/main">
  <c r="BR14" i="1" l="1"/>
  <c r="CL27" i="1" l="1"/>
  <c r="BP27" i="1"/>
  <c r="BL27" i="1"/>
  <c r="BJ27" i="1"/>
  <c r="BK27" i="1" s="1"/>
  <c r="BG27" i="1"/>
  <c r="BE27" i="1"/>
  <c r="BF27" i="1" s="1"/>
  <c r="BB27" i="1"/>
  <c r="AZ27" i="1"/>
  <c r="BA27" i="1" s="1"/>
  <c r="AS27" i="1"/>
  <c r="AR27" i="1"/>
  <c r="AN27" i="1"/>
  <c r="AO27" i="1" s="1"/>
  <c r="AK27" i="1"/>
  <c r="AG27" i="1"/>
  <c r="AH27" i="1" s="1"/>
  <c r="AD27" i="1"/>
  <c r="Z27" i="1"/>
  <c r="AA27" i="1" s="1"/>
  <c r="S27" i="1"/>
  <c r="O27" i="1"/>
  <c r="K27" i="1"/>
  <c r="G27" i="1"/>
  <c r="CL26" i="1"/>
  <c r="BP26" i="1"/>
  <c r="BL26" i="1"/>
  <c r="BJ26" i="1"/>
  <c r="BK26" i="1" s="1"/>
  <c r="BG26" i="1"/>
  <c r="BE26" i="1"/>
  <c r="BF26" i="1" s="1"/>
  <c r="BB26" i="1"/>
  <c r="AZ26" i="1"/>
  <c r="BA26" i="1" s="1"/>
  <c r="AS26" i="1"/>
  <c r="AR26" i="1"/>
  <c r="AN26" i="1"/>
  <c r="AO26" i="1" s="1"/>
  <c r="AK26" i="1"/>
  <c r="AG26" i="1"/>
  <c r="AH26" i="1" s="1"/>
  <c r="AD26" i="1"/>
  <c r="Z26" i="1"/>
  <c r="AA26" i="1" s="1"/>
  <c r="S26" i="1"/>
  <c r="P26" i="1"/>
  <c r="O26" i="1"/>
  <c r="K26" i="1"/>
  <c r="G26" i="1"/>
  <c r="CL25" i="1"/>
  <c r="BP25" i="1"/>
  <c r="BL25" i="1"/>
  <c r="BJ25" i="1"/>
  <c r="BK25" i="1" s="1"/>
  <c r="BG25" i="1"/>
  <c r="BE25" i="1"/>
  <c r="BF25" i="1" s="1"/>
  <c r="BB25" i="1"/>
  <c r="AZ25" i="1"/>
  <c r="BA25" i="1" s="1"/>
  <c r="AS25" i="1"/>
  <c r="AR25" i="1"/>
  <c r="AN25" i="1"/>
  <c r="AO25" i="1" s="1"/>
  <c r="AK25" i="1"/>
  <c r="AG25" i="1"/>
  <c r="AH25" i="1" s="1"/>
  <c r="AD25" i="1"/>
  <c r="Z25" i="1"/>
  <c r="AA25" i="1" s="1"/>
  <c r="S25" i="1"/>
  <c r="O25" i="1"/>
  <c r="K25" i="1"/>
  <c r="G25" i="1"/>
  <c r="CL24" i="1"/>
  <c r="BP24" i="1"/>
  <c r="BL24" i="1"/>
  <c r="BJ24" i="1"/>
  <c r="BK24" i="1" s="1"/>
  <c r="BG24" i="1"/>
  <c r="BE24" i="1"/>
  <c r="BF24" i="1" s="1"/>
  <c r="BB24" i="1"/>
  <c r="AZ24" i="1"/>
  <c r="BA24" i="1" s="1"/>
  <c r="AS24" i="1"/>
  <c r="AR24" i="1"/>
  <c r="AN24" i="1"/>
  <c r="AO24" i="1" s="1"/>
  <c r="AK24" i="1"/>
  <c r="AG24" i="1"/>
  <c r="AH24" i="1" s="1"/>
  <c r="AD24" i="1"/>
  <c r="Z24" i="1"/>
  <c r="AA24" i="1" s="1"/>
  <c r="S24" i="1"/>
  <c r="P24" i="1"/>
  <c r="O24" i="1"/>
  <c r="K24" i="1"/>
  <c r="G24" i="1"/>
  <c r="CL23" i="1"/>
  <c r="BP23" i="1"/>
  <c r="BL23" i="1"/>
  <c r="BJ23" i="1"/>
  <c r="BK23" i="1" s="1"/>
  <c r="BG23" i="1"/>
  <c r="BE23" i="1"/>
  <c r="BF23" i="1" s="1"/>
  <c r="BB23" i="1"/>
  <c r="AZ23" i="1"/>
  <c r="BA23" i="1" s="1"/>
  <c r="AS23" i="1"/>
  <c r="AR23" i="1"/>
  <c r="AN23" i="1"/>
  <c r="AO23" i="1" s="1"/>
  <c r="AP23" i="1" s="1"/>
  <c r="AQ23" i="1" s="1"/>
  <c r="AK23" i="1"/>
  <c r="AG23" i="1"/>
  <c r="AH23" i="1" s="1"/>
  <c r="AI23" i="1" s="1"/>
  <c r="AD23" i="1"/>
  <c r="Z23" i="1"/>
  <c r="AA23" i="1" s="1"/>
  <c r="S23" i="1"/>
  <c r="O23" i="1"/>
  <c r="K23" i="1"/>
  <c r="G23" i="1"/>
  <c r="CL22" i="1"/>
  <c r="BP22" i="1"/>
  <c r="BL22" i="1"/>
  <c r="BJ22" i="1"/>
  <c r="BK22" i="1" s="1"/>
  <c r="BG22" i="1"/>
  <c r="BE22" i="1"/>
  <c r="BF22" i="1" s="1"/>
  <c r="BB22" i="1"/>
  <c r="AZ22" i="1"/>
  <c r="BA22" i="1" s="1"/>
  <c r="AS22" i="1"/>
  <c r="AR22" i="1"/>
  <c r="AN22" i="1"/>
  <c r="AO22" i="1" s="1"/>
  <c r="AP22" i="1" s="1"/>
  <c r="AQ22" i="1" s="1"/>
  <c r="AK22" i="1"/>
  <c r="AG22" i="1"/>
  <c r="AH22" i="1" s="1"/>
  <c r="AD22" i="1"/>
  <c r="Z22" i="1"/>
  <c r="AA22" i="1" s="1"/>
  <c r="S22" i="1"/>
  <c r="O22" i="1"/>
  <c r="K22" i="1"/>
  <c r="G22" i="1"/>
  <c r="CL21" i="1"/>
  <c r="BP21" i="1"/>
  <c r="BL21" i="1"/>
  <c r="BJ21" i="1"/>
  <c r="BK21" i="1" s="1"/>
  <c r="BG21" i="1"/>
  <c r="BE21" i="1"/>
  <c r="BF21" i="1" s="1"/>
  <c r="BB21" i="1"/>
  <c r="AZ21" i="1"/>
  <c r="BA21" i="1" s="1"/>
  <c r="AS21" i="1"/>
  <c r="AR21" i="1"/>
  <c r="AN21" i="1"/>
  <c r="AO21" i="1" s="1"/>
  <c r="AP21" i="1" s="1"/>
  <c r="AQ21" i="1" s="1"/>
  <c r="AK21" i="1"/>
  <c r="AG21" i="1"/>
  <c r="AH21" i="1" s="1"/>
  <c r="AI21" i="1" s="1"/>
  <c r="AD21" i="1"/>
  <c r="Z21" i="1"/>
  <c r="AA21" i="1" s="1"/>
  <c r="S21" i="1"/>
  <c r="P21" i="1"/>
  <c r="O21" i="1"/>
  <c r="K21" i="1"/>
  <c r="G21" i="1"/>
  <c r="CL20" i="1"/>
  <c r="BP20" i="1"/>
  <c r="BL20" i="1"/>
  <c r="BJ20" i="1"/>
  <c r="BK20" i="1" s="1"/>
  <c r="BG20" i="1"/>
  <c r="BE20" i="1"/>
  <c r="BF20" i="1" s="1"/>
  <c r="BB20" i="1"/>
  <c r="AZ20" i="1"/>
  <c r="BA20" i="1" s="1"/>
  <c r="AS20" i="1"/>
  <c r="AR20" i="1"/>
  <c r="AN20" i="1"/>
  <c r="AO20" i="1" s="1"/>
  <c r="AK20" i="1"/>
  <c r="AG20" i="1"/>
  <c r="AH20" i="1" s="1"/>
  <c r="AI20" i="1" s="1"/>
  <c r="AD20" i="1"/>
  <c r="Z20" i="1"/>
  <c r="AA20" i="1" s="1"/>
  <c r="S20" i="1"/>
  <c r="P20" i="1"/>
  <c r="O20" i="1"/>
  <c r="K20" i="1"/>
  <c r="G20" i="1"/>
  <c r="CL19" i="1"/>
  <c r="BP19" i="1"/>
  <c r="BL19" i="1"/>
  <c r="BJ19" i="1"/>
  <c r="BK19" i="1" s="1"/>
  <c r="BG19" i="1"/>
  <c r="BE19" i="1"/>
  <c r="BF19" i="1" s="1"/>
  <c r="BB19" i="1"/>
  <c r="AZ19" i="1"/>
  <c r="BA19" i="1" s="1"/>
  <c r="AS19" i="1"/>
  <c r="AR19" i="1"/>
  <c r="AN19" i="1"/>
  <c r="AO19" i="1" s="1"/>
  <c r="AK19" i="1"/>
  <c r="AG19" i="1"/>
  <c r="AH19" i="1" s="1"/>
  <c r="AI19" i="1" s="1"/>
  <c r="AD19" i="1"/>
  <c r="Z19" i="1"/>
  <c r="AA19" i="1" s="1"/>
  <c r="S19" i="1"/>
  <c r="O19" i="1"/>
  <c r="K19" i="1"/>
  <c r="G19" i="1"/>
  <c r="CL18" i="1"/>
  <c r="BP18" i="1"/>
  <c r="BL18" i="1"/>
  <c r="BJ18" i="1"/>
  <c r="BK18" i="1" s="1"/>
  <c r="BG18" i="1"/>
  <c r="BE18" i="1"/>
  <c r="BF18" i="1" s="1"/>
  <c r="BB18" i="1"/>
  <c r="AZ18" i="1"/>
  <c r="BA18" i="1" s="1"/>
  <c r="AS18" i="1"/>
  <c r="AR18" i="1"/>
  <c r="AN18" i="1"/>
  <c r="AO18" i="1" s="1"/>
  <c r="AK18" i="1"/>
  <c r="AG18" i="1"/>
  <c r="AH18" i="1" s="1"/>
  <c r="AI18" i="1" s="1"/>
  <c r="AD18" i="1"/>
  <c r="Z18" i="1"/>
  <c r="AA18" i="1" s="1"/>
  <c r="S18" i="1"/>
  <c r="P18" i="1"/>
  <c r="O18" i="1"/>
  <c r="K18" i="1"/>
  <c r="G18" i="1"/>
  <c r="CL17" i="1"/>
  <c r="BP17" i="1"/>
  <c r="BL17" i="1"/>
  <c r="BJ17" i="1"/>
  <c r="BK17" i="1" s="1"/>
  <c r="BG17" i="1"/>
  <c r="BE17" i="1"/>
  <c r="BF17" i="1" s="1"/>
  <c r="BB17" i="1"/>
  <c r="AZ17" i="1"/>
  <c r="BA17" i="1" s="1"/>
  <c r="AS17" i="1"/>
  <c r="AR17" i="1"/>
  <c r="AN17" i="1"/>
  <c r="AO17" i="1" s="1"/>
  <c r="AK17" i="1"/>
  <c r="AG17" i="1"/>
  <c r="AH17" i="1" s="1"/>
  <c r="AI17" i="1" s="1"/>
  <c r="AD17" i="1"/>
  <c r="Z17" i="1"/>
  <c r="AA17" i="1" s="1"/>
  <c r="S17" i="1"/>
  <c r="O17" i="1"/>
  <c r="K17" i="1"/>
  <c r="G17" i="1"/>
  <c r="CL16" i="1"/>
  <c r="BP16" i="1"/>
  <c r="BL16" i="1"/>
  <c r="BJ16" i="1"/>
  <c r="BK16" i="1" s="1"/>
  <c r="BG16" i="1"/>
  <c r="BE16" i="1"/>
  <c r="BF16" i="1" s="1"/>
  <c r="BB16" i="1"/>
  <c r="AZ16" i="1"/>
  <c r="BA16" i="1" s="1"/>
  <c r="AS16" i="1"/>
  <c r="AR16" i="1"/>
  <c r="AN16" i="1"/>
  <c r="AO16" i="1" s="1"/>
  <c r="AK16" i="1"/>
  <c r="AG16" i="1"/>
  <c r="AH16" i="1" s="1"/>
  <c r="AI16" i="1" s="1"/>
  <c r="AD16" i="1"/>
  <c r="Z16" i="1"/>
  <c r="AA16" i="1" s="1"/>
  <c r="S16" i="1"/>
  <c r="P16" i="1"/>
  <c r="O16" i="1"/>
  <c r="K16" i="1"/>
  <c r="G16" i="1"/>
  <c r="CL15" i="1"/>
  <c r="BP15" i="1"/>
  <c r="BL15" i="1"/>
  <c r="BJ15" i="1"/>
  <c r="BK15" i="1" s="1"/>
  <c r="BG15" i="1"/>
  <c r="BE15" i="1"/>
  <c r="BF15" i="1" s="1"/>
  <c r="BB15" i="1"/>
  <c r="AZ15" i="1"/>
  <c r="BA15" i="1" s="1"/>
  <c r="AS15" i="1"/>
  <c r="AR15" i="1"/>
  <c r="AN15" i="1"/>
  <c r="AO15" i="1" s="1"/>
  <c r="AK15" i="1"/>
  <c r="AG15" i="1"/>
  <c r="AH15" i="1" s="1"/>
  <c r="AD15" i="1"/>
  <c r="Z15" i="1"/>
  <c r="AA15" i="1" s="1"/>
  <c r="S15" i="1"/>
  <c r="O15" i="1"/>
  <c r="K15" i="1"/>
  <c r="G15" i="1"/>
  <c r="CL14" i="1"/>
  <c r="BP14" i="1"/>
  <c r="BL14" i="1"/>
  <c r="BJ14" i="1"/>
  <c r="BK14" i="1" s="1"/>
  <c r="BG14" i="1"/>
  <c r="BE14" i="1"/>
  <c r="BF14" i="1" s="1"/>
  <c r="BB14" i="1"/>
  <c r="AZ14" i="1"/>
  <c r="BA14" i="1" s="1"/>
  <c r="AS14" i="1"/>
  <c r="AR14" i="1"/>
  <c r="AN14" i="1"/>
  <c r="AO14" i="1" s="1"/>
  <c r="AK14" i="1"/>
  <c r="AG14" i="1"/>
  <c r="AH14" i="1" s="1"/>
  <c r="AD14" i="1"/>
  <c r="Z14" i="1"/>
  <c r="AA14" i="1" s="1"/>
  <c r="S14" i="1"/>
  <c r="O14" i="1"/>
  <c r="K14" i="1"/>
  <c r="G14" i="1"/>
  <c r="CL13" i="1"/>
  <c r="BP13" i="1"/>
  <c r="BL13" i="1"/>
  <c r="BJ13" i="1"/>
  <c r="BK13" i="1" s="1"/>
  <c r="BG13" i="1"/>
  <c r="BE13" i="1"/>
  <c r="BF13" i="1" s="1"/>
  <c r="BB13" i="1"/>
  <c r="AZ13" i="1"/>
  <c r="BA13" i="1" s="1"/>
  <c r="AS13" i="1"/>
  <c r="AR13" i="1"/>
  <c r="AN13" i="1"/>
  <c r="AO13" i="1" s="1"/>
  <c r="AK13" i="1"/>
  <c r="AG13" i="1"/>
  <c r="AH13" i="1" s="1"/>
  <c r="AD13" i="1"/>
  <c r="Z13" i="1"/>
  <c r="AA13" i="1" s="1"/>
  <c r="S13" i="1"/>
  <c r="P13" i="1"/>
  <c r="O13" i="1"/>
  <c r="K13" i="1"/>
  <c r="G13" i="1"/>
  <c r="CL12" i="1"/>
  <c r="BP12" i="1"/>
  <c r="BL12" i="1"/>
  <c r="BJ12" i="1"/>
  <c r="BK12" i="1" s="1"/>
  <c r="BG12" i="1"/>
  <c r="BE12" i="1"/>
  <c r="BF12" i="1" s="1"/>
  <c r="BB12" i="1"/>
  <c r="AZ12" i="1"/>
  <c r="BA12" i="1" s="1"/>
  <c r="AS12" i="1"/>
  <c r="AR12" i="1"/>
  <c r="AN12" i="1"/>
  <c r="AO12" i="1" s="1"/>
  <c r="AK12" i="1"/>
  <c r="AG12" i="1"/>
  <c r="AH12" i="1" s="1"/>
  <c r="AD12" i="1"/>
  <c r="Z12" i="1"/>
  <c r="AA12" i="1" s="1"/>
  <c r="S12" i="1"/>
  <c r="P12" i="1"/>
  <c r="O12" i="1"/>
  <c r="K12" i="1"/>
  <c r="G12" i="1"/>
  <c r="CL11" i="1"/>
  <c r="BP11" i="1"/>
  <c r="BL11" i="1"/>
  <c r="BJ11" i="1"/>
  <c r="BK11" i="1" s="1"/>
  <c r="BG11" i="1"/>
  <c r="BE11" i="1"/>
  <c r="BF11" i="1" s="1"/>
  <c r="BB11" i="1"/>
  <c r="AZ11" i="1"/>
  <c r="BA11" i="1" s="1"/>
  <c r="AS11" i="1"/>
  <c r="AR11" i="1"/>
  <c r="AN11" i="1"/>
  <c r="AO11" i="1" s="1"/>
  <c r="AP11" i="1" s="1"/>
  <c r="AK11" i="1"/>
  <c r="AG11" i="1"/>
  <c r="AH11" i="1" s="1"/>
  <c r="AI11" i="1" s="1"/>
  <c r="AD11" i="1"/>
  <c r="Z11" i="1"/>
  <c r="AA11" i="1" s="1"/>
  <c r="S11" i="1"/>
  <c r="O11" i="1"/>
  <c r="K11" i="1"/>
  <c r="G11" i="1"/>
  <c r="CL10" i="1"/>
  <c r="BP10" i="1"/>
  <c r="BL10" i="1"/>
  <c r="BJ10" i="1"/>
  <c r="BK10" i="1" s="1"/>
  <c r="BG10" i="1"/>
  <c r="BE10" i="1"/>
  <c r="BF10" i="1" s="1"/>
  <c r="BB10" i="1"/>
  <c r="AZ10" i="1"/>
  <c r="BA10" i="1" s="1"/>
  <c r="AS10" i="1"/>
  <c r="AR10" i="1"/>
  <c r="AN10" i="1"/>
  <c r="AO10" i="1" s="1"/>
  <c r="AK10" i="1"/>
  <c r="AG10" i="1"/>
  <c r="AH10" i="1" s="1"/>
  <c r="AI10" i="1" s="1"/>
  <c r="AD10" i="1"/>
  <c r="Z10" i="1"/>
  <c r="AA10" i="1" s="1"/>
  <c r="S10" i="1"/>
  <c r="P10" i="1"/>
  <c r="O10" i="1"/>
  <c r="K10" i="1"/>
  <c r="G10" i="1"/>
  <c r="CL9" i="1"/>
  <c r="BP9" i="1"/>
  <c r="BL9" i="1"/>
  <c r="BJ9" i="1"/>
  <c r="BK9" i="1" s="1"/>
  <c r="BG9" i="1"/>
  <c r="BE9" i="1"/>
  <c r="BF9" i="1" s="1"/>
  <c r="BB9" i="1"/>
  <c r="AZ9" i="1"/>
  <c r="BA9" i="1" s="1"/>
  <c r="AS9" i="1"/>
  <c r="AR9" i="1"/>
  <c r="AN9" i="1"/>
  <c r="AO9" i="1" s="1"/>
  <c r="AP9" i="1" s="1"/>
  <c r="AK9" i="1"/>
  <c r="AG9" i="1"/>
  <c r="AH9" i="1" s="1"/>
  <c r="AD9" i="1"/>
  <c r="Z9" i="1"/>
  <c r="AA9" i="1" s="1"/>
  <c r="S9" i="1"/>
  <c r="P9" i="1"/>
  <c r="O9" i="1"/>
  <c r="K9" i="1"/>
  <c r="G9" i="1"/>
  <c r="BV8" i="1"/>
  <c r="BU8" i="1"/>
  <c r="BO8" i="1"/>
  <c r="BN8" i="1"/>
  <c r="BM8" i="1"/>
  <c r="BH8" i="1"/>
  <c r="BC8" i="1"/>
  <c r="AX8" i="1"/>
  <c r="AL8" i="1"/>
  <c r="AE8" i="1"/>
  <c r="X8" i="1"/>
  <c r="R8" i="1"/>
  <c r="Q8" i="1"/>
  <c r="N8" i="1"/>
  <c r="M8" i="1"/>
  <c r="L8" i="1"/>
  <c r="J8" i="1"/>
  <c r="I8" i="1"/>
  <c r="H8" i="1"/>
  <c r="F8" i="1"/>
  <c r="E8" i="1"/>
  <c r="D8" i="1"/>
  <c r="C8" i="1"/>
  <c r="BQ9" i="1" l="1"/>
  <c r="V9" i="1"/>
  <c r="AV15" i="1"/>
  <c r="V17" i="1"/>
  <c r="AV13" i="1"/>
  <c r="BR26" i="1"/>
  <c r="BQ24" i="1"/>
  <c r="BQ22" i="1"/>
  <c r="AV14" i="1"/>
  <c r="BQ21" i="1"/>
  <c r="AV25" i="1"/>
  <c r="BQ25" i="1"/>
  <c r="G8" i="1"/>
  <c r="AS8" i="1"/>
  <c r="BQ18" i="1"/>
  <c r="BR20" i="1"/>
  <c r="AV21" i="1"/>
  <c r="BR10" i="1"/>
  <c r="AT19" i="1"/>
  <c r="AU19" i="1" s="1"/>
  <c r="K8" i="1"/>
  <c r="V16" i="1"/>
  <c r="BS23" i="1"/>
  <c r="BS15" i="1"/>
  <c r="AV20" i="1"/>
  <c r="BS17" i="1"/>
  <c r="V12" i="1"/>
  <c r="AV26" i="1"/>
  <c r="V10" i="1"/>
  <c r="BL8" i="1"/>
  <c r="AK8" i="1"/>
  <c r="AT15" i="1"/>
  <c r="AU15" i="1" s="1"/>
  <c r="BR19" i="1"/>
  <c r="V21" i="1"/>
  <c r="V24" i="1"/>
  <c r="AB23" i="1"/>
  <c r="AC23" i="1" s="1"/>
  <c r="BR24" i="1"/>
  <c r="AP10" i="1"/>
  <c r="AQ10" i="1" s="1"/>
  <c r="AI12" i="1"/>
  <c r="AJ12" i="1" s="1"/>
  <c r="AT25" i="1"/>
  <c r="AU25" i="1" s="1"/>
  <c r="AT24" i="1"/>
  <c r="BA8" i="1"/>
  <c r="AB21" i="1"/>
  <c r="AC21" i="1" s="1"/>
  <c r="AR8" i="1"/>
  <c r="BR13" i="1"/>
  <c r="BS14" i="1"/>
  <c r="BQ14" i="1"/>
  <c r="AV17" i="1"/>
  <c r="BS18" i="1"/>
  <c r="AT20" i="1"/>
  <c r="AU20" i="1" s="1"/>
  <c r="BR21" i="1"/>
  <c r="BS27" i="1"/>
  <c r="AQ9" i="1"/>
  <c r="BP8" i="1"/>
  <c r="BS10" i="1"/>
  <c r="AT18" i="1"/>
  <c r="AU18" i="1" s="1"/>
  <c r="AT26" i="1"/>
  <c r="AO8" i="1"/>
  <c r="AV18" i="1"/>
  <c r="BS19" i="1"/>
  <c r="AV10" i="1"/>
  <c r="AV11" i="1"/>
  <c r="BR18" i="1"/>
  <c r="BR22" i="1"/>
  <c r="AT27" i="1"/>
  <c r="AU27" i="1" s="1"/>
  <c r="BF8" i="1"/>
  <c r="BS21" i="1"/>
  <c r="V22" i="1"/>
  <c r="BR23" i="1"/>
  <c r="AV27" i="1"/>
  <c r="V26" i="1"/>
  <c r="AJ17" i="1"/>
  <c r="BR17" i="1"/>
  <c r="BQ19" i="1"/>
  <c r="V20" i="1"/>
  <c r="BR16" i="1"/>
  <c r="BS9" i="1"/>
  <c r="V11" i="1"/>
  <c r="BQ16" i="1"/>
  <c r="AT22" i="1"/>
  <c r="AU22" i="1" s="1"/>
  <c r="V23" i="1"/>
  <c r="AV24" i="1"/>
  <c r="V14" i="1"/>
  <c r="AJ10" i="1"/>
  <c r="AV12" i="1"/>
  <c r="AD8" i="1"/>
  <c r="AV19" i="1"/>
  <c r="AV22" i="1"/>
  <c r="V25" i="1"/>
  <c r="AP26" i="1"/>
  <c r="AQ26" i="1" s="1"/>
  <c r="AT12" i="1"/>
  <c r="BQ13" i="1"/>
  <c r="BS16" i="1"/>
  <c r="V27" i="1"/>
  <c r="BR11" i="1"/>
  <c r="BS13" i="1"/>
  <c r="AB22" i="1"/>
  <c r="AC22" i="1" s="1"/>
  <c r="AV23" i="1"/>
  <c r="AT9" i="1"/>
  <c r="AU9" i="1" s="1"/>
  <c r="AV16" i="1"/>
  <c r="AJ19" i="1"/>
  <c r="BS20" i="1"/>
  <c r="BS26" i="1"/>
  <c r="AB12" i="1"/>
  <c r="AC12" i="1" s="1"/>
  <c r="AT23" i="1"/>
  <c r="BS24" i="1"/>
  <c r="P8" i="1"/>
  <c r="BR9" i="1"/>
  <c r="CL8" i="1"/>
  <c r="AQ11" i="1"/>
  <c r="AT13" i="1"/>
  <c r="AT17" i="1"/>
  <c r="AJ21" i="1"/>
  <c r="AP24" i="1"/>
  <c r="AQ24" i="1" s="1"/>
  <c r="AB26" i="1"/>
  <c r="AC26" i="1" s="1"/>
  <c r="AP14" i="1"/>
  <c r="AQ14" i="1" s="1"/>
  <c r="AB20" i="1"/>
  <c r="AC20" i="1" s="1"/>
  <c r="AT11" i="1"/>
  <c r="AB15" i="1"/>
  <c r="AC15" i="1" s="1"/>
  <c r="BR15" i="1"/>
  <c r="AJ16" i="1"/>
  <c r="AB13" i="1"/>
  <c r="AC13" i="1" s="1"/>
  <c r="V13" i="1"/>
  <c r="AJ23" i="1"/>
  <c r="AI26" i="1"/>
  <c r="AJ26" i="1" s="1"/>
  <c r="AA8" i="1"/>
  <c r="AB9" i="1"/>
  <c r="BR12" i="1"/>
  <c r="AI13" i="1"/>
  <c r="AJ13" i="1" s="1"/>
  <c r="O8" i="1"/>
  <c r="V15" i="1"/>
  <c r="AB19" i="1"/>
  <c r="AC19" i="1" s="1"/>
  <c r="BS12" i="1"/>
  <c r="AP16" i="1"/>
  <c r="AQ16" i="1" s="1"/>
  <c r="V19" i="1"/>
  <c r="AB27" i="1"/>
  <c r="AC27" i="1" s="1"/>
  <c r="AP12" i="1"/>
  <c r="AQ12" i="1" s="1"/>
  <c r="AJ20" i="1"/>
  <c r="BS22" i="1"/>
  <c r="BR25" i="1"/>
  <c r="S8" i="1"/>
  <c r="AB11" i="1"/>
  <c r="AC11" i="1" s="1"/>
  <c r="BS11" i="1"/>
  <c r="AI27" i="1"/>
  <c r="AJ27" i="1" s="1"/>
  <c r="AP18" i="1"/>
  <c r="AQ18" i="1" s="1"/>
  <c r="AV9" i="1"/>
  <c r="BB8" i="1"/>
  <c r="AP13" i="1"/>
  <c r="AQ13" i="1" s="1"/>
  <c r="AT14" i="1"/>
  <c r="AB18" i="1"/>
  <c r="AC18" i="1" s="1"/>
  <c r="AI25" i="1"/>
  <c r="AJ25" i="1" s="1"/>
  <c r="BS25" i="1"/>
  <c r="AH8" i="1"/>
  <c r="BG8" i="1"/>
  <c r="AT10" i="1"/>
  <c r="AJ11" i="1"/>
  <c r="AB14" i="1"/>
  <c r="AC14" i="1" s="1"/>
  <c r="AT16" i="1"/>
  <c r="V18" i="1"/>
  <c r="AI22" i="1"/>
  <c r="AJ22" i="1" s="1"/>
  <c r="AP15" i="1"/>
  <c r="AQ15" i="1" s="1"/>
  <c r="AT21" i="1"/>
  <c r="AP25" i="1"/>
  <c r="AQ25" i="1" s="1"/>
  <c r="AP17" i="1"/>
  <c r="AQ17" i="1" s="1"/>
  <c r="BK8" i="1"/>
  <c r="AB10" i="1"/>
  <c r="AC10" i="1" s="1"/>
  <c r="AJ18" i="1"/>
  <c r="AP19" i="1"/>
  <c r="AQ19" i="1" s="1"/>
  <c r="AI24" i="1"/>
  <c r="AJ24" i="1" s="1"/>
  <c r="BR27" i="1"/>
  <c r="AB16" i="1"/>
  <c r="AC16" i="1" s="1"/>
  <c r="AB17" i="1"/>
  <c r="AC17" i="1" s="1"/>
  <c r="AP20" i="1"/>
  <c r="AQ20" i="1" s="1"/>
  <c r="AI9" i="1"/>
  <c r="AJ9" i="1" s="1"/>
  <c r="AP27" i="1"/>
  <c r="AQ27" i="1" s="1"/>
  <c r="AI14" i="1"/>
  <c r="AJ14" i="1" s="1"/>
  <c r="AI15" i="1"/>
  <c r="AJ15" i="1" s="1"/>
  <c r="AB24" i="1"/>
  <c r="AC24" i="1" s="1"/>
  <c r="AB25" i="1"/>
  <c r="AC25" i="1" s="1"/>
  <c r="BT9" i="1" l="1"/>
  <c r="AW15" i="1"/>
  <c r="BT16" i="1"/>
  <c r="BT14" i="1"/>
  <c r="AW25" i="1"/>
  <c r="BT13" i="1"/>
  <c r="BT27" i="1"/>
  <c r="AW24" i="1"/>
  <c r="T17" i="1"/>
  <c r="W17" i="1" s="1"/>
  <c r="AW20" i="1"/>
  <c r="AU24" i="1"/>
  <c r="BT18" i="1"/>
  <c r="AW19" i="1"/>
  <c r="T21" i="1"/>
  <c r="W21" i="1" s="1"/>
  <c r="BT26" i="1"/>
  <c r="AW27" i="1"/>
  <c r="BQ26" i="1"/>
  <c r="BQ23" i="1"/>
  <c r="BT20" i="1"/>
  <c r="BQ27" i="1"/>
  <c r="BQ20" i="1"/>
  <c r="T23" i="1"/>
  <c r="U23" i="1" s="1"/>
  <c r="AW22" i="1"/>
  <c r="BT15" i="1"/>
  <c r="T22" i="1"/>
  <c r="U22" i="1" s="1"/>
  <c r="BT19" i="1"/>
  <c r="BQ17" i="1"/>
  <c r="T10" i="1"/>
  <c r="U10" i="1" s="1"/>
  <c r="AV8" i="1"/>
  <c r="BT17" i="1"/>
  <c r="BQ15" i="1"/>
  <c r="BT21" i="1"/>
  <c r="BT23" i="1"/>
  <c r="V8" i="1"/>
  <c r="AU12" i="1"/>
  <c r="AW12" i="1"/>
  <c r="T25" i="1"/>
  <c r="W25" i="1" s="1"/>
  <c r="BT10" i="1"/>
  <c r="T16" i="1"/>
  <c r="U16" i="1" s="1"/>
  <c r="AW18" i="1"/>
  <c r="AW26" i="1"/>
  <c r="AU26" i="1"/>
  <c r="AT8" i="1"/>
  <c r="T13" i="1"/>
  <c r="T26" i="1"/>
  <c r="AQ8" i="1"/>
  <c r="T20" i="1"/>
  <c r="T14" i="1"/>
  <c r="T15" i="1"/>
  <c r="T24" i="1"/>
  <c r="AW23" i="1"/>
  <c r="AU23" i="1"/>
  <c r="BT25" i="1"/>
  <c r="BT11" i="1"/>
  <c r="AP8" i="1"/>
  <c r="AI8" i="1"/>
  <c r="T11" i="1"/>
  <c r="AW17" i="1"/>
  <c r="AU17" i="1"/>
  <c r="T27" i="1"/>
  <c r="AW9" i="1"/>
  <c r="BT22" i="1"/>
  <c r="BS8" i="1"/>
  <c r="BT12" i="1"/>
  <c r="BR8" i="1"/>
  <c r="AW21" i="1"/>
  <c r="AU21" i="1"/>
  <c r="AW16" i="1"/>
  <c r="AU16" i="1"/>
  <c r="T19" i="1"/>
  <c r="AJ8" i="1"/>
  <c r="T18" i="1"/>
  <c r="T12" i="1"/>
  <c r="BQ10" i="1"/>
  <c r="BQ12" i="1"/>
  <c r="AW13" i="1"/>
  <c r="AU13" i="1"/>
  <c r="BT24" i="1"/>
  <c r="AW10" i="1"/>
  <c r="AU10" i="1"/>
  <c r="BQ11" i="1"/>
  <c r="AW14" i="1"/>
  <c r="AU14" i="1"/>
  <c r="AB8" i="1"/>
  <c r="AC9" i="1"/>
  <c r="AW11" i="1"/>
  <c r="AU11" i="1"/>
  <c r="W23" i="1" l="1"/>
  <c r="W16" i="1"/>
  <c r="U21" i="1"/>
  <c r="U17" i="1"/>
  <c r="U25" i="1"/>
  <c r="BT8" i="1"/>
  <c r="W10" i="1"/>
  <c r="AU8" i="1"/>
  <c r="W22" i="1"/>
  <c r="U11" i="1"/>
  <c r="W11" i="1"/>
  <c r="U15" i="1"/>
  <c r="W15" i="1"/>
  <c r="T9" i="1"/>
  <c r="AC8" i="1"/>
  <c r="AW8" i="1"/>
  <c r="W14" i="1"/>
  <c r="U14" i="1"/>
  <c r="U12" i="1"/>
  <c r="W12" i="1"/>
  <c r="W20" i="1"/>
  <c r="U20" i="1"/>
  <c r="W18" i="1"/>
  <c r="U18" i="1"/>
  <c r="W27" i="1"/>
  <c r="U27" i="1"/>
  <c r="W26" i="1"/>
  <c r="U26" i="1"/>
  <c r="BQ8" i="1"/>
  <c r="W19" i="1"/>
  <c r="U19" i="1"/>
  <c r="W24" i="1"/>
  <c r="U24" i="1"/>
  <c r="W13" i="1"/>
  <c r="U13" i="1"/>
  <c r="T8" i="1" l="1"/>
  <c r="W9" i="1"/>
  <c r="W8" i="1" s="1"/>
  <c r="U9" i="1"/>
  <c r="U8" i="1" s="1"/>
</calcChain>
</file>

<file path=xl/sharedStrings.xml><?xml version="1.0" encoding="utf-8"?>
<sst xmlns="http://schemas.openxmlformats.org/spreadsheetml/2006/main" count="144" uniqueCount="95">
  <si>
    <t>Субвенции муниципальным образования РТ на реализацию Закона Республики Тыва "О мерах социальной поддержки ветеранов труда и тружеников тыла"</t>
  </si>
  <si>
    <t>№</t>
  </si>
  <si>
    <t>Наименование муниципального образования РТ</t>
  </si>
  <si>
    <t>Итоги 2018 года</t>
  </si>
  <si>
    <t>Итоги 2019 года</t>
  </si>
  <si>
    <t>План на 2020 год</t>
  </si>
  <si>
    <t>Итоги 2020 года</t>
  </si>
  <si>
    <t>План на 2021 год</t>
  </si>
  <si>
    <t>Проект на 2021 год</t>
  </si>
  <si>
    <t>в том числе</t>
  </si>
  <si>
    <t>Проект на 2022 год</t>
  </si>
  <si>
    <t>Первоначальный план на 2021 год</t>
  </si>
  <si>
    <t>Исполнение 2021 года</t>
  </si>
  <si>
    <t>Первоначальный план на 2022 год</t>
  </si>
  <si>
    <t>Проект бюджета на 2025 год</t>
  </si>
  <si>
    <t>Ветераны труда</t>
  </si>
  <si>
    <t>Труженники тыла</t>
  </si>
  <si>
    <t>Труженники тыла, одновременно являющимимся ветеранами труда</t>
  </si>
  <si>
    <t>Труженики тыла</t>
  </si>
  <si>
    <t>Труженники тыла, одновременно являющихся ветеранами труда</t>
  </si>
  <si>
    <t>Кол-во получателей (прогноз)</t>
  </si>
  <si>
    <t>Кол-во получателей, чел.</t>
  </si>
  <si>
    <t>Исполнение 2018 года</t>
  </si>
  <si>
    <t>Исполнение 2019 года</t>
  </si>
  <si>
    <t>Отклонения 2019 года к 2018 году</t>
  </si>
  <si>
    <t>Количество получателей за первое полугодие 2020 года</t>
  </si>
  <si>
    <t>Отклонения 2020 года к 2019 году</t>
  </si>
  <si>
    <t>Ожидамое исполнение 2020 года</t>
  </si>
  <si>
    <t>Исполнение 2020 года</t>
  </si>
  <si>
    <t>Кол-во получателей при планировании, чел.</t>
  </si>
  <si>
    <t>Актуальное кол-во получателей, чел.</t>
  </si>
  <si>
    <t>План</t>
  </si>
  <si>
    <t xml:space="preserve">Кол-во получателей, чел. </t>
  </si>
  <si>
    <t>Объем расходов на 2021 год</t>
  </si>
  <si>
    <t xml:space="preserve">Отклонения проекта 2021 г. и 2020 г. </t>
  </si>
  <si>
    <t>Объем расходов без индексации с 1 февраля 2021 года</t>
  </si>
  <si>
    <t>Отклонения проекта 2021 г. и проекта 2021 г. без индексации</t>
  </si>
  <si>
    <t xml:space="preserve">Размер ЕДВ, рублей </t>
  </si>
  <si>
    <t>Размер ЕДВ с учетом индексации на 3,8% с 1 февраля 2021 г.</t>
  </si>
  <si>
    <t>Расходы на ЕДВ</t>
  </si>
  <si>
    <t>Расходы на доставку (1,5%)</t>
  </si>
  <si>
    <t xml:space="preserve">Всего  расходы  </t>
  </si>
  <si>
    <t>Объем расходов без индексации с 1 февраля 2021 г.</t>
  </si>
  <si>
    <t>Размер ЕДВ, рублей</t>
  </si>
  <si>
    <t xml:space="preserve">Размер ЕДВ с индексацией 3,8% с 1 февраля 2021 г. </t>
  </si>
  <si>
    <t>Расходы на доставку ЕДВ (1,5%)</t>
  </si>
  <si>
    <t>Объем расходов на 2022 год</t>
  </si>
  <si>
    <t xml:space="preserve">Отклонения проекта 2022 г. и 2021 г. </t>
  </si>
  <si>
    <t>Объем расходов без индексации с 1 февраля 2022 года</t>
  </si>
  <si>
    <t>Отклонения проекта 2022 г. и проекта 2022 г. без индексации</t>
  </si>
  <si>
    <t>Размер ЕДВ с учетом индексации на 4,0% с 1 февраля 2022 г.</t>
  </si>
  <si>
    <t>Объем расходов без индексации с 1 февраля 2022 г.</t>
  </si>
  <si>
    <t xml:space="preserve">Размер ЕДВ с индексацией 4,0% с 1 февраля 2021 г. </t>
  </si>
  <si>
    <t>Кол-во получателей (прогноз) на 2025 год</t>
  </si>
  <si>
    <t>Объем расходов на 2025 год (5,5%)</t>
  </si>
  <si>
    <t xml:space="preserve">Объем расходов на 2025 год с индексацией 7,3 % </t>
  </si>
  <si>
    <t>с индексацией 7,3% и без индексации</t>
  </si>
  <si>
    <t xml:space="preserve">Фактической кол-во получателей на 01.10.2023 г., чел. </t>
  </si>
  <si>
    <t>с индексацией 7,3 %, рублей</t>
  </si>
  <si>
    <t>Расходы на ЕДВ с индексацией 4,5%</t>
  </si>
  <si>
    <t>с индексацией 7,3 %</t>
  </si>
  <si>
    <t xml:space="preserve">с индексацией 7,3 %, рублей </t>
  </si>
  <si>
    <t xml:space="preserve">РАЗМЕР на ЕДВ с индексацией 7,3 %, рублей </t>
  </si>
  <si>
    <t>РАСХОДЫ на ЕДВ с индексацией 7,3 %</t>
  </si>
  <si>
    <t>23=(21*22)*12 мес</t>
  </si>
  <si>
    <t>24=(23*1,5%)+290(разовое)</t>
  </si>
  <si>
    <t>25=23+24</t>
  </si>
  <si>
    <t>28=(26*27)*12 мес</t>
  </si>
  <si>
    <t>29=(28*1,5%)+290(разовое)</t>
  </si>
  <si>
    <t>30=28+29</t>
  </si>
  <si>
    <t>34=31*(32+33)*12 мес</t>
  </si>
  <si>
    <t>35=(34*1,5%)+290(разовое)</t>
  </si>
  <si>
    <t>36=34+35</t>
  </si>
  <si>
    <t>Всего</t>
  </si>
  <si>
    <t>Бай-Тайгинский</t>
  </si>
  <si>
    <t>Барун-Хемчикский</t>
  </si>
  <si>
    <t>Дзун-Хемчикский</t>
  </si>
  <si>
    <t>Каа-Хемский</t>
  </si>
  <si>
    <t>Кызылский</t>
  </si>
  <si>
    <t>Монгун-Тайгинский</t>
  </si>
  <si>
    <t>Овюрский</t>
  </si>
  <si>
    <t>Пий-Хемский</t>
  </si>
  <si>
    <t>Сут-Хольский</t>
  </si>
  <si>
    <t>Тандинский</t>
  </si>
  <si>
    <t>Тес-Хемский</t>
  </si>
  <si>
    <t>Тоджинский</t>
  </si>
  <si>
    <t>Улуг-Хемский</t>
  </si>
  <si>
    <t>Эрзинский</t>
  </si>
  <si>
    <t>Чаа-Хольский</t>
  </si>
  <si>
    <t>Чеди-Хольский</t>
  </si>
  <si>
    <t>Тере-Хольский</t>
  </si>
  <si>
    <t>г.Кызыл</t>
  </si>
  <si>
    <t>г.Ак-Довурак</t>
  </si>
  <si>
    <t>¹ - Ежемесячная денежная выплата</t>
  </si>
  <si>
    <t>Выплаты(за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</si>
</sst>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"/>
    <numFmt numFmtId="165" formatCode="00\.00\.00"/>
    <numFmt numFmtId="166" formatCode="_-* #,##0.00_р_._-;\-* #,##0.00_р_._-;_-* &quot;-&quot;??_р_._-;_-@_-"/>
    <numFmt numFmtId="167" formatCode="_-* #,##0.00&quot;р.&quot;_-;\-* #,##0.00&quot;р.&quot;_-;_-* &quot;-&quot;??&quot;р.&quot;_-;_-@_-"/>
    <numFmt numFmtId="168" formatCode="_(* #,##0.00_);_(* \(#,##0.00\);_(* &quot;-&quot;??_);_(@_)"/>
    <numFmt numFmtId="169" formatCode="0.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color theme="1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5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51">
    <xf numFmtId="0" fontId="0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166" fontId="18" fillId="0" borderId="0" applyFont="0" applyFill="0" applyBorder="0" applyAlignment="0" applyProtection="0"/>
    <xf numFmtId="0" fontId="3" fillId="0" borderId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" fillId="3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1" fillId="5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1" fillId="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1" fillId="9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1" fillId="11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1" fillId="13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" fillId="4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1" fillId="6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1" fillId="8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1" fillId="10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" fillId="12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4" fillId="30" borderId="34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5" fillId="43" borderId="35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26" fillId="43" borderId="34" applyNumberFormat="0" applyAlignment="0" applyProtection="0"/>
    <xf numFmtId="0" fontId="3" fillId="0" borderId="36" applyNumberFormat="0">
      <alignment horizontal="right" vertical="top"/>
    </xf>
    <xf numFmtId="0" fontId="3" fillId="0" borderId="36" applyNumberFormat="0">
      <alignment horizontal="right" vertical="top"/>
    </xf>
    <xf numFmtId="0" fontId="3" fillId="0" borderId="36" applyNumberFormat="0">
      <alignment horizontal="right" vertical="top"/>
    </xf>
    <xf numFmtId="0" fontId="3" fillId="0" borderId="36" applyNumberFormat="0">
      <alignment horizontal="right" vertical="top"/>
    </xf>
    <xf numFmtId="0" fontId="3" fillId="44" borderId="36" applyNumberFormat="0">
      <alignment horizontal="right" vertical="top"/>
    </xf>
    <xf numFmtId="0" fontId="3" fillId="44" borderId="36" applyNumberFormat="0">
      <alignment horizontal="right" vertical="top"/>
    </xf>
    <xf numFmtId="167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49" fontId="3" fillId="43" borderId="36">
      <alignment horizontal="left" vertical="top"/>
    </xf>
    <xf numFmtId="49" fontId="21" fillId="0" borderId="36">
      <alignment horizontal="left" vertical="top"/>
    </xf>
    <xf numFmtId="49" fontId="21" fillId="0" borderId="36">
      <alignment horizontal="left" vertical="top"/>
    </xf>
    <xf numFmtId="49" fontId="3" fillId="43" borderId="36">
      <alignment horizontal="left" vertical="top"/>
    </xf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29" fillId="0" borderId="38" applyNumberFormat="0" applyFill="0" applyAlignment="0" applyProtection="0"/>
    <xf numFmtId="0" fontId="29" fillId="0" borderId="38" applyNumberFormat="0" applyFill="0" applyAlignment="0" applyProtection="0"/>
    <xf numFmtId="0" fontId="29" fillId="0" borderId="38" applyNumberFormat="0" applyFill="0" applyAlignment="0" applyProtection="0"/>
    <xf numFmtId="0" fontId="29" fillId="0" borderId="38" applyNumberFormat="0" applyFill="0" applyAlignment="0" applyProtection="0"/>
    <xf numFmtId="0" fontId="29" fillId="0" borderId="38" applyNumberFormat="0" applyFill="0" applyAlignment="0" applyProtection="0"/>
    <xf numFmtId="0" fontId="29" fillId="0" borderId="38" applyNumberFormat="0" applyFill="0" applyAlignment="0" applyProtection="0"/>
    <xf numFmtId="0" fontId="29" fillId="0" borderId="38" applyNumberFormat="0" applyFill="0" applyAlignment="0" applyProtection="0"/>
    <xf numFmtId="0" fontId="29" fillId="0" borderId="38" applyNumberFormat="0" applyFill="0" applyAlignment="0" applyProtection="0"/>
    <xf numFmtId="0" fontId="29" fillId="0" borderId="38" applyNumberFormat="0" applyFill="0" applyAlignment="0" applyProtection="0"/>
    <xf numFmtId="0" fontId="29" fillId="0" borderId="38" applyNumberFormat="0" applyFill="0" applyAlignment="0" applyProtection="0"/>
    <xf numFmtId="0" fontId="29" fillId="0" borderId="38" applyNumberFormat="0" applyFill="0" applyAlignment="0" applyProtection="0"/>
    <xf numFmtId="0" fontId="29" fillId="0" borderId="38" applyNumberFormat="0" applyFill="0" applyAlignment="0" applyProtection="0"/>
    <xf numFmtId="0" fontId="29" fillId="0" borderId="38" applyNumberFormat="0" applyFill="0" applyAlignment="0" applyProtection="0"/>
    <xf numFmtId="0" fontId="29" fillId="0" borderId="38" applyNumberFormat="0" applyFill="0" applyAlignment="0" applyProtection="0"/>
    <xf numFmtId="0" fontId="29" fillId="0" borderId="38" applyNumberFormat="0" applyFill="0" applyAlignment="0" applyProtection="0"/>
    <xf numFmtId="0" fontId="29" fillId="0" borderId="38" applyNumberFormat="0" applyFill="0" applyAlignment="0" applyProtection="0"/>
    <xf numFmtId="0" fontId="29" fillId="0" borderId="38" applyNumberFormat="0" applyFill="0" applyAlignment="0" applyProtection="0"/>
    <xf numFmtId="0" fontId="29" fillId="0" borderId="38" applyNumberFormat="0" applyFill="0" applyAlignment="0" applyProtection="0"/>
    <xf numFmtId="0" fontId="29" fillId="0" borderId="38" applyNumberFormat="0" applyFill="0" applyAlignment="0" applyProtection="0"/>
    <xf numFmtId="0" fontId="29" fillId="0" borderId="38" applyNumberFormat="0" applyFill="0" applyAlignment="0" applyProtection="0"/>
    <xf numFmtId="0" fontId="29" fillId="0" borderId="38" applyNumberFormat="0" applyFill="0" applyAlignment="0" applyProtection="0"/>
    <xf numFmtId="0" fontId="29" fillId="0" borderId="38" applyNumberFormat="0" applyFill="0" applyAlignment="0" applyProtection="0"/>
    <xf numFmtId="0" fontId="29" fillId="0" borderId="38" applyNumberFormat="0" applyFill="0" applyAlignment="0" applyProtection="0"/>
    <xf numFmtId="0" fontId="30" fillId="0" borderId="39" applyNumberFormat="0" applyFill="0" applyAlignment="0" applyProtection="0"/>
    <xf numFmtId="0" fontId="30" fillId="0" borderId="39" applyNumberFormat="0" applyFill="0" applyAlignment="0" applyProtection="0"/>
    <xf numFmtId="0" fontId="30" fillId="0" borderId="39" applyNumberFormat="0" applyFill="0" applyAlignment="0" applyProtection="0"/>
    <xf numFmtId="0" fontId="30" fillId="0" borderId="39" applyNumberFormat="0" applyFill="0" applyAlignment="0" applyProtection="0"/>
    <xf numFmtId="0" fontId="30" fillId="0" borderId="39" applyNumberFormat="0" applyFill="0" applyAlignment="0" applyProtection="0"/>
    <xf numFmtId="0" fontId="30" fillId="0" borderId="39" applyNumberFormat="0" applyFill="0" applyAlignment="0" applyProtection="0"/>
    <xf numFmtId="0" fontId="30" fillId="0" borderId="39" applyNumberFormat="0" applyFill="0" applyAlignment="0" applyProtection="0"/>
    <xf numFmtId="0" fontId="30" fillId="0" borderId="39" applyNumberFormat="0" applyFill="0" applyAlignment="0" applyProtection="0"/>
    <xf numFmtId="0" fontId="30" fillId="0" borderId="39" applyNumberFormat="0" applyFill="0" applyAlignment="0" applyProtection="0"/>
    <xf numFmtId="0" fontId="30" fillId="0" borderId="39" applyNumberFormat="0" applyFill="0" applyAlignment="0" applyProtection="0"/>
    <xf numFmtId="0" fontId="30" fillId="0" borderId="39" applyNumberFormat="0" applyFill="0" applyAlignment="0" applyProtection="0"/>
    <xf numFmtId="0" fontId="30" fillId="0" borderId="39" applyNumberFormat="0" applyFill="0" applyAlignment="0" applyProtection="0"/>
    <xf numFmtId="0" fontId="30" fillId="0" borderId="39" applyNumberFormat="0" applyFill="0" applyAlignment="0" applyProtection="0"/>
    <xf numFmtId="0" fontId="30" fillId="0" borderId="39" applyNumberFormat="0" applyFill="0" applyAlignment="0" applyProtection="0"/>
    <xf numFmtId="0" fontId="30" fillId="0" borderId="39" applyNumberFormat="0" applyFill="0" applyAlignment="0" applyProtection="0"/>
    <xf numFmtId="0" fontId="30" fillId="0" borderId="39" applyNumberFormat="0" applyFill="0" applyAlignment="0" applyProtection="0"/>
    <xf numFmtId="0" fontId="30" fillId="0" borderId="39" applyNumberFormat="0" applyFill="0" applyAlignment="0" applyProtection="0"/>
    <xf numFmtId="0" fontId="30" fillId="0" borderId="39" applyNumberFormat="0" applyFill="0" applyAlignment="0" applyProtection="0"/>
    <xf numFmtId="0" fontId="30" fillId="0" borderId="39" applyNumberFormat="0" applyFill="0" applyAlignment="0" applyProtection="0"/>
    <xf numFmtId="0" fontId="30" fillId="0" borderId="39" applyNumberFormat="0" applyFill="0" applyAlignment="0" applyProtection="0"/>
    <xf numFmtId="0" fontId="30" fillId="0" borderId="39" applyNumberFormat="0" applyFill="0" applyAlignment="0" applyProtection="0"/>
    <xf numFmtId="0" fontId="30" fillId="0" borderId="39" applyNumberFormat="0" applyFill="0" applyAlignment="0" applyProtection="0"/>
    <xf numFmtId="0" fontId="30" fillId="0" borderId="39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" fillId="34" borderId="36">
      <alignment horizontal="left" vertical="top" wrapText="1"/>
    </xf>
    <xf numFmtId="0" fontId="3" fillId="34" borderId="36">
      <alignment horizontal="left" vertical="top" wrapText="1"/>
    </xf>
    <xf numFmtId="0" fontId="21" fillId="0" borderId="36">
      <alignment horizontal="left" vertical="top" wrapText="1"/>
    </xf>
    <xf numFmtId="0" fontId="21" fillId="0" borderId="36">
      <alignment horizontal="left" vertical="top" wrapText="1"/>
    </xf>
    <xf numFmtId="0" fontId="3" fillId="25" borderId="36">
      <alignment horizontal="left" vertical="top" wrapText="1"/>
    </xf>
    <xf numFmtId="0" fontId="3" fillId="25" borderId="36">
      <alignment horizontal="left" vertical="top" wrapText="1"/>
    </xf>
    <xf numFmtId="0" fontId="3" fillId="45" borderId="36">
      <alignment horizontal="left" vertical="top" wrapText="1"/>
    </xf>
    <xf numFmtId="0" fontId="3" fillId="45" borderId="36">
      <alignment horizontal="left" vertical="top" wrapText="1"/>
    </xf>
    <xf numFmtId="0" fontId="3" fillId="46" borderId="36">
      <alignment horizontal="left" vertical="top" wrapText="1"/>
    </xf>
    <xf numFmtId="0" fontId="3" fillId="46" borderId="36">
      <alignment horizontal="left" vertical="top" wrapText="1"/>
    </xf>
    <xf numFmtId="0" fontId="3" fillId="47" borderId="36">
      <alignment horizontal="left" vertical="top" wrapText="1"/>
    </xf>
    <xf numFmtId="0" fontId="3" fillId="0" borderId="36">
      <alignment horizontal="left" vertical="top" wrapText="1"/>
    </xf>
    <xf numFmtId="0" fontId="3" fillId="0" borderId="36">
      <alignment horizontal="left" vertical="top" wrapText="1"/>
    </xf>
    <xf numFmtId="0" fontId="3" fillId="47" borderId="36">
      <alignment horizontal="left" vertical="top" wrapText="1"/>
    </xf>
    <xf numFmtId="0" fontId="31" fillId="0" borderId="0">
      <alignment horizontal="left" vertical="top"/>
    </xf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2" fillId="0" borderId="40" applyNumberFormat="0" applyFill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39" fillId="0" borderId="0"/>
    <xf numFmtId="0" fontId="3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8" fillId="0" borderId="0"/>
    <xf numFmtId="0" fontId="3" fillId="0" borderId="0"/>
    <xf numFmtId="0" fontId="16" fillId="0" borderId="0"/>
    <xf numFmtId="0" fontId="16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8" fillId="0" borderId="0"/>
    <xf numFmtId="0" fontId="38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8" fillId="0" borderId="0"/>
    <xf numFmtId="0" fontId="1" fillId="0" borderId="0"/>
    <xf numFmtId="0" fontId="2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" fillId="34" borderId="42" applyNumberFormat="0">
      <alignment horizontal="right" vertical="top"/>
    </xf>
    <xf numFmtId="0" fontId="3" fillId="25" borderId="42" applyNumberFormat="0">
      <alignment horizontal="right" vertical="top"/>
    </xf>
    <xf numFmtId="0" fontId="3" fillId="0" borderId="36" applyNumberFormat="0">
      <alignment horizontal="right" vertical="top"/>
    </xf>
    <xf numFmtId="0" fontId="3" fillId="0" borderId="36" applyNumberFormat="0">
      <alignment horizontal="right" vertical="top"/>
    </xf>
    <xf numFmtId="0" fontId="3" fillId="0" borderId="36" applyNumberFormat="0">
      <alignment horizontal="right" vertical="top"/>
    </xf>
    <xf numFmtId="0" fontId="3" fillId="0" borderId="36" applyNumberFormat="0">
      <alignment horizontal="right" vertical="top"/>
    </xf>
    <xf numFmtId="0" fontId="3" fillId="45" borderId="42" applyNumberFormat="0">
      <alignment horizontal="right" vertical="top"/>
    </xf>
    <xf numFmtId="0" fontId="3" fillId="0" borderId="36" applyNumberFormat="0">
      <alignment horizontal="right" vertical="top"/>
    </xf>
    <xf numFmtId="0" fontId="3" fillId="0" borderId="36" applyNumberFormat="0">
      <alignment horizontal="right" vertical="top"/>
    </xf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" fillId="50" borderId="4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" fillId="50" borderId="43" applyNumberFormat="0" applyFont="0" applyAlignment="0" applyProtection="0"/>
    <xf numFmtId="0" fontId="3" fillId="50" borderId="43" applyNumberFormat="0" applyFont="0" applyAlignment="0" applyProtection="0"/>
    <xf numFmtId="0" fontId="3" fillId="50" borderId="43" applyNumberFormat="0" applyFont="0" applyAlignment="0" applyProtection="0"/>
    <xf numFmtId="0" fontId="3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0" fontId="38" fillId="50" borderId="43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43" fillId="49" borderId="36">
      <alignment horizontal="left" vertical="top" wrapText="1"/>
    </xf>
    <xf numFmtId="49" fontId="3" fillId="0" borderId="36">
      <alignment horizontal="left" vertical="top" wrapText="1"/>
    </xf>
    <xf numFmtId="49" fontId="3" fillId="0" borderId="36">
      <alignment horizontal="left" vertical="top" wrapText="1"/>
    </xf>
    <xf numFmtId="49" fontId="43" fillId="49" borderId="36">
      <alignment horizontal="left" vertical="top" wrapText="1"/>
    </xf>
    <xf numFmtId="0" fontId="44" fillId="0" borderId="44" applyNumberFormat="0" applyFill="0" applyAlignment="0" applyProtection="0"/>
    <xf numFmtId="0" fontId="44" fillId="0" borderId="44" applyNumberFormat="0" applyFill="0" applyAlignment="0" applyProtection="0"/>
    <xf numFmtId="0" fontId="44" fillId="0" borderId="44" applyNumberFormat="0" applyFill="0" applyAlignment="0" applyProtection="0"/>
    <xf numFmtId="0" fontId="44" fillId="0" borderId="44" applyNumberFormat="0" applyFill="0" applyAlignment="0" applyProtection="0"/>
    <xf numFmtId="0" fontId="44" fillId="0" borderId="44" applyNumberFormat="0" applyFill="0" applyAlignment="0" applyProtection="0"/>
    <xf numFmtId="0" fontId="44" fillId="0" borderId="44" applyNumberFormat="0" applyFill="0" applyAlignment="0" applyProtection="0"/>
    <xf numFmtId="0" fontId="44" fillId="0" borderId="44" applyNumberFormat="0" applyFill="0" applyAlignment="0" applyProtection="0"/>
    <xf numFmtId="0" fontId="44" fillId="0" borderId="44" applyNumberFormat="0" applyFill="0" applyAlignment="0" applyProtection="0"/>
    <xf numFmtId="0" fontId="44" fillId="0" borderId="44" applyNumberFormat="0" applyFill="0" applyAlignment="0" applyProtection="0"/>
    <xf numFmtId="0" fontId="44" fillId="0" borderId="44" applyNumberFormat="0" applyFill="0" applyAlignment="0" applyProtection="0"/>
    <xf numFmtId="0" fontId="44" fillId="0" borderId="44" applyNumberFormat="0" applyFill="0" applyAlignment="0" applyProtection="0"/>
    <xf numFmtId="0" fontId="44" fillId="0" borderId="44" applyNumberFormat="0" applyFill="0" applyAlignment="0" applyProtection="0"/>
    <xf numFmtId="0" fontId="44" fillId="0" borderId="44" applyNumberFormat="0" applyFill="0" applyAlignment="0" applyProtection="0"/>
    <xf numFmtId="0" fontId="44" fillId="0" borderId="44" applyNumberFormat="0" applyFill="0" applyAlignment="0" applyProtection="0"/>
    <xf numFmtId="0" fontId="44" fillId="0" borderId="44" applyNumberFormat="0" applyFill="0" applyAlignment="0" applyProtection="0"/>
    <xf numFmtId="0" fontId="44" fillId="0" borderId="44" applyNumberFormat="0" applyFill="0" applyAlignment="0" applyProtection="0"/>
    <xf numFmtId="0" fontId="44" fillId="0" borderId="44" applyNumberFormat="0" applyFill="0" applyAlignment="0" applyProtection="0"/>
    <xf numFmtId="0" fontId="44" fillId="0" borderId="44" applyNumberFormat="0" applyFill="0" applyAlignment="0" applyProtection="0"/>
    <xf numFmtId="0" fontId="44" fillId="0" borderId="44" applyNumberFormat="0" applyFill="0" applyAlignment="0" applyProtection="0"/>
    <xf numFmtId="0" fontId="44" fillId="0" borderId="44" applyNumberFormat="0" applyFill="0" applyAlignment="0" applyProtection="0"/>
    <xf numFmtId="0" fontId="44" fillId="0" borderId="44" applyNumberFormat="0" applyFill="0" applyAlignment="0" applyProtection="0"/>
    <xf numFmtId="0" fontId="44" fillId="0" borderId="44" applyNumberFormat="0" applyFill="0" applyAlignment="0" applyProtection="0"/>
    <xf numFmtId="0" fontId="44" fillId="0" borderId="44" applyNumberFormat="0" applyFill="0" applyAlignment="0" applyProtection="0"/>
    <xf numFmtId="0" fontId="45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3" fillId="47" borderId="36">
      <alignment horizontal="left" vertical="top" wrapText="1"/>
    </xf>
    <xf numFmtId="0" fontId="3" fillId="0" borderId="36">
      <alignment horizontal="left" vertical="top" wrapText="1"/>
    </xf>
    <xf numFmtId="0" fontId="3" fillId="0" borderId="36">
      <alignment horizontal="left" vertical="top" wrapText="1"/>
    </xf>
    <xf numFmtId="0" fontId="3" fillId="47" borderId="36">
      <alignment horizontal="left" vertical="top" wrapText="1"/>
    </xf>
  </cellStyleXfs>
  <cellXfs count="144">
    <xf numFmtId="0" fontId="0" fillId="0" borderId="0" xfId="0"/>
    <xf numFmtId="0" fontId="3" fillId="0" borderId="0" xfId="1" applyFont="1" applyFill="1"/>
    <xf numFmtId="0" fontId="6" fillId="15" borderId="5" xfId="1" applyNumberFormat="1" applyFont="1" applyFill="1" applyBorder="1" applyAlignment="1">
      <alignment vertical="center" wrapText="1"/>
    </xf>
    <xf numFmtId="14" fontId="5" fillId="15" borderId="4" xfId="1" applyNumberFormat="1" applyFont="1" applyFill="1" applyBorder="1" applyAlignment="1">
      <alignment vertical="center" wrapText="1"/>
    </xf>
    <xf numFmtId="14" fontId="5" fillId="15" borderId="9" xfId="1" applyNumberFormat="1" applyFont="1" applyFill="1" applyBorder="1" applyAlignment="1">
      <alignment vertical="center" wrapText="1"/>
    </xf>
    <xf numFmtId="14" fontId="5" fillId="15" borderId="5" xfId="1" applyNumberFormat="1" applyFont="1" applyFill="1" applyBorder="1" applyAlignment="1">
      <alignment vertical="center" wrapText="1"/>
    </xf>
    <xf numFmtId="14" fontId="5" fillId="15" borderId="3" xfId="1" applyNumberFormat="1" applyFont="1" applyFill="1" applyBorder="1" applyAlignment="1">
      <alignment horizontal="center" vertical="center" wrapText="1"/>
    </xf>
    <xf numFmtId="0" fontId="6" fillId="15" borderId="11" xfId="1" applyNumberFormat="1" applyFont="1" applyFill="1" applyBorder="1" applyAlignment="1">
      <alignment vertical="center" wrapText="1"/>
    </xf>
    <xf numFmtId="0" fontId="6" fillId="15" borderId="6" xfId="1" applyNumberFormat="1" applyFont="1" applyFill="1" applyBorder="1" applyAlignment="1">
      <alignment vertical="center" wrapText="1"/>
    </xf>
    <xf numFmtId="0" fontId="3" fillId="0" borderId="0" xfId="1" applyFont="1" applyFill="1" applyAlignment="1">
      <alignment horizontal="center" vertical="center"/>
    </xf>
    <xf numFmtId="0" fontId="5" fillId="15" borderId="24" xfId="1" applyNumberFormat="1" applyFont="1" applyFill="1" applyBorder="1" applyAlignment="1">
      <alignment vertical="center" wrapText="1"/>
    </xf>
    <xf numFmtId="0" fontId="5" fillId="17" borderId="3" xfId="1" applyFont="1" applyFill="1" applyBorder="1" applyAlignment="1">
      <alignment horizontal="center" vertical="center" wrapText="1"/>
    </xf>
    <xf numFmtId="0" fontId="5" fillId="15" borderId="3" xfId="1" applyFont="1" applyFill="1" applyBorder="1" applyAlignment="1">
      <alignment horizontal="center" vertical="center" wrapText="1"/>
    </xf>
    <xf numFmtId="0" fontId="5" fillId="17" borderId="3" xfId="1" applyNumberFormat="1" applyFont="1" applyFill="1" applyBorder="1" applyAlignment="1">
      <alignment horizontal="center" vertical="center" wrapText="1"/>
    </xf>
    <xf numFmtId="0" fontId="5" fillId="15" borderId="3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10" fillId="15" borderId="3" xfId="1" applyNumberFormat="1" applyFont="1" applyFill="1" applyBorder="1" applyAlignment="1">
      <alignment horizontal="center" vertical="center" wrapText="1"/>
    </xf>
    <xf numFmtId="0" fontId="10" fillId="0" borderId="3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15" borderId="25" xfId="1" applyNumberFormat="1" applyFont="1" applyFill="1" applyBorder="1" applyAlignment="1">
      <alignment horizontal="center" vertical="center" wrapText="1"/>
    </xf>
    <xf numFmtId="0" fontId="11" fillId="15" borderId="3" xfId="1" applyNumberFormat="1" applyFont="1" applyFill="1" applyBorder="1" applyAlignment="1">
      <alignment horizontal="center" vertical="center" wrapText="1"/>
    </xf>
    <xf numFmtId="0" fontId="7" fillId="15" borderId="3" xfId="1" applyNumberFormat="1" applyFont="1" applyFill="1" applyBorder="1" applyAlignment="1">
      <alignment horizontal="center" vertical="center" wrapText="1"/>
    </xf>
    <xf numFmtId="0" fontId="5" fillId="19" borderId="6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0" fontId="9" fillId="15" borderId="3" xfId="1" applyNumberFormat="1" applyFont="1" applyFill="1" applyBorder="1" applyAlignment="1">
      <alignment horizontal="center" vertical="center" wrapText="1"/>
    </xf>
    <xf numFmtId="0" fontId="9" fillId="15" borderId="2" xfId="1" applyNumberFormat="1" applyFont="1" applyFill="1" applyBorder="1" applyAlignment="1">
      <alignment horizontal="center" vertical="center" wrapText="1"/>
    </xf>
    <xf numFmtId="0" fontId="9" fillId="15" borderId="26" xfId="1" applyNumberFormat="1" applyFont="1" applyFill="1" applyBorder="1" applyAlignment="1">
      <alignment horizontal="center" vertical="center" wrapText="1"/>
    </xf>
    <xf numFmtId="0" fontId="9" fillId="17" borderId="3" xfId="1" applyNumberFormat="1" applyFont="1" applyFill="1" applyBorder="1" applyAlignment="1">
      <alignment horizontal="center" vertical="center" wrapText="1"/>
    </xf>
    <xf numFmtId="0" fontId="12" fillId="15" borderId="2" xfId="1" applyNumberFormat="1" applyFont="1" applyFill="1" applyBorder="1" applyAlignment="1">
      <alignment horizontal="center" vertical="center" wrapText="1"/>
    </xf>
    <xf numFmtId="0" fontId="12" fillId="15" borderId="3" xfId="1" applyNumberFormat="1" applyFont="1" applyFill="1" applyBorder="1" applyAlignment="1">
      <alignment horizontal="center" vertical="center" wrapText="1"/>
    </xf>
    <xf numFmtId="0" fontId="13" fillId="20" borderId="3" xfId="1" applyFont="1" applyFill="1" applyBorder="1"/>
    <xf numFmtId="0" fontId="12" fillId="21" borderId="3" xfId="1" applyNumberFormat="1" applyFont="1" applyFill="1" applyBorder="1" applyAlignment="1">
      <alignment horizontal="center" vertical="center" wrapText="1"/>
    </xf>
    <xf numFmtId="0" fontId="12" fillId="17" borderId="3" xfId="1" applyNumberFormat="1" applyFont="1" applyFill="1" applyBorder="1" applyAlignment="1">
      <alignment horizontal="center" vertical="center" wrapText="1"/>
    </xf>
    <xf numFmtId="0" fontId="12" fillId="0" borderId="3" xfId="1" applyNumberFormat="1" applyFont="1" applyFill="1" applyBorder="1" applyAlignment="1">
      <alignment horizontal="center" vertical="center" wrapText="1"/>
    </xf>
    <xf numFmtId="0" fontId="13" fillId="15" borderId="3" xfId="1" applyFont="1" applyFill="1" applyBorder="1"/>
    <xf numFmtId="0" fontId="12" fillId="21" borderId="25" xfId="1" applyNumberFormat="1" applyFont="1" applyFill="1" applyBorder="1" applyAlignment="1">
      <alignment horizontal="center" vertical="center" wrapText="1"/>
    </xf>
    <xf numFmtId="0" fontId="12" fillId="21" borderId="6" xfId="1" applyNumberFormat="1" applyFont="1" applyFill="1" applyBorder="1" applyAlignment="1">
      <alignment horizontal="center" vertical="center" wrapText="1"/>
    </xf>
    <xf numFmtId="0" fontId="12" fillId="15" borderId="6" xfId="1" applyNumberFormat="1" applyFont="1" applyFill="1" applyBorder="1" applyAlignment="1">
      <alignment horizontal="center" vertical="center" wrapText="1"/>
    </xf>
    <xf numFmtId="0" fontId="12" fillId="15" borderId="25" xfId="1" applyNumberFormat="1" applyFont="1" applyFill="1" applyBorder="1" applyAlignment="1">
      <alignment horizontal="center" vertical="center" wrapText="1"/>
    </xf>
    <xf numFmtId="0" fontId="10" fillId="15" borderId="3" xfId="1" applyNumberFormat="1" applyFont="1" applyFill="1" applyBorder="1" applyAlignment="1">
      <alignment vertical="center" wrapText="1"/>
    </xf>
    <xf numFmtId="0" fontId="13" fillId="15" borderId="26" xfId="1" applyFont="1" applyFill="1" applyBorder="1"/>
    <xf numFmtId="0" fontId="13" fillId="15" borderId="0" xfId="1" applyFont="1" applyFill="1"/>
    <xf numFmtId="164" fontId="5" fillId="15" borderId="2" xfId="1" applyNumberFormat="1" applyFont="1" applyFill="1" applyBorder="1" applyAlignment="1">
      <alignment horizontal="center" vertical="center" wrapText="1"/>
    </xf>
    <xf numFmtId="164" fontId="5" fillId="15" borderId="3" xfId="1" applyNumberFormat="1" applyFont="1" applyFill="1" applyBorder="1" applyAlignment="1">
      <alignment horizontal="center" vertical="center" wrapText="1"/>
    </xf>
    <xf numFmtId="3" fontId="5" fillId="15" borderId="3" xfId="1" applyNumberFormat="1" applyFont="1" applyFill="1" applyBorder="1" applyAlignment="1">
      <alignment horizontal="center" vertical="center" wrapText="1"/>
    </xf>
    <xf numFmtId="164" fontId="5" fillId="22" borderId="3" xfId="1" applyNumberFormat="1" applyFont="1" applyFill="1" applyBorder="1" applyAlignment="1">
      <alignment horizontal="center" vertical="center" wrapText="1"/>
    </xf>
    <xf numFmtId="164" fontId="6" fillId="22" borderId="3" xfId="1" applyNumberFormat="1" applyFont="1" applyFill="1" applyBorder="1" applyAlignment="1">
      <alignment horizontal="center" vertical="center" wrapText="1"/>
    </xf>
    <xf numFmtId="3" fontId="6" fillId="16" borderId="3" xfId="1" applyNumberFormat="1" applyFont="1" applyFill="1" applyBorder="1" applyAlignment="1">
      <alignment horizontal="center" vertical="center" wrapText="1"/>
    </xf>
    <xf numFmtId="3" fontId="6" fillId="15" borderId="25" xfId="1" applyNumberFormat="1" applyFont="1" applyFill="1" applyBorder="1" applyAlignment="1">
      <alignment horizontal="center" vertical="center" wrapText="1"/>
    </xf>
    <xf numFmtId="3" fontId="14" fillId="15" borderId="6" xfId="1" applyNumberFormat="1" applyFont="1" applyFill="1" applyBorder="1" applyAlignment="1">
      <alignment horizontal="center" vertical="center" wrapText="1"/>
    </xf>
    <xf numFmtId="3" fontId="6" fillId="15" borderId="6" xfId="1" applyNumberFormat="1" applyFont="1" applyFill="1" applyBorder="1" applyAlignment="1">
      <alignment horizontal="center" vertical="center" wrapText="1"/>
    </xf>
    <xf numFmtId="3" fontId="6" fillId="15" borderId="3" xfId="1" applyNumberFormat="1" applyFont="1" applyFill="1" applyBorder="1" applyAlignment="1">
      <alignment horizontal="center" vertical="center" wrapText="1"/>
    </xf>
    <xf numFmtId="3" fontId="6" fillId="23" borderId="3" xfId="1" applyNumberFormat="1" applyFont="1" applyFill="1" applyBorder="1" applyAlignment="1">
      <alignment horizontal="center" vertical="center" wrapText="1"/>
    </xf>
    <xf numFmtId="3" fontId="6" fillId="23" borderId="2" xfId="1" applyNumberFormat="1" applyFont="1" applyFill="1" applyBorder="1" applyAlignment="1">
      <alignment horizontal="center" vertical="center" wrapText="1"/>
    </xf>
    <xf numFmtId="3" fontId="6" fillId="23" borderId="26" xfId="1" applyNumberFormat="1" applyFont="1" applyFill="1" applyBorder="1" applyAlignment="1">
      <alignment horizontal="center" vertical="center" wrapText="1"/>
    </xf>
    <xf numFmtId="164" fontId="3" fillId="17" borderId="0" xfId="1" applyNumberFormat="1" applyFont="1" applyFill="1" applyAlignment="1">
      <alignment wrapText="1"/>
    </xf>
    <xf numFmtId="0" fontId="15" fillId="0" borderId="2" xfId="1" applyFont="1" applyFill="1" applyBorder="1" applyAlignment="1">
      <alignment horizontal="center" vertical="center" wrapText="1"/>
    </xf>
    <xf numFmtId="165" fontId="15" fillId="0" borderId="3" xfId="2" applyNumberFormat="1" applyFont="1" applyFill="1" applyBorder="1" applyAlignment="1" applyProtection="1">
      <alignment horizontal="center" vertical="center"/>
      <protection hidden="1"/>
    </xf>
    <xf numFmtId="3" fontId="17" fillId="0" borderId="3" xfId="3" applyNumberFormat="1" applyFont="1" applyFill="1" applyBorder="1" applyAlignment="1" applyProtection="1">
      <alignment horizontal="center" vertical="center"/>
      <protection hidden="1"/>
    </xf>
    <xf numFmtId="164" fontId="15" fillId="0" borderId="3" xfId="3" applyNumberFormat="1" applyFont="1" applyBorder="1" applyAlignment="1">
      <alignment horizontal="center"/>
    </xf>
    <xf numFmtId="3" fontId="17" fillId="17" borderId="3" xfId="3" applyNumberFormat="1" applyFont="1" applyFill="1" applyBorder="1" applyAlignment="1" applyProtection="1">
      <alignment horizontal="center" vertical="center"/>
      <protection hidden="1"/>
    </xf>
    <xf numFmtId="164" fontId="15" fillId="0" borderId="3" xfId="4" applyNumberFormat="1" applyFont="1" applyBorder="1" applyAlignment="1">
      <alignment horizontal="center" vertical="center"/>
    </xf>
    <xf numFmtId="3" fontId="15" fillId="17" borderId="3" xfId="1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164" fontId="15" fillId="0" borderId="3" xfId="5" applyNumberFormat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/>
    </xf>
    <xf numFmtId="3" fontId="15" fillId="17" borderId="3" xfId="1" applyNumberFormat="1" applyFont="1" applyFill="1" applyBorder="1" applyAlignment="1">
      <alignment horizontal="center" vertical="center"/>
    </xf>
    <xf numFmtId="164" fontId="5" fillId="17" borderId="3" xfId="1" applyNumberFormat="1" applyFont="1" applyFill="1" applyBorder="1" applyAlignment="1">
      <alignment horizontal="center" vertical="center"/>
    </xf>
    <xf numFmtId="3" fontId="15" fillId="24" borderId="3" xfId="1" applyNumberFormat="1" applyFont="1" applyFill="1" applyBorder="1" applyAlignment="1">
      <alignment horizontal="center" vertical="center"/>
    </xf>
    <xf numFmtId="3" fontId="15" fillId="0" borderId="3" xfId="1" applyNumberFormat="1" applyFont="1" applyFill="1" applyBorder="1" applyAlignment="1">
      <alignment horizontal="center" vertical="center"/>
    </xf>
    <xf numFmtId="164" fontId="15" fillId="0" borderId="3" xfId="6" applyNumberFormat="1" applyFont="1" applyFill="1" applyBorder="1" applyAlignment="1">
      <alignment horizontal="center" vertical="center"/>
    </xf>
    <xf numFmtId="164" fontId="15" fillId="0" borderId="3" xfId="1" applyNumberFormat="1" applyFont="1" applyFill="1" applyBorder="1" applyAlignment="1">
      <alignment horizontal="center" vertical="center"/>
    </xf>
    <xf numFmtId="164" fontId="5" fillId="15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3" fontId="15" fillId="0" borderId="3" xfId="7" applyNumberFormat="1" applyFont="1" applyFill="1" applyBorder="1" applyAlignment="1">
      <alignment horizontal="center" vertical="center"/>
    </xf>
    <xf numFmtId="164" fontId="14" fillId="0" borderId="3" xfId="1" applyNumberFormat="1" applyFont="1" applyFill="1" applyBorder="1" applyAlignment="1">
      <alignment horizontal="center" vertical="center"/>
    </xf>
    <xf numFmtId="3" fontId="14" fillId="0" borderId="3" xfId="1" applyNumberFormat="1" applyFont="1" applyFill="1" applyBorder="1" applyAlignment="1">
      <alignment horizontal="center" vertical="center"/>
    </xf>
    <xf numFmtId="3" fontId="14" fillId="0" borderId="25" xfId="1" applyNumberFormat="1" applyFont="1" applyFill="1" applyBorder="1" applyAlignment="1">
      <alignment horizontal="center" vertical="center"/>
    </xf>
    <xf numFmtId="3" fontId="6" fillId="18" borderId="3" xfId="1" applyNumberFormat="1" applyFont="1" applyFill="1" applyBorder="1" applyAlignment="1">
      <alignment horizontal="center" vertical="center"/>
    </xf>
    <xf numFmtId="3" fontId="14" fillId="17" borderId="3" xfId="1" applyNumberFormat="1" applyFont="1" applyFill="1" applyBorder="1" applyAlignment="1">
      <alignment horizontal="center" vertical="center"/>
    </xf>
    <xf numFmtId="3" fontId="14" fillId="17" borderId="6" xfId="1" applyNumberFormat="1" applyFont="1" applyFill="1" applyBorder="1" applyAlignment="1">
      <alignment horizontal="center" vertical="center"/>
    </xf>
    <xf numFmtId="3" fontId="14" fillId="0" borderId="6" xfId="1" applyNumberFormat="1" applyFont="1" applyFill="1" applyBorder="1" applyAlignment="1">
      <alignment horizontal="center" vertical="center"/>
    </xf>
    <xf numFmtId="3" fontId="6" fillId="15" borderId="3" xfId="1" applyNumberFormat="1" applyFont="1" applyFill="1" applyBorder="1" applyAlignment="1">
      <alignment horizontal="center" vertical="center"/>
    </xf>
    <xf numFmtId="3" fontId="6" fillId="15" borderId="2" xfId="1" applyNumberFormat="1" applyFont="1" applyFill="1" applyBorder="1" applyAlignment="1">
      <alignment horizontal="center" vertical="center"/>
    </xf>
    <xf numFmtId="3" fontId="14" fillId="0" borderId="25" xfId="7" applyNumberFormat="1" applyFont="1" applyFill="1" applyBorder="1" applyAlignment="1">
      <alignment horizontal="center" vertical="center"/>
    </xf>
    <xf numFmtId="164" fontId="6" fillId="15" borderId="3" xfId="1" applyNumberFormat="1" applyFont="1" applyFill="1" applyBorder="1" applyAlignment="1">
      <alignment horizontal="center" vertical="center"/>
    </xf>
    <xf numFmtId="164" fontId="6" fillId="15" borderId="26" xfId="1" applyNumberFormat="1" applyFont="1" applyFill="1" applyBorder="1" applyAlignment="1">
      <alignment horizontal="center" vertical="center"/>
    </xf>
    <xf numFmtId="3" fontId="14" fillId="0" borderId="29" xfId="1" applyNumberFormat="1" applyFont="1" applyFill="1" applyBorder="1" applyAlignment="1">
      <alignment horizontal="center" vertical="center"/>
    </xf>
    <xf numFmtId="3" fontId="6" fillId="18" borderId="30" xfId="1" applyNumberFormat="1" applyFont="1" applyFill="1" applyBorder="1" applyAlignment="1">
      <alignment horizontal="center" vertical="center"/>
    </xf>
    <xf numFmtId="3" fontId="14" fillId="17" borderId="30" xfId="1" applyNumberFormat="1" applyFont="1" applyFill="1" applyBorder="1" applyAlignment="1">
      <alignment horizontal="center" vertical="center"/>
    </xf>
    <xf numFmtId="3" fontId="14" fillId="0" borderId="33" xfId="1" applyNumberFormat="1" applyFont="1" applyFill="1" applyBorder="1" applyAlignment="1">
      <alignment horizontal="center" vertical="center"/>
    </xf>
    <xf numFmtId="3" fontId="14" fillId="0" borderId="30" xfId="1" applyNumberFormat="1" applyFont="1" applyFill="1" applyBorder="1" applyAlignment="1">
      <alignment horizontal="center" vertical="center"/>
    </xf>
    <xf numFmtId="3" fontId="6" fillId="15" borderId="30" xfId="1" applyNumberFormat="1" applyFont="1" applyFill="1" applyBorder="1" applyAlignment="1">
      <alignment horizontal="center" vertical="center"/>
    </xf>
    <xf numFmtId="3" fontId="6" fillId="15" borderId="31" xfId="1" applyNumberFormat="1" applyFont="1" applyFill="1" applyBorder="1" applyAlignment="1">
      <alignment horizontal="center" vertical="center"/>
    </xf>
    <xf numFmtId="3" fontId="14" fillId="0" borderId="29" xfId="7" applyNumberFormat="1" applyFont="1" applyFill="1" applyBorder="1" applyAlignment="1">
      <alignment horizontal="center" vertical="center"/>
    </xf>
    <xf numFmtId="164" fontId="6" fillId="15" borderId="30" xfId="1" applyNumberFormat="1" applyFont="1" applyFill="1" applyBorder="1" applyAlignment="1">
      <alignment horizontal="center" vertical="center"/>
    </xf>
    <xf numFmtId="164" fontId="6" fillId="15" borderId="32" xfId="1" applyNumberFormat="1" applyFont="1" applyFill="1" applyBorder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3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1" fontId="5" fillId="0" borderId="0" xfId="1" applyNumberFormat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1" fontId="5" fillId="0" borderId="0" xfId="1" applyNumberFormat="1" applyFont="1" applyFill="1" applyBorder="1" applyAlignment="1">
      <alignment vertical="center"/>
    </xf>
    <xf numFmtId="0" fontId="21" fillId="0" borderId="0" xfId="1" applyFont="1" applyFill="1"/>
    <xf numFmtId="0" fontId="15" fillId="0" borderId="0" xfId="1" applyFont="1" applyFill="1" applyAlignment="1">
      <alignment horizontal="center" vertical="center"/>
    </xf>
    <xf numFmtId="1" fontId="15" fillId="0" borderId="0" xfId="1" applyNumberFormat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14" fontId="4" fillId="0" borderId="0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6" fillId="15" borderId="3" xfId="1" applyNumberFormat="1" applyFont="1" applyFill="1" applyBorder="1" applyAlignment="1">
      <alignment horizontal="center" vertical="center" wrapText="1"/>
    </xf>
    <xf numFmtId="0" fontId="6" fillId="15" borderId="3" xfId="1" applyFont="1" applyFill="1" applyBorder="1" applyAlignment="1">
      <alignment horizontal="center" vertical="center" wrapText="1"/>
    </xf>
    <xf numFmtId="0" fontId="6" fillId="15" borderId="20" xfId="1" applyNumberFormat="1" applyFont="1" applyFill="1" applyBorder="1" applyAlignment="1">
      <alignment horizontal="center" vertical="center" wrapText="1"/>
    </xf>
    <xf numFmtId="14" fontId="5" fillId="15" borderId="3" xfId="1" applyNumberFormat="1" applyFont="1" applyFill="1" applyBorder="1" applyAlignment="1">
      <alignment horizontal="center" vertical="center" wrapText="1"/>
    </xf>
    <xf numFmtId="0" fontId="7" fillId="15" borderId="12" xfId="1" applyNumberFormat="1" applyFont="1" applyFill="1" applyBorder="1" applyAlignment="1">
      <alignment horizontal="center" vertical="center" wrapText="1"/>
    </xf>
    <xf numFmtId="0" fontId="7" fillId="15" borderId="13" xfId="1" applyNumberFormat="1" applyFont="1" applyFill="1" applyBorder="1" applyAlignment="1">
      <alignment horizontal="center" vertical="center" wrapText="1"/>
    </xf>
    <xf numFmtId="0" fontId="7" fillId="15" borderId="14" xfId="1" applyNumberFormat="1" applyFont="1" applyFill="1" applyBorder="1" applyAlignment="1">
      <alignment horizontal="center" vertical="center" wrapText="1"/>
    </xf>
    <xf numFmtId="0" fontId="5" fillId="15" borderId="15" xfId="1" applyNumberFormat="1" applyFont="1" applyFill="1" applyBorder="1" applyAlignment="1">
      <alignment horizontal="center" vertical="center" wrapText="1"/>
    </xf>
    <xf numFmtId="0" fontId="5" fillId="15" borderId="16" xfId="1" applyNumberFormat="1" applyFont="1" applyFill="1" applyBorder="1" applyAlignment="1">
      <alignment horizontal="center" vertical="center" wrapText="1"/>
    </xf>
    <xf numFmtId="0" fontId="5" fillId="15" borderId="17" xfId="1" applyNumberFormat="1" applyFont="1" applyFill="1" applyBorder="1" applyAlignment="1">
      <alignment horizontal="center" vertical="center" wrapText="1"/>
    </xf>
    <xf numFmtId="0" fontId="5" fillId="15" borderId="13" xfId="1" applyNumberFormat="1" applyFont="1" applyFill="1" applyBorder="1" applyAlignment="1">
      <alignment horizontal="center" vertical="center" wrapText="1"/>
    </xf>
    <xf numFmtId="0" fontId="5" fillId="15" borderId="18" xfId="1" applyNumberFormat="1" applyFont="1" applyFill="1" applyBorder="1" applyAlignment="1">
      <alignment horizontal="center" vertical="center" wrapText="1"/>
    </xf>
    <xf numFmtId="0" fontId="5" fillId="15" borderId="3" xfId="1" applyNumberFormat="1" applyFont="1" applyFill="1" applyBorder="1" applyAlignment="1">
      <alignment horizontal="center" vertical="center" wrapText="1"/>
    </xf>
    <xf numFmtId="14" fontId="5" fillId="15" borderId="2" xfId="1" applyNumberFormat="1" applyFont="1" applyFill="1" applyBorder="1" applyAlignment="1">
      <alignment horizontal="center" vertical="center" wrapText="1"/>
    </xf>
    <xf numFmtId="0" fontId="5" fillId="15" borderId="20" xfId="1" applyNumberFormat="1" applyFont="1" applyFill="1" applyBorder="1" applyAlignment="1">
      <alignment horizontal="center" vertical="center" wrapText="1"/>
    </xf>
    <xf numFmtId="0" fontId="5" fillId="15" borderId="21" xfId="1" applyNumberFormat="1" applyFont="1" applyFill="1" applyBorder="1" applyAlignment="1">
      <alignment horizontal="center" vertical="center" wrapText="1"/>
    </xf>
    <xf numFmtId="0" fontId="9" fillId="17" borderId="23" xfId="1" applyNumberFormat="1" applyFont="1" applyFill="1" applyBorder="1" applyAlignment="1">
      <alignment horizontal="center" vertical="center" wrapText="1"/>
    </xf>
    <xf numFmtId="0" fontId="9" fillId="17" borderId="28" xfId="1" applyNumberFormat="1" applyFont="1" applyFill="1" applyBorder="1" applyAlignment="1">
      <alignment horizontal="center" vertical="center" wrapText="1"/>
    </xf>
    <xf numFmtId="0" fontId="5" fillId="15" borderId="6" xfId="1" applyNumberFormat="1" applyFont="1" applyFill="1" applyBorder="1" applyAlignment="1">
      <alignment horizontal="center" vertical="center" wrapText="1"/>
    </xf>
    <xf numFmtId="0" fontId="8" fillId="0" borderId="22" xfId="1" applyNumberFormat="1" applyFont="1" applyFill="1" applyBorder="1" applyAlignment="1">
      <alignment horizontal="center" vertical="center" wrapText="1"/>
    </xf>
    <xf numFmtId="0" fontId="8" fillId="0" borderId="27" xfId="1" applyNumberFormat="1" applyFont="1" applyFill="1" applyBorder="1" applyAlignment="1">
      <alignment horizontal="center" vertical="center" wrapText="1"/>
    </xf>
    <xf numFmtId="0" fontId="9" fillId="0" borderId="23" xfId="1" applyNumberFormat="1" applyFont="1" applyFill="1" applyBorder="1" applyAlignment="1">
      <alignment horizontal="center" vertical="center" wrapText="1"/>
    </xf>
    <xf numFmtId="0" fontId="9" fillId="0" borderId="28" xfId="1" applyNumberFormat="1" applyFont="1" applyFill="1" applyBorder="1" applyAlignment="1">
      <alignment horizontal="center" vertical="center" wrapText="1"/>
    </xf>
    <xf numFmtId="0" fontId="5" fillId="15" borderId="45" xfId="1" applyNumberFormat="1" applyFont="1" applyFill="1" applyBorder="1" applyAlignment="1">
      <alignment horizontal="center" vertical="center" wrapText="1"/>
    </xf>
    <xf numFmtId="0" fontId="6" fillId="15" borderId="45" xfId="1" applyNumberFormat="1" applyFont="1" applyFill="1" applyBorder="1" applyAlignment="1">
      <alignment horizontal="center" vertical="center" wrapText="1"/>
    </xf>
    <xf numFmtId="0" fontId="4" fillId="15" borderId="7" xfId="1" applyNumberFormat="1" applyFont="1" applyFill="1" applyBorder="1" applyAlignment="1">
      <alignment horizontal="center" vertical="center" wrapText="1"/>
    </xf>
    <xf numFmtId="0" fontId="4" fillId="15" borderId="8" xfId="1" applyNumberFormat="1" applyFont="1" applyFill="1" applyBorder="1" applyAlignment="1">
      <alignment horizontal="center" vertical="center" wrapText="1"/>
    </xf>
    <xf numFmtId="0" fontId="4" fillId="15" borderId="10" xfId="1" applyNumberFormat="1" applyFont="1" applyFill="1" applyBorder="1" applyAlignment="1">
      <alignment horizontal="center" vertical="center" wrapText="1"/>
    </xf>
    <xf numFmtId="0" fontId="4" fillId="15" borderId="0" xfId="1" applyNumberFormat="1" applyFont="1" applyFill="1" applyBorder="1" applyAlignment="1">
      <alignment horizontal="center" vertical="center" wrapText="1"/>
    </xf>
    <xf numFmtId="0" fontId="4" fillId="15" borderId="19" xfId="1" applyNumberFormat="1" applyFont="1" applyFill="1" applyBorder="1" applyAlignment="1">
      <alignment horizontal="center" vertical="center" wrapText="1"/>
    </xf>
    <xf numFmtId="0" fontId="4" fillId="15" borderId="24" xfId="1" applyNumberFormat="1" applyFont="1" applyFill="1" applyBorder="1" applyAlignment="1">
      <alignment horizontal="center" vertical="center" wrapText="1"/>
    </xf>
  </cellXfs>
  <cellStyles count="1951"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0" xfId="20"/>
    <cellStyle name="20% - Акцент1 21" xfId="21"/>
    <cellStyle name="20% - Акцент1 22" xfId="22"/>
    <cellStyle name="20% - Акцент1 23" xfId="23"/>
    <cellStyle name="20% - Акцент1 24" xfId="24"/>
    <cellStyle name="20% - Акцент1 3" xfId="25"/>
    <cellStyle name="20% - Акцент1 4" xfId="26"/>
    <cellStyle name="20% - Акцент1 5" xfId="27"/>
    <cellStyle name="20% - Акцент1 6" xfId="28"/>
    <cellStyle name="20% - Акцент1 7" xfId="29"/>
    <cellStyle name="20% - Акцент1 8" xfId="30"/>
    <cellStyle name="20% - Акцент1 9" xfId="31"/>
    <cellStyle name="20% - Акцент2 10" xfId="32"/>
    <cellStyle name="20% - Акцент2 11" xfId="33"/>
    <cellStyle name="20% - Акцент2 12" xfId="34"/>
    <cellStyle name="20% - Акцент2 13" xfId="35"/>
    <cellStyle name="20% - Акцент2 14" xfId="36"/>
    <cellStyle name="20% - Акцент2 15" xfId="37"/>
    <cellStyle name="20% - Акцент2 16" xfId="38"/>
    <cellStyle name="20% - Акцент2 17" xfId="39"/>
    <cellStyle name="20% - Акцент2 18" xfId="40"/>
    <cellStyle name="20% - Акцент2 19" xfId="41"/>
    <cellStyle name="20% - Акцент2 2" xfId="42"/>
    <cellStyle name="20% — акцент2 2" xfId="43"/>
    <cellStyle name="20% - Акцент2 20" xfId="44"/>
    <cellStyle name="20% - Акцент2 21" xfId="45"/>
    <cellStyle name="20% - Акцент2 22" xfId="46"/>
    <cellStyle name="20% - Акцент2 23" xfId="47"/>
    <cellStyle name="20% - Акцент2 24" xfId="48"/>
    <cellStyle name="20% - Акцент2 3" xfId="49"/>
    <cellStyle name="20% - Акцент2 4" xfId="50"/>
    <cellStyle name="20% - Акцент2 5" xfId="51"/>
    <cellStyle name="20% - Акцент2 6" xfId="52"/>
    <cellStyle name="20% - Акцент2 7" xfId="53"/>
    <cellStyle name="20% - Акцент2 8" xfId="54"/>
    <cellStyle name="20% - Акцент2 9" xfId="55"/>
    <cellStyle name="20% - Акцент3 10" xfId="56"/>
    <cellStyle name="20% - Акцент3 11" xfId="57"/>
    <cellStyle name="20% - Акцент3 12" xfId="58"/>
    <cellStyle name="20% - Акцент3 13" xfId="59"/>
    <cellStyle name="20% - Акцент3 14" xfId="60"/>
    <cellStyle name="20% - Акцент3 15" xfId="61"/>
    <cellStyle name="20% - Акцент3 16" xfId="62"/>
    <cellStyle name="20% - Акцент3 17" xfId="63"/>
    <cellStyle name="20% - Акцент3 18" xfId="64"/>
    <cellStyle name="20% - Акцент3 19" xfId="65"/>
    <cellStyle name="20% - Акцент3 2" xfId="66"/>
    <cellStyle name="20% — акцент3 2" xfId="67"/>
    <cellStyle name="20% - Акцент3 20" xfId="68"/>
    <cellStyle name="20% - Акцент3 21" xfId="69"/>
    <cellStyle name="20% - Акцент3 22" xfId="70"/>
    <cellStyle name="20% - Акцент3 23" xfId="71"/>
    <cellStyle name="20% - Акцент3 24" xfId="72"/>
    <cellStyle name="20% - Акцент3 3" xfId="73"/>
    <cellStyle name="20% - Акцент3 4" xfId="74"/>
    <cellStyle name="20% - Акцент3 5" xfId="75"/>
    <cellStyle name="20% - Акцент3 6" xfId="76"/>
    <cellStyle name="20% - Акцент3 7" xfId="77"/>
    <cellStyle name="20% - Акцент3 8" xfId="78"/>
    <cellStyle name="20% - Акцент3 9" xfId="79"/>
    <cellStyle name="20% - Акцент4 10" xfId="80"/>
    <cellStyle name="20% - Акцент4 11" xfId="81"/>
    <cellStyle name="20% - Акцент4 12" xfId="82"/>
    <cellStyle name="20% - Акцент4 13" xfId="83"/>
    <cellStyle name="20% - Акцент4 14" xfId="84"/>
    <cellStyle name="20% - Акцент4 15" xfId="85"/>
    <cellStyle name="20% - Акцент4 16" xfId="86"/>
    <cellStyle name="20% - Акцент4 17" xfId="87"/>
    <cellStyle name="20% - Акцент4 18" xfId="88"/>
    <cellStyle name="20% - Акцент4 19" xfId="89"/>
    <cellStyle name="20% - Акцент4 2" xfId="90"/>
    <cellStyle name="20% — акцент4 2" xfId="91"/>
    <cellStyle name="20% - Акцент4 20" xfId="92"/>
    <cellStyle name="20% - Акцент4 21" xfId="93"/>
    <cellStyle name="20% - Акцент4 22" xfId="94"/>
    <cellStyle name="20% - Акцент4 23" xfId="95"/>
    <cellStyle name="20% - Акцент4 24" xfId="96"/>
    <cellStyle name="20% - Акцент4 3" xfId="97"/>
    <cellStyle name="20% - Акцент4 4" xfId="98"/>
    <cellStyle name="20% - Акцент4 5" xfId="99"/>
    <cellStyle name="20% - Акцент4 6" xfId="100"/>
    <cellStyle name="20% - Акцент4 7" xfId="101"/>
    <cellStyle name="20% - Акцент4 8" xfId="102"/>
    <cellStyle name="20% - Акцент4 9" xfId="103"/>
    <cellStyle name="20% - Акцент5 10" xfId="104"/>
    <cellStyle name="20% - Акцент5 11" xfId="105"/>
    <cellStyle name="20% - Акцент5 12" xfId="106"/>
    <cellStyle name="20% - Акцент5 13" xfId="107"/>
    <cellStyle name="20% - Акцент5 14" xfId="108"/>
    <cellStyle name="20% - Акцент5 15" xfId="109"/>
    <cellStyle name="20% - Акцент5 16" xfId="110"/>
    <cellStyle name="20% - Акцент5 17" xfId="111"/>
    <cellStyle name="20% - Акцент5 18" xfId="112"/>
    <cellStyle name="20% - Акцент5 19" xfId="113"/>
    <cellStyle name="20% - Акцент5 2" xfId="114"/>
    <cellStyle name="20% — акцент5 2" xfId="115"/>
    <cellStyle name="20% - Акцент5 20" xfId="116"/>
    <cellStyle name="20% - Акцент5 21" xfId="117"/>
    <cellStyle name="20% - Акцент5 22" xfId="118"/>
    <cellStyle name="20% - Акцент5 23" xfId="119"/>
    <cellStyle name="20% - Акцент5 24" xfId="120"/>
    <cellStyle name="20% - Акцент5 3" xfId="121"/>
    <cellStyle name="20% - Акцент5 4" xfId="122"/>
    <cellStyle name="20% - Акцент5 5" xfId="123"/>
    <cellStyle name="20% - Акцент5 6" xfId="124"/>
    <cellStyle name="20% - Акцент5 7" xfId="125"/>
    <cellStyle name="20% - Акцент5 8" xfId="126"/>
    <cellStyle name="20% - Акцент5 9" xfId="127"/>
    <cellStyle name="20% - Акцент6 10" xfId="128"/>
    <cellStyle name="20% - Акцент6 11" xfId="129"/>
    <cellStyle name="20% - Акцент6 12" xfId="130"/>
    <cellStyle name="20% - Акцент6 13" xfId="131"/>
    <cellStyle name="20% - Акцент6 14" xfId="132"/>
    <cellStyle name="20% - Акцент6 15" xfId="133"/>
    <cellStyle name="20% - Акцент6 16" xfId="134"/>
    <cellStyle name="20% - Акцент6 17" xfId="135"/>
    <cellStyle name="20% - Акцент6 18" xfId="136"/>
    <cellStyle name="20% - Акцент6 19" xfId="137"/>
    <cellStyle name="20% - Акцент6 2" xfId="138"/>
    <cellStyle name="20% — акцент6 2" xfId="139"/>
    <cellStyle name="20% - Акцент6 20" xfId="140"/>
    <cellStyle name="20% - Акцент6 21" xfId="141"/>
    <cellStyle name="20% - Акцент6 22" xfId="142"/>
    <cellStyle name="20% - Акцент6 23" xfId="143"/>
    <cellStyle name="20% - Акцент6 24" xfId="144"/>
    <cellStyle name="20% - Акцент6 3" xfId="145"/>
    <cellStyle name="20% - Акцент6 4" xfId="146"/>
    <cellStyle name="20% - Акцент6 5" xfId="147"/>
    <cellStyle name="20% - Акцент6 6" xfId="148"/>
    <cellStyle name="20% - Акцент6 7" xfId="149"/>
    <cellStyle name="20% - Акцент6 8" xfId="150"/>
    <cellStyle name="20% - Акцент6 9" xfId="151"/>
    <cellStyle name="40% - Акцент1 10" xfId="152"/>
    <cellStyle name="40% - Акцент1 11" xfId="153"/>
    <cellStyle name="40% - Акцент1 12" xfId="154"/>
    <cellStyle name="40% - Акцент1 13" xfId="155"/>
    <cellStyle name="40% - Акцент1 14" xfId="156"/>
    <cellStyle name="40% - Акцент1 15" xfId="157"/>
    <cellStyle name="40% - Акцент1 16" xfId="158"/>
    <cellStyle name="40% - Акцент1 17" xfId="159"/>
    <cellStyle name="40% - Акцент1 18" xfId="160"/>
    <cellStyle name="40% - Акцент1 19" xfId="161"/>
    <cellStyle name="40% - Акцент1 2" xfId="162"/>
    <cellStyle name="40% — акцент1 2" xfId="163"/>
    <cellStyle name="40% - Акцент1 20" xfId="164"/>
    <cellStyle name="40% - Акцент1 21" xfId="165"/>
    <cellStyle name="40% - Акцент1 22" xfId="166"/>
    <cellStyle name="40% - Акцент1 23" xfId="167"/>
    <cellStyle name="40% - Акцент1 24" xfId="168"/>
    <cellStyle name="40% - Акцент1 3" xfId="169"/>
    <cellStyle name="40% - Акцент1 4" xfId="170"/>
    <cellStyle name="40% - Акцент1 5" xfId="171"/>
    <cellStyle name="40% - Акцент1 6" xfId="172"/>
    <cellStyle name="40% - Акцент1 7" xfId="173"/>
    <cellStyle name="40% - Акцент1 8" xfId="174"/>
    <cellStyle name="40% - Акцент1 9" xfId="175"/>
    <cellStyle name="40% - Акцент2 10" xfId="176"/>
    <cellStyle name="40% - Акцент2 11" xfId="177"/>
    <cellStyle name="40% - Акцент2 12" xfId="178"/>
    <cellStyle name="40% - Акцент2 13" xfId="179"/>
    <cellStyle name="40% - Акцент2 14" xfId="180"/>
    <cellStyle name="40% - Акцент2 15" xfId="181"/>
    <cellStyle name="40% - Акцент2 16" xfId="182"/>
    <cellStyle name="40% - Акцент2 17" xfId="183"/>
    <cellStyle name="40% - Акцент2 18" xfId="184"/>
    <cellStyle name="40% - Акцент2 19" xfId="185"/>
    <cellStyle name="40% - Акцент2 2" xfId="186"/>
    <cellStyle name="40% — акцент2 2" xfId="187"/>
    <cellStyle name="40% - Акцент2 20" xfId="188"/>
    <cellStyle name="40% - Акцент2 21" xfId="189"/>
    <cellStyle name="40% - Акцент2 22" xfId="190"/>
    <cellStyle name="40% - Акцент2 23" xfId="191"/>
    <cellStyle name="40% - Акцент2 24" xfId="192"/>
    <cellStyle name="40% - Акцент2 3" xfId="193"/>
    <cellStyle name="40% - Акцент2 4" xfId="194"/>
    <cellStyle name="40% - Акцент2 5" xfId="195"/>
    <cellStyle name="40% - Акцент2 6" xfId="196"/>
    <cellStyle name="40% - Акцент2 7" xfId="197"/>
    <cellStyle name="40% - Акцент2 8" xfId="198"/>
    <cellStyle name="40% - Акцент2 9" xfId="199"/>
    <cellStyle name="40% - Акцент3 10" xfId="200"/>
    <cellStyle name="40% - Акцент3 11" xfId="201"/>
    <cellStyle name="40% - Акцент3 12" xfId="202"/>
    <cellStyle name="40% - Акцент3 13" xfId="203"/>
    <cellStyle name="40% - Акцент3 14" xfId="204"/>
    <cellStyle name="40% - Акцент3 15" xfId="205"/>
    <cellStyle name="40% - Акцент3 16" xfId="206"/>
    <cellStyle name="40% - Акцент3 17" xfId="207"/>
    <cellStyle name="40% - Акцент3 18" xfId="208"/>
    <cellStyle name="40% - Акцент3 19" xfId="209"/>
    <cellStyle name="40% - Акцент3 2" xfId="210"/>
    <cellStyle name="40% — акцент3 2" xfId="211"/>
    <cellStyle name="40% - Акцент3 20" xfId="212"/>
    <cellStyle name="40% - Акцент3 21" xfId="213"/>
    <cellStyle name="40% - Акцент3 22" xfId="214"/>
    <cellStyle name="40% - Акцент3 23" xfId="215"/>
    <cellStyle name="40% - Акцент3 24" xfId="216"/>
    <cellStyle name="40% - Акцент3 3" xfId="217"/>
    <cellStyle name="40% - Акцент3 4" xfId="218"/>
    <cellStyle name="40% - Акцент3 5" xfId="219"/>
    <cellStyle name="40% - Акцент3 6" xfId="220"/>
    <cellStyle name="40% - Акцент3 7" xfId="221"/>
    <cellStyle name="40% - Акцент3 8" xfId="222"/>
    <cellStyle name="40% - Акцент3 9" xfId="223"/>
    <cellStyle name="40% - Акцент4 10" xfId="224"/>
    <cellStyle name="40% - Акцент4 11" xfId="225"/>
    <cellStyle name="40% - Акцент4 12" xfId="226"/>
    <cellStyle name="40% - Акцент4 13" xfId="227"/>
    <cellStyle name="40% - Акцент4 14" xfId="228"/>
    <cellStyle name="40% - Акцент4 15" xfId="229"/>
    <cellStyle name="40% - Акцент4 16" xfId="230"/>
    <cellStyle name="40% - Акцент4 17" xfId="231"/>
    <cellStyle name="40% - Акцент4 18" xfId="232"/>
    <cellStyle name="40% - Акцент4 19" xfId="233"/>
    <cellStyle name="40% - Акцент4 2" xfId="234"/>
    <cellStyle name="40% — акцент4 2" xfId="235"/>
    <cellStyle name="40% - Акцент4 20" xfId="236"/>
    <cellStyle name="40% - Акцент4 21" xfId="237"/>
    <cellStyle name="40% - Акцент4 22" xfId="238"/>
    <cellStyle name="40% - Акцент4 23" xfId="239"/>
    <cellStyle name="40% - Акцент4 24" xfId="240"/>
    <cellStyle name="40% - Акцент4 3" xfId="241"/>
    <cellStyle name="40% - Акцент4 4" xfId="242"/>
    <cellStyle name="40% - Акцент4 5" xfId="243"/>
    <cellStyle name="40% - Акцент4 6" xfId="244"/>
    <cellStyle name="40% - Акцент4 7" xfId="245"/>
    <cellStyle name="40% - Акцент4 8" xfId="246"/>
    <cellStyle name="40% - Акцент4 9" xfId="247"/>
    <cellStyle name="40% - Акцент5 10" xfId="248"/>
    <cellStyle name="40% - Акцент5 11" xfId="249"/>
    <cellStyle name="40% - Акцент5 12" xfId="250"/>
    <cellStyle name="40% - Акцент5 13" xfId="251"/>
    <cellStyle name="40% - Акцент5 14" xfId="252"/>
    <cellStyle name="40% - Акцент5 15" xfId="253"/>
    <cellStyle name="40% - Акцент5 16" xfId="254"/>
    <cellStyle name="40% - Акцент5 17" xfId="255"/>
    <cellStyle name="40% - Акцент5 18" xfId="256"/>
    <cellStyle name="40% - Акцент5 19" xfId="257"/>
    <cellStyle name="40% - Акцент5 2" xfId="258"/>
    <cellStyle name="40% — акцент5 2" xfId="259"/>
    <cellStyle name="40% - Акцент5 20" xfId="260"/>
    <cellStyle name="40% - Акцент5 21" xfId="261"/>
    <cellStyle name="40% - Акцент5 22" xfId="262"/>
    <cellStyle name="40% - Акцент5 23" xfId="263"/>
    <cellStyle name="40% - Акцент5 24" xfId="264"/>
    <cellStyle name="40% - Акцент5 3" xfId="265"/>
    <cellStyle name="40% - Акцент5 4" xfId="266"/>
    <cellStyle name="40% - Акцент5 5" xfId="267"/>
    <cellStyle name="40% - Акцент5 6" xfId="268"/>
    <cellStyle name="40% - Акцент5 7" xfId="269"/>
    <cellStyle name="40% - Акцент5 8" xfId="270"/>
    <cellStyle name="40% - Акцент5 9" xfId="271"/>
    <cellStyle name="40% - Акцент6 10" xfId="272"/>
    <cellStyle name="40% - Акцент6 11" xfId="273"/>
    <cellStyle name="40% - Акцент6 12" xfId="274"/>
    <cellStyle name="40% - Акцент6 13" xfId="275"/>
    <cellStyle name="40% - Акцент6 14" xfId="276"/>
    <cellStyle name="40% - Акцент6 15" xfId="277"/>
    <cellStyle name="40% - Акцент6 16" xfId="278"/>
    <cellStyle name="40% - Акцент6 17" xfId="279"/>
    <cellStyle name="40% - Акцент6 18" xfId="280"/>
    <cellStyle name="40% - Акцент6 19" xfId="281"/>
    <cellStyle name="40% - Акцент6 2" xfId="282"/>
    <cellStyle name="40% — акцент6 2" xfId="283"/>
    <cellStyle name="40% - Акцент6 20" xfId="284"/>
    <cellStyle name="40% - Акцент6 21" xfId="285"/>
    <cellStyle name="40% - Акцент6 22" xfId="286"/>
    <cellStyle name="40% - Акцент6 23" xfId="287"/>
    <cellStyle name="40% - Акцент6 24" xfId="288"/>
    <cellStyle name="40% - Акцент6 3" xfId="289"/>
    <cellStyle name="40% - Акцент6 4" xfId="290"/>
    <cellStyle name="40% - Акцент6 5" xfId="291"/>
    <cellStyle name="40% - Акцент6 6" xfId="292"/>
    <cellStyle name="40% - Акцент6 7" xfId="293"/>
    <cellStyle name="40% - Акцент6 8" xfId="294"/>
    <cellStyle name="40% - Акцент6 9" xfId="295"/>
    <cellStyle name="60% - Акцент1 10" xfId="296"/>
    <cellStyle name="60% - Акцент1 11" xfId="297"/>
    <cellStyle name="60% - Акцент1 12" xfId="298"/>
    <cellStyle name="60% - Акцент1 13" xfId="299"/>
    <cellStyle name="60% - Акцент1 14" xfId="300"/>
    <cellStyle name="60% - Акцент1 15" xfId="301"/>
    <cellStyle name="60% - Акцент1 16" xfId="302"/>
    <cellStyle name="60% - Акцент1 17" xfId="303"/>
    <cellStyle name="60% - Акцент1 18" xfId="304"/>
    <cellStyle name="60% - Акцент1 19" xfId="305"/>
    <cellStyle name="60% - Акцент1 2" xfId="306"/>
    <cellStyle name="60% - Акцент1 20" xfId="307"/>
    <cellStyle name="60% - Акцент1 21" xfId="308"/>
    <cellStyle name="60% - Акцент1 22" xfId="309"/>
    <cellStyle name="60% - Акцент1 23" xfId="310"/>
    <cellStyle name="60% - Акцент1 24" xfId="311"/>
    <cellStyle name="60% - Акцент1 3" xfId="312"/>
    <cellStyle name="60% - Акцент1 4" xfId="313"/>
    <cellStyle name="60% - Акцент1 5" xfId="314"/>
    <cellStyle name="60% - Акцент1 6" xfId="315"/>
    <cellStyle name="60% - Акцент1 7" xfId="316"/>
    <cellStyle name="60% - Акцент1 8" xfId="317"/>
    <cellStyle name="60% - Акцент1 9" xfId="318"/>
    <cellStyle name="60% - Акцент2 10" xfId="319"/>
    <cellStyle name="60% - Акцент2 11" xfId="320"/>
    <cellStyle name="60% - Акцент2 12" xfId="321"/>
    <cellStyle name="60% - Акцент2 13" xfId="322"/>
    <cellStyle name="60% - Акцент2 14" xfId="323"/>
    <cellStyle name="60% - Акцент2 15" xfId="324"/>
    <cellStyle name="60% - Акцент2 16" xfId="325"/>
    <cellStyle name="60% - Акцент2 17" xfId="326"/>
    <cellStyle name="60% - Акцент2 18" xfId="327"/>
    <cellStyle name="60% - Акцент2 19" xfId="328"/>
    <cellStyle name="60% - Акцент2 2" xfId="329"/>
    <cellStyle name="60% - Акцент2 20" xfId="330"/>
    <cellStyle name="60% - Акцент2 21" xfId="331"/>
    <cellStyle name="60% - Акцент2 22" xfId="332"/>
    <cellStyle name="60% - Акцент2 23" xfId="333"/>
    <cellStyle name="60% - Акцент2 24" xfId="334"/>
    <cellStyle name="60% - Акцент2 3" xfId="335"/>
    <cellStyle name="60% - Акцент2 4" xfId="336"/>
    <cellStyle name="60% - Акцент2 5" xfId="337"/>
    <cellStyle name="60% - Акцент2 6" xfId="338"/>
    <cellStyle name="60% - Акцент2 7" xfId="339"/>
    <cellStyle name="60% - Акцент2 8" xfId="340"/>
    <cellStyle name="60% - Акцент2 9" xfId="341"/>
    <cellStyle name="60% - Акцент3 10" xfId="342"/>
    <cellStyle name="60% - Акцент3 11" xfId="343"/>
    <cellStyle name="60% - Акцент3 12" xfId="344"/>
    <cellStyle name="60% - Акцент3 13" xfId="345"/>
    <cellStyle name="60% - Акцент3 14" xfId="346"/>
    <cellStyle name="60% - Акцент3 15" xfId="347"/>
    <cellStyle name="60% - Акцент3 16" xfId="348"/>
    <cellStyle name="60% - Акцент3 17" xfId="349"/>
    <cellStyle name="60% - Акцент3 18" xfId="350"/>
    <cellStyle name="60% - Акцент3 19" xfId="351"/>
    <cellStyle name="60% - Акцент3 2" xfId="352"/>
    <cellStyle name="60% - Акцент3 20" xfId="353"/>
    <cellStyle name="60% - Акцент3 21" xfId="354"/>
    <cellStyle name="60% - Акцент3 22" xfId="355"/>
    <cellStyle name="60% - Акцент3 23" xfId="356"/>
    <cellStyle name="60% - Акцент3 24" xfId="357"/>
    <cellStyle name="60% - Акцент3 3" xfId="358"/>
    <cellStyle name="60% - Акцент3 4" xfId="359"/>
    <cellStyle name="60% - Акцент3 5" xfId="360"/>
    <cellStyle name="60% - Акцент3 6" xfId="361"/>
    <cellStyle name="60% - Акцент3 7" xfId="362"/>
    <cellStyle name="60% - Акцент3 8" xfId="363"/>
    <cellStyle name="60% - Акцент3 9" xfId="364"/>
    <cellStyle name="60% - Акцент4 10" xfId="365"/>
    <cellStyle name="60% - Акцент4 11" xfId="366"/>
    <cellStyle name="60% - Акцент4 12" xfId="367"/>
    <cellStyle name="60% - Акцент4 13" xfId="368"/>
    <cellStyle name="60% - Акцент4 14" xfId="369"/>
    <cellStyle name="60% - Акцент4 15" xfId="370"/>
    <cellStyle name="60% - Акцент4 16" xfId="371"/>
    <cellStyle name="60% - Акцент4 17" xfId="372"/>
    <cellStyle name="60% - Акцент4 18" xfId="373"/>
    <cellStyle name="60% - Акцент4 19" xfId="374"/>
    <cellStyle name="60% - Акцент4 2" xfId="375"/>
    <cellStyle name="60% - Акцент4 20" xfId="376"/>
    <cellStyle name="60% - Акцент4 21" xfId="377"/>
    <cellStyle name="60% - Акцент4 22" xfId="378"/>
    <cellStyle name="60% - Акцент4 23" xfId="379"/>
    <cellStyle name="60% - Акцент4 24" xfId="380"/>
    <cellStyle name="60% - Акцент4 3" xfId="381"/>
    <cellStyle name="60% - Акцент4 4" xfId="382"/>
    <cellStyle name="60% - Акцент4 5" xfId="383"/>
    <cellStyle name="60% - Акцент4 6" xfId="384"/>
    <cellStyle name="60% - Акцент4 7" xfId="385"/>
    <cellStyle name="60% - Акцент4 8" xfId="386"/>
    <cellStyle name="60% - Акцент4 9" xfId="387"/>
    <cellStyle name="60% - Акцент5 10" xfId="388"/>
    <cellStyle name="60% - Акцент5 11" xfId="389"/>
    <cellStyle name="60% - Акцент5 12" xfId="390"/>
    <cellStyle name="60% - Акцент5 13" xfId="391"/>
    <cellStyle name="60% - Акцент5 14" xfId="392"/>
    <cellStyle name="60% - Акцент5 15" xfId="393"/>
    <cellStyle name="60% - Акцент5 16" xfId="394"/>
    <cellStyle name="60% - Акцент5 17" xfId="395"/>
    <cellStyle name="60% - Акцент5 18" xfId="396"/>
    <cellStyle name="60% - Акцент5 19" xfId="397"/>
    <cellStyle name="60% - Акцент5 2" xfId="398"/>
    <cellStyle name="60% - Акцент5 20" xfId="399"/>
    <cellStyle name="60% - Акцент5 21" xfId="400"/>
    <cellStyle name="60% - Акцент5 22" xfId="401"/>
    <cellStyle name="60% - Акцент5 23" xfId="402"/>
    <cellStyle name="60% - Акцент5 24" xfId="403"/>
    <cellStyle name="60% - Акцент5 3" xfId="404"/>
    <cellStyle name="60% - Акцент5 4" xfId="405"/>
    <cellStyle name="60% - Акцент5 5" xfId="406"/>
    <cellStyle name="60% - Акцент5 6" xfId="407"/>
    <cellStyle name="60% - Акцент5 7" xfId="408"/>
    <cellStyle name="60% - Акцент5 8" xfId="409"/>
    <cellStyle name="60% - Акцент5 9" xfId="410"/>
    <cellStyle name="60% - Акцент6 10" xfId="411"/>
    <cellStyle name="60% - Акцент6 11" xfId="412"/>
    <cellStyle name="60% - Акцент6 12" xfId="413"/>
    <cellStyle name="60% - Акцент6 13" xfId="414"/>
    <cellStyle name="60% - Акцент6 14" xfId="415"/>
    <cellStyle name="60% - Акцент6 15" xfId="416"/>
    <cellStyle name="60% - Акцент6 16" xfId="417"/>
    <cellStyle name="60% - Акцент6 17" xfId="418"/>
    <cellStyle name="60% - Акцент6 18" xfId="419"/>
    <cellStyle name="60% - Акцент6 19" xfId="420"/>
    <cellStyle name="60% - Акцент6 2" xfId="421"/>
    <cellStyle name="60% - Акцент6 20" xfId="422"/>
    <cellStyle name="60% - Акцент6 21" xfId="423"/>
    <cellStyle name="60% - Акцент6 22" xfId="424"/>
    <cellStyle name="60% - Акцент6 23" xfId="425"/>
    <cellStyle name="60% - Акцент6 24" xfId="426"/>
    <cellStyle name="60% - Акцент6 3" xfId="427"/>
    <cellStyle name="60% - Акцент6 4" xfId="428"/>
    <cellStyle name="60% - Акцент6 5" xfId="429"/>
    <cellStyle name="60% - Акцент6 6" xfId="430"/>
    <cellStyle name="60% - Акцент6 7" xfId="431"/>
    <cellStyle name="60% - Акцент6 8" xfId="432"/>
    <cellStyle name="60% - Акцент6 9" xfId="433"/>
    <cellStyle name="Normal" xfId="434"/>
    <cellStyle name="Normal 2" xfId="435"/>
    <cellStyle name="Normal 2 2" xfId="436"/>
    <cellStyle name="Normal 2 2 2" xfId="437"/>
    <cellStyle name="Normal 2 3" xfId="438"/>
    <cellStyle name="Normal 3" xfId="439"/>
    <cellStyle name="Normal 3 2" xfId="440"/>
    <cellStyle name="Normal 4" xfId="441"/>
    <cellStyle name="Normal 5" xfId="442"/>
    <cellStyle name="SAPBEXstdItemX 5" xfId="443"/>
    <cellStyle name="Акцент1 10" xfId="444"/>
    <cellStyle name="Акцент1 11" xfId="445"/>
    <cellStyle name="Акцент1 12" xfId="446"/>
    <cellStyle name="Акцент1 13" xfId="447"/>
    <cellStyle name="Акцент1 14" xfId="448"/>
    <cellStyle name="Акцент1 15" xfId="449"/>
    <cellStyle name="Акцент1 16" xfId="450"/>
    <cellStyle name="Акцент1 17" xfId="451"/>
    <cellStyle name="Акцент1 18" xfId="452"/>
    <cellStyle name="Акцент1 19" xfId="453"/>
    <cellStyle name="Акцент1 2" xfId="454"/>
    <cellStyle name="Акцент1 20" xfId="455"/>
    <cellStyle name="Акцент1 21" xfId="456"/>
    <cellStyle name="Акцент1 22" xfId="457"/>
    <cellStyle name="Акцент1 23" xfId="458"/>
    <cellStyle name="Акцент1 24" xfId="459"/>
    <cellStyle name="Акцент1 3" xfId="460"/>
    <cellStyle name="Акцент1 4" xfId="461"/>
    <cellStyle name="Акцент1 5" xfId="462"/>
    <cellStyle name="Акцент1 6" xfId="463"/>
    <cellStyle name="Акцент1 7" xfId="464"/>
    <cellStyle name="Акцент1 8" xfId="465"/>
    <cellStyle name="Акцент1 9" xfId="466"/>
    <cellStyle name="Акцент2 10" xfId="467"/>
    <cellStyle name="Акцент2 11" xfId="468"/>
    <cellStyle name="Акцент2 12" xfId="469"/>
    <cellStyle name="Акцент2 13" xfId="470"/>
    <cellStyle name="Акцент2 14" xfId="471"/>
    <cellStyle name="Акцент2 15" xfId="472"/>
    <cellStyle name="Акцент2 16" xfId="473"/>
    <cellStyle name="Акцент2 17" xfId="474"/>
    <cellStyle name="Акцент2 18" xfId="475"/>
    <cellStyle name="Акцент2 19" xfId="476"/>
    <cellStyle name="Акцент2 2" xfId="477"/>
    <cellStyle name="Акцент2 20" xfId="478"/>
    <cellStyle name="Акцент2 21" xfId="479"/>
    <cellStyle name="Акцент2 22" xfId="480"/>
    <cellStyle name="Акцент2 23" xfId="481"/>
    <cellStyle name="Акцент2 24" xfId="482"/>
    <cellStyle name="Акцент2 3" xfId="483"/>
    <cellStyle name="Акцент2 4" xfId="484"/>
    <cellStyle name="Акцент2 5" xfId="485"/>
    <cellStyle name="Акцент2 6" xfId="486"/>
    <cellStyle name="Акцент2 7" xfId="487"/>
    <cellStyle name="Акцент2 8" xfId="488"/>
    <cellStyle name="Акцент2 9" xfId="489"/>
    <cellStyle name="Акцент3 10" xfId="490"/>
    <cellStyle name="Акцент3 11" xfId="491"/>
    <cellStyle name="Акцент3 12" xfId="492"/>
    <cellStyle name="Акцент3 13" xfId="493"/>
    <cellStyle name="Акцент3 14" xfId="494"/>
    <cellStyle name="Акцент3 15" xfId="495"/>
    <cellStyle name="Акцент3 16" xfId="496"/>
    <cellStyle name="Акцент3 17" xfId="497"/>
    <cellStyle name="Акцент3 18" xfId="498"/>
    <cellStyle name="Акцент3 19" xfId="499"/>
    <cellStyle name="Акцент3 2" xfId="500"/>
    <cellStyle name="Акцент3 20" xfId="501"/>
    <cellStyle name="Акцент3 21" xfId="502"/>
    <cellStyle name="Акцент3 22" xfId="503"/>
    <cellStyle name="Акцент3 23" xfId="504"/>
    <cellStyle name="Акцент3 24" xfId="505"/>
    <cellStyle name="Акцент3 3" xfId="506"/>
    <cellStyle name="Акцент3 4" xfId="507"/>
    <cellStyle name="Акцент3 5" xfId="508"/>
    <cellStyle name="Акцент3 6" xfId="509"/>
    <cellStyle name="Акцент3 7" xfId="510"/>
    <cellStyle name="Акцент3 8" xfId="511"/>
    <cellStyle name="Акцент3 9" xfId="512"/>
    <cellStyle name="Акцент4 10" xfId="513"/>
    <cellStyle name="Акцент4 11" xfId="514"/>
    <cellStyle name="Акцент4 12" xfId="515"/>
    <cellStyle name="Акцент4 13" xfId="516"/>
    <cellStyle name="Акцент4 14" xfId="517"/>
    <cellStyle name="Акцент4 15" xfId="518"/>
    <cellStyle name="Акцент4 16" xfId="519"/>
    <cellStyle name="Акцент4 17" xfId="520"/>
    <cellStyle name="Акцент4 18" xfId="521"/>
    <cellStyle name="Акцент4 19" xfId="522"/>
    <cellStyle name="Акцент4 2" xfId="523"/>
    <cellStyle name="Акцент4 20" xfId="524"/>
    <cellStyle name="Акцент4 21" xfId="525"/>
    <cellStyle name="Акцент4 22" xfId="526"/>
    <cellStyle name="Акцент4 23" xfId="527"/>
    <cellStyle name="Акцент4 24" xfId="528"/>
    <cellStyle name="Акцент4 3" xfId="529"/>
    <cellStyle name="Акцент4 4" xfId="530"/>
    <cellStyle name="Акцент4 5" xfId="531"/>
    <cellStyle name="Акцент4 6" xfId="532"/>
    <cellStyle name="Акцент4 7" xfId="533"/>
    <cellStyle name="Акцент4 8" xfId="534"/>
    <cellStyle name="Акцент4 9" xfId="535"/>
    <cellStyle name="Акцент5 10" xfId="536"/>
    <cellStyle name="Акцент5 11" xfId="537"/>
    <cellStyle name="Акцент5 12" xfId="538"/>
    <cellStyle name="Акцент5 13" xfId="539"/>
    <cellStyle name="Акцент5 14" xfId="540"/>
    <cellStyle name="Акцент5 15" xfId="541"/>
    <cellStyle name="Акцент5 16" xfId="542"/>
    <cellStyle name="Акцент5 17" xfId="543"/>
    <cellStyle name="Акцент5 18" xfId="544"/>
    <cellStyle name="Акцент5 19" xfId="545"/>
    <cellStyle name="Акцент5 2" xfId="546"/>
    <cellStyle name="Акцент5 20" xfId="547"/>
    <cellStyle name="Акцент5 21" xfId="548"/>
    <cellStyle name="Акцент5 22" xfId="549"/>
    <cellStyle name="Акцент5 23" xfId="550"/>
    <cellStyle name="Акцент5 24" xfId="551"/>
    <cellStyle name="Акцент5 3" xfId="552"/>
    <cellStyle name="Акцент5 4" xfId="553"/>
    <cellStyle name="Акцент5 5" xfId="554"/>
    <cellStyle name="Акцент5 6" xfId="555"/>
    <cellStyle name="Акцент5 7" xfId="556"/>
    <cellStyle name="Акцент5 8" xfId="557"/>
    <cellStyle name="Акцент5 9" xfId="558"/>
    <cellStyle name="Акцент6 10" xfId="559"/>
    <cellStyle name="Акцент6 11" xfId="560"/>
    <cellStyle name="Акцент6 12" xfId="561"/>
    <cellStyle name="Акцент6 13" xfId="562"/>
    <cellStyle name="Акцент6 14" xfId="563"/>
    <cellStyle name="Акцент6 15" xfId="564"/>
    <cellStyle name="Акцент6 16" xfId="565"/>
    <cellStyle name="Акцент6 17" xfId="566"/>
    <cellStyle name="Акцент6 18" xfId="567"/>
    <cellStyle name="Акцент6 19" xfId="568"/>
    <cellStyle name="Акцент6 2" xfId="569"/>
    <cellStyle name="Акцент6 20" xfId="570"/>
    <cellStyle name="Акцент6 21" xfId="571"/>
    <cellStyle name="Акцент6 22" xfId="572"/>
    <cellStyle name="Акцент6 23" xfId="573"/>
    <cellStyle name="Акцент6 24" xfId="574"/>
    <cellStyle name="Акцент6 3" xfId="575"/>
    <cellStyle name="Акцент6 4" xfId="576"/>
    <cellStyle name="Акцент6 5" xfId="577"/>
    <cellStyle name="Акцент6 6" xfId="578"/>
    <cellStyle name="Акцент6 7" xfId="579"/>
    <cellStyle name="Акцент6 8" xfId="580"/>
    <cellStyle name="Акцент6 9" xfId="581"/>
    <cellStyle name="Ввод  10" xfId="582"/>
    <cellStyle name="Ввод  10 2" xfId="583"/>
    <cellStyle name="Ввод  11" xfId="584"/>
    <cellStyle name="Ввод  11 2" xfId="585"/>
    <cellStyle name="Ввод  12" xfId="586"/>
    <cellStyle name="Ввод  12 2" xfId="587"/>
    <cellStyle name="Ввод  13" xfId="588"/>
    <cellStyle name="Ввод  13 2" xfId="589"/>
    <cellStyle name="Ввод  14" xfId="590"/>
    <cellStyle name="Ввод  14 2" xfId="591"/>
    <cellStyle name="Ввод  15" xfId="592"/>
    <cellStyle name="Ввод  15 2" xfId="593"/>
    <cellStyle name="Ввод  16" xfId="594"/>
    <cellStyle name="Ввод  16 2" xfId="595"/>
    <cellStyle name="Ввод  17" xfId="596"/>
    <cellStyle name="Ввод  17 2" xfId="597"/>
    <cellStyle name="Ввод  18" xfId="598"/>
    <cellStyle name="Ввод  18 2" xfId="599"/>
    <cellStyle name="Ввод  19" xfId="600"/>
    <cellStyle name="Ввод  19 2" xfId="601"/>
    <cellStyle name="Ввод  2" xfId="602"/>
    <cellStyle name="Ввод  2 2" xfId="603"/>
    <cellStyle name="Ввод  20" xfId="604"/>
    <cellStyle name="Ввод  20 2" xfId="605"/>
    <cellStyle name="Ввод  21" xfId="606"/>
    <cellStyle name="Ввод  21 2" xfId="607"/>
    <cellStyle name="Ввод  22" xfId="608"/>
    <cellStyle name="Ввод  22 2" xfId="609"/>
    <cellStyle name="Ввод  23" xfId="610"/>
    <cellStyle name="Ввод  23 2" xfId="611"/>
    <cellStyle name="Ввод  24" xfId="612"/>
    <cellStyle name="Ввод  24 2" xfId="613"/>
    <cellStyle name="Ввод  3" xfId="614"/>
    <cellStyle name="Ввод  3 2" xfId="615"/>
    <cellStyle name="Ввод  4" xfId="616"/>
    <cellStyle name="Ввод  4 2" xfId="617"/>
    <cellStyle name="Ввод  5" xfId="618"/>
    <cellStyle name="Ввод  5 2" xfId="619"/>
    <cellStyle name="Ввод  6" xfId="620"/>
    <cellStyle name="Ввод  6 2" xfId="621"/>
    <cellStyle name="Ввод  7" xfId="622"/>
    <cellStyle name="Ввод  7 2" xfId="623"/>
    <cellStyle name="Ввод  8" xfId="624"/>
    <cellStyle name="Ввод  8 2" xfId="625"/>
    <cellStyle name="Ввод  9" xfId="626"/>
    <cellStyle name="Ввод  9 2" xfId="627"/>
    <cellStyle name="Вывод 10" xfId="628"/>
    <cellStyle name="Вывод 10 2" xfId="629"/>
    <cellStyle name="Вывод 11" xfId="630"/>
    <cellStyle name="Вывод 11 2" xfId="631"/>
    <cellStyle name="Вывод 12" xfId="632"/>
    <cellStyle name="Вывод 12 2" xfId="633"/>
    <cellStyle name="Вывод 13" xfId="634"/>
    <cellStyle name="Вывод 13 2" xfId="635"/>
    <cellStyle name="Вывод 14" xfId="636"/>
    <cellStyle name="Вывод 14 2" xfId="637"/>
    <cellStyle name="Вывод 15" xfId="638"/>
    <cellStyle name="Вывод 15 2" xfId="639"/>
    <cellStyle name="Вывод 16" xfId="640"/>
    <cellStyle name="Вывод 16 2" xfId="641"/>
    <cellStyle name="Вывод 17" xfId="642"/>
    <cellStyle name="Вывод 17 2" xfId="643"/>
    <cellStyle name="Вывод 18" xfId="644"/>
    <cellStyle name="Вывод 18 2" xfId="645"/>
    <cellStyle name="Вывод 19" xfId="646"/>
    <cellStyle name="Вывод 19 2" xfId="647"/>
    <cellStyle name="Вывод 2" xfId="648"/>
    <cellStyle name="Вывод 2 2" xfId="649"/>
    <cellStyle name="Вывод 20" xfId="650"/>
    <cellStyle name="Вывод 20 2" xfId="651"/>
    <cellStyle name="Вывод 21" xfId="652"/>
    <cellStyle name="Вывод 21 2" xfId="653"/>
    <cellStyle name="Вывод 22" xfId="654"/>
    <cellStyle name="Вывод 22 2" xfId="655"/>
    <cellStyle name="Вывод 23" xfId="656"/>
    <cellStyle name="Вывод 23 2" xfId="657"/>
    <cellStyle name="Вывод 24" xfId="658"/>
    <cellStyle name="Вывод 24 2" xfId="659"/>
    <cellStyle name="Вывод 3" xfId="660"/>
    <cellStyle name="Вывод 3 2" xfId="661"/>
    <cellStyle name="Вывод 4" xfId="662"/>
    <cellStyle name="Вывод 4 2" xfId="663"/>
    <cellStyle name="Вывод 5" xfId="664"/>
    <cellStyle name="Вывод 5 2" xfId="665"/>
    <cellStyle name="Вывод 6" xfId="666"/>
    <cellStyle name="Вывод 6 2" xfId="667"/>
    <cellStyle name="Вывод 7" xfId="668"/>
    <cellStyle name="Вывод 7 2" xfId="669"/>
    <cellStyle name="Вывод 8" xfId="670"/>
    <cellStyle name="Вывод 8 2" xfId="671"/>
    <cellStyle name="Вывод 9" xfId="672"/>
    <cellStyle name="Вывод 9 2" xfId="673"/>
    <cellStyle name="Вычисление 10" xfId="674"/>
    <cellStyle name="Вычисление 10 2" xfId="675"/>
    <cellStyle name="Вычисление 11" xfId="676"/>
    <cellStyle name="Вычисление 11 2" xfId="677"/>
    <cellStyle name="Вычисление 12" xfId="678"/>
    <cellStyle name="Вычисление 12 2" xfId="679"/>
    <cellStyle name="Вычисление 13" xfId="680"/>
    <cellStyle name="Вычисление 13 2" xfId="681"/>
    <cellStyle name="Вычисление 14" xfId="682"/>
    <cellStyle name="Вычисление 14 2" xfId="683"/>
    <cellStyle name="Вычисление 15" xfId="684"/>
    <cellStyle name="Вычисление 15 2" xfId="685"/>
    <cellStyle name="Вычисление 16" xfId="686"/>
    <cellStyle name="Вычисление 16 2" xfId="687"/>
    <cellStyle name="Вычисление 17" xfId="688"/>
    <cellStyle name="Вычисление 17 2" xfId="689"/>
    <cellStyle name="Вычисление 18" xfId="690"/>
    <cellStyle name="Вычисление 18 2" xfId="691"/>
    <cellStyle name="Вычисление 19" xfId="692"/>
    <cellStyle name="Вычисление 19 2" xfId="693"/>
    <cellStyle name="Вычисление 2" xfId="694"/>
    <cellStyle name="Вычисление 2 2" xfId="695"/>
    <cellStyle name="Вычисление 20" xfId="696"/>
    <cellStyle name="Вычисление 20 2" xfId="697"/>
    <cellStyle name="Вычисление 21" xfId="698"/>
    <cellStyle name="Вычисление 21 2" xfId="699"/>
    <cellStyle name="Вычисление 22" xfId="700"/>
    <cellStyle name="Вычисление 22 2" xfId="701"/>
    <cellStyle name="Вычисление 23" xfId="702"/>
    <cellStyle name="Вычисление 23 2" xfId="703"/>
    <cellStyle name="Вычисление 24" xfId="704"/>
    <cellStyle name="Вычисление 24 2" xfId="705"/>
    <cellStyle name="Вычисление 3" xfId="706"/>
    <cellStyle name="Вычисление 3 2" xfId="707"/>
    <cellStyle name="Вычисление 4" xfId="708"/>
    <cellStyle name="Вычисление 4 2" xfId="709"/>
    <cellStyle name="Вычисление 5" xfId="710"/>
    <cellStyle name="Вычисление 5 2" xfId="711"/>
    <cellStyle name="Вычисление 6" xfId="712"/>
    <cellStyle name="Вычисление 6 2" xfId="713"/>
    <cellStyle name="Вычисление 7" xfId="714"/>
    <cellStyle name="Вычисление 7 2" xfId="715"/>
    <cellStyle name="Вычисление 8" xfId="716"/>
    <cellStyle name="Вычисление 8 2" xfId="717"/>
    <cellStyle name="Вычисление 9" xfId="718"/>
    <cellStyle name="Вычисление 9 2" xfId="719"/>
    <cellStyle name="Данные (редактируемые)" xfId="720"/>
    <cellStyle name="Данные (редактируемые) 2" xfId="721"/>
    <cellStyle name="Данные (только для чтения)" xfId="722"/>
    <cellStyle name="Данные (только для чтения) 2" xfId="723"/>
    <cellStyle name="Данные для удаления" xfId="724"/>
    <cellStyle name="Данные для удаления 2" xfId="725"/>
    <cellStyle name="Денежный 2" xfId="726"/>
    <cellStyle name="Денежный 3" xfId="727"/>
    <cellStyle name="Заголовки полей" xfId="728"/>
    <cellStyle name="Заголовки полей [печать]" xfId="729"/>
    <cellStyle name="Заголовки полей [печать] 2" xfId="730"/>
    <cellStyle name="Заголовки полей 2" xfId="731"/>
    <cellStyle name="Заголовок 1 10" xfId="732"/>
    <cellStyle name="Заголовок 1 11" xfId="733"/>
    <cellStyle name="Заголовок 1 12" xfId="734"/>
    <cellStyle name="Заголовок 1 13" xfId="735"/>
    <cellStyle name="Заголовок 1 14" xfId="736"/>
    <cellStyle name="Заголовок 1 15" xfId="737"/>
    <cellStyle name="Заголовок 1 16" xfId="738"/>
    <cellStyle name="Заголовок 1 17" xfId="739"/>
    <cellStyle name="Заголовок 1 18" xfId="740"/>
    <cellStyle name="Заголовок 1 19" xfId="741"/>
    <cellStyle name="Заголовок 1 2" xfId="742"/>
    <cellStyle name="Заголовок 1 20" xfId="743"/>
    <cellStyle name="Заголовок 1 21" xfId="744"/>
    <cellStyle name="Заголовок 1 22" xfId="745"/>
    <cellStyle name="Заголовок 1 23" xfId="746"/>
    <cellStyle name="Заголовок 1 24" xfId="747"/>
    <cellStyle name="Заголовок 1 3" xfId="748"/>
    <cellStyle name="Заголовок 1 4" xfId="749"/>
    <cellStyle name="Заголовок 1 5" xfId="750"/>
    <cellStyle name="Заголовок 1 6" xfId="751"/>
    <cellStyle name="Заголовок 1 7" xfId="752"/>
    <cellStyle name="Заголовок 1 8" xfId="753"/>
    <cellStyle name="Заголовок 1 9" xfId="754"/>
    <cellStyle name="Заголовок 2 10" xfId="755"/>
    <cellStyle name="Заголовок 2 11" xfId="756"/>
    <cellStyle name="Заголовок 2 12" xfId="757"/>
    <cellStyle name="Заголовок 2 13" xfId="758"/>
    <cellStyle name="Заголовок 2 14" xfId="759"/>
    <cellStyle name="Заголовок 2 15" xfId="760"/>
    <cellStyle name="Заголовок 2 16" xfId="761"/>
    <cellStyle name="Заголовок 2 17" xfId="762"/>
    <cellStyle name="Заголовок 2 18" xfId="763"/>
    <cellStyle name="Заголовок 2 19" xfId="764"/>
    <cellStyle name="Заголовок 2 2" xfId="765"/>
    <cellStyle name="Заголовок 2 20" xfId="766"/>
    <cellStyle name="Заголовок 2 21" xfId="767"/>
    <cellStyle name="Заголовок 2 22" xfId="768"/>
    <cellStyle name="Заголовок 2 23" xfId="769"/>
    <cellStyle name="Заголовок 2 24" xfId="770"/>
    <cellStyle name="Заголовок 2 3" xfId="771"/>
    <cellStyle name="Заголовок 2 4" xfId="772"/>
    <cellStyle name="Заголовок 2 5" xfId="773"/>
    <cellStyle name="Заголовок 2 6" xfId="774"/>
    <cellStyle name="Заголовок 2 7" xfId="775"/>
    <cellStyle name="Заголовок 2 8" xfId="776"/>
    <cellStyle name="Заголовок 2 9" xfId="777"/>
    <cellStyle name="Заголовок 3 10" xfId="778"/>
    <cellStyle name="Заголовок 3 11" xfId="779"/>
    <cellStyle name="Заголовок 3 12" xfId="780"/>
    <cellStyle name="Заголовок 3 13" xfId="781"/>
    <cellStyle name="Заголовок 3 14" xfId="782"/>
    <cellStyle name="Заголовок 3 15" xfId="783"/>
    <cellStyle name="Заголовок 3 16" xfId="784"/>
    <cellStyle name="Заголовок 3 17" xfId="785"/>
    <cellStyle name="Заголовок 3 18" xfId="786"/>
    <cellStyle name="Заголовок 3 19" xfId="787"/>
    <cellStyle name="Заголовок 3 2" xfId="788"/>
    <cellStyle name="Заголовок 3 20" xfId="789"/>
    <cellStyle name="Заголовок 3 21" xfId="790"/>
    <cellStyle name="Заголовок 3 22" xfId="791"/>
    <cellStyle name="Заголовок 3 23" xfId="792"/>
    <cellStyle name="Заголовок 3 24" xfId="793"/>
    <cellStyle name="Заголовок 3 3" xfId="794"/>
    <cellStyle name="Заголовок 3 4" xfId="795"/>
    <cellStyle name="Заголовок 3 5" xfId="796"/>
    <cellStyle name="Заголовок 3 6" xfId="797"/>
    <cellStyle name="Заголовок 3 7" xfId="798"/>
    <cellStyle name="Заголовок 3 8" xfId="799"/>
    <cellStyle name="Заголовок 3 9" xfId="800"/>
    <cellStyle name="Заголовок 4 10" xfId="801"/>
    <cellStyle name="Заголовок 4 11" xfId="802"/>
    <cellStyle name="Заголовок 4 12" xfId="803"/>
    <cellStyle name="Заголовок 4 13" xfId="804"/>
    <cellStyle name="Заголовок 4 14" xfId="805"/>
    <cellStyle name="Заголовок 4 15" xfId="806"/>
    <cellStyle name="Заголовок 4 16" xfId="807"/>
    <cellStyle name="Заголовок 4 17" xfId="808"/>
    <cellStyle name="Заголовок 4 18" xfId="809"/>
    <cellStyle name="Заголовок 4 19" xfId="810"/>
    <cellStyle name="Заголовок 4 2" xfId="811"/>
    <cellStyle name="Заголовок 4 20" xfId="812"/>
    <cellStyle name="Заголовок 4 21" xfId="813"/>
    <cellStyle name="Заголовок 4 22" xfId="814"/>
    <cellStyle name="Заголовок 4 23" xfId="815"/>
    <cellStyle name="Заголовок 4 24" xfId="816"/>
    <cellStyle name="Заголовок 4 3" xfId="817"/>
    <cellStyle name="Заголовок 4 4" xfId="818"/>
    <cellStyle name="Заголовок 4 5" xfId="819"/>
    <cellStyle name="Заголовок 4 6" xfId="820"/>
    <cellStyle name="Заголовок 4 7" xfId="821"/>
    <cellStyle name="Заголовок 4 8" xfId="822"/>
    <cellStyle name="Заголовок 4 9" xfId="823"/>
    <cellStyle name="Заголовок меры" xfId="824"/>
    <cellStyle name="Заголовок меры 2" xfId="825"/>
    <cellStyle name="Заголовок показателя [печать]" xfId="826"/>
    <cellStyle name="Заголовок показателя [печать] 2" xfId="827"/>
    <cellStyle name="Заголовок показателя константы" xfId="828"/>
    <cellStyle name="Заголовок показателя константы 2" xfId="829"/>
    <cellStyle name="Заголовок результата расчета" xfId="830"/>
    <cellStyle name="Заголовок результата расчета 2" xfId="831"/>
    <cellStyle name="Заголовок свободного показателя" xfId="832"/>
    <cellStyle name="Заголовок свободного показателя 2" xfId="833"/>
    <cellStyle name="Значение фильтра" xfId="834"/>
    <cellStyle name="Значение фильтра [печать]" xfId="835"/>
    <cellStyle name="Значение фильтра [печать] 2" xfId="836"/>
    <cellStyle name="Значение фильтра 2" xfId="837"/>
    <cellStyle name="Информация о задаче" xfId="838"/>
    <cellStyle name="Итог 10" xfId="839"/>
    <cellStyle name="Итог 10 2" xfId="840"/>
    <cellStyle name="Итог 11" xfId="841"/>
    <cellStyle name="Итог 11 2" xfId="842"/>
    <cellStyle name="Итог 12" xfId="843"/>
    <cellStyle name="Итог 12 2" xfId="844"/>
    <cellStyle name="Итог 13" xfId="845"/>
    <cellStyle name="Итог 13 2" xfId="846"/>
    <cellStyle name="Итог 14" xfId="847"/>
    <cellStyle name="Итог 14 2" xfId="848"/>
    <cellStyle name="Итог 15" xfId="849"/>
    <cellStyle name="Итог 15 2" xfId="850"/>
    <cellStyle name="Итог 16" xfId="851"/>
    <cellStyle name="Итог 16 2" xfId="852"/>
    <cellStyle name="Итог 17" xfId="853"/>
    <cellStyle name="Итог 17 2" xfId="854"/>
    <cellStyle name="Итог 18" xfId="855"/>
    <cellStyle name="Итог 18 2" xfId="856"/>
    <cellStyle name="Итог 19" xfId="857"/>
    <cellStyle name="Итог 19 2" xfId="858"/>
    <cellStyle name="Итог 2" xfId="859"/>
    <cellStyle name="Итог 2 2" xfId="860"/>
    <cellStyle name="Итог 20" xfId="861"/>
    <cellStyle name="Итог 20 2" xfId="862"/>
    <cellStyle name="Итог 21" xfId="863"/>
    <cellStyle name="Итог 21 2" xfId="864"/>
    <cellStyle name="Итог 22" xfId="865"/>
    <cellStyle name="Итог 22 2" xfId="866"/>
    <cellStyle name="Итог 23" xfId="867"/>
    <cellStyle name="Итог 23 2" xfId="868"/>
    <cellStyle name="Итог 24" xfId="869"/>
    <cellStyle name="Итог 24 2" xfId="870"/>
    <cellStyle name="Итог 3" xfId="871"/>
    <cellStyle name="Итог 3 2" xfId="872"/>
    <cellStyle name="Итог 4" xfId="873"/>
    <cellStyle name="Итог 4 2" xfId="874"/>
    <cellStyle name="Итог 5" xfId="875"/>
    <cellStyle name="Итог 5 2" xfId="876"/>
    <cellStyle name="Итог 6" xfId="877"/>
    <cellStyle name="Итог 6 2" xfId="878"/>
    <cellStyle name="Итог 7" xfId="879"/>
    <cellStyle name="Итог 7 2" xfId="880"/>
    <cellStyle name="Итог 8" xfId="881"/>
    <cellStyle name="Итог 8 2" xfId="882"/>
    <cellStyle name="Итог 9" xfId="883"/>
    <cellStyle name="Итог 9 2" xfId="884"/>
    <cellStyle name="Контрольная ячейка 10" xfId="885"/>
    <cellStyle name="Контрольная ячейка 11" xfId="886"/>
    <cellStyle name="Контрольная ячейка 12" xfId="887"/>
    <cellStyle name="Контрольная ячейка 13" xfId="888"/>
    <cellStyle name="Контрольная ячейка 14" xfId="889"/>
    <cellStyle name="Контрольная ячейка 15" xfId="890"/>
    <cellStyle name="Контрольная ячейка 16" xfId="891"/>
    <cellStyle name="Контрольная ячейка 17" xfId="892"/>
    <cellStyle name="Контрольная ячейка 18" xfId="893"/>
    <cellStyle name="Контрольная ячейка 19" xfId="894"/>
    <cellStyle name="Контрольная ячейка 2" xfId="895"/>
    <cellStyle name="Контрольная ячейка 20" xfId="896"/>
    <cellStyle name="Контрольная ячейка 21" xfId="897"/>
    <cellStyle name="Контрольная ячейка 22" xfId="898"/>
    <cellStyle name="Контрольная ячейка 23" xfId="899"/>
    <cellStyle name="Контрольная ячейка 24" xfId="900"/>
    <cellStyle name="Контрольная ячейка 3" xfId="901"/>
    <cellStyle name="Контрольная ячейка 4" xfId="902"/>
    <cellStyle name="Контрольная ячейка 5" xfId="903"/>
    <cellStyle name="Контрольная ячейка 6" xfId="904"/>
    <cellStyle name="Контрольная ячейка 7" xfId="905"/>
    <cellStyle name="Контрольная ячейка 8" xfId="906"/>
    <cellStyle name="Контрольная ячейка 9" xfId="907"/>
    <cellStyle name="Название 10" xfId="908"/>
    <cellStyle name="Название 11" xfId="909"/>
    <cellStyle name="Название 12" xfId="910"/>
    <cellStyle name="Название 13" xfId="911"/>
    <cellStyle name="Название 14" xfId="912"/>
    <cellStyle name="Название 15" xfId="913"/>
    <cellStyle name="Название 16" xfId="914"/>
    <cellStyle name="Название 17" xfId="915"/>
    <cellStyle name="Название 18" xfId="916"/>
    <cellStyle name="Название 19" xfId="917"/>
    <cellStyle name="Название 2" xfId="918"/>
    <cellStyle name="Название 2 2" xfId="919"/>
    <cellStyle name="Название 20" xfId="920"/>
    <cellStyle name="Название 21" xfId="921"/>
    <cellStyle name="Название 22" xfId="922"/>
    <cellStyle name="Название 23" xfId="923"/>
    <cellStyle name="Название 24" xfId="924"/>
    <cellStyle name="Название 25" xfId="925"/>
    <cellStyle name="Название 3" xfId="926"/>
    <cellStyle name="Название 4" xfId="927"/>
    <cellStyle name="Название 5" xfId="928"/>
    <cellStyle name="Название 6" xfId="929"/>
    <cellStyle name="Название 7" xfId="930"/>
    <cellStyle name="Название 8" xfId="931"/>
    <cellStyle name="Название 9" xfId="932"/>
    <cellStyle name="Нейтральный 10" xfId="933"/>
    <cellStyle name="Нейтральный 11" xfId="934"/>
    <cellStyle name="Нейтральный 12" xfId="935"/>
    <cellStyle name="Нейтральный 13" xfId="936"/>
    <cellStyle name="Нейтральный 14" xfId="937"/>
    <cellStyle name="Нейтральный 15" xfId="938"/>
    <cellStyle name="Нейтральный 16" xfId="939"/>
    <cellStyle name="Нейтральный 17" xfId="940"/>
    <cellStyle name="Нейтральный 18" xfId="941"/>
    <cellStyle name="Нейтральный 19" xfId="942"/>
    <cellStyle name="Нейтральный 2" xfId="943"/>
    <cellStyle name="Нейтральный 20" xfId="944"/>
    <cellStyle name="Нейтральный 21" xfId="945"/>
    <cellStyle name="Нейтральный 22" xfId="946"/>
    <cellStyle name="Нейтральный 23" xfId="947"/>
    <cellStyle name="Нейтральный 24" xfId="948"/>
    <cellStyle name="Нейтральный 3" xfId="949"/>
    <cellStyle name="Нейтральный 4" xfId="950"/>
    <cellStyle name="Нейтральный 5" xfId="951"/>
    <cellStyle name="Нейтральный 6" xfId="952"/>
    <cellStyle name="Нейтральный 7" xfId="953"/>
    <cellStyle name="Нейтральный 8" xfId="954"/>
    <cellStyle name="Нейтральный 9" xfId="955"/>
    <cellStyle name="Обычный" xfId="0" builtinId="0"/>
    <cellStyle name="Обычный 10" xfId="5"/>
    <cellStyle name="Обычный 10 2" xfId="956"/>
    <cellStyle name="Обычный 11" xfId="957"/>
    <cellStyle name="Обычный 11 2" xfId="958"/>
    <cellStyle name="Обычный 11 2 2" xfId="959"/>
    <cellStyle name="Обычный 11 2 2 2" xfId="960"/>
    <cellStyle name="Обычный 11 2 3" xfId="961"/>
    <cellStyle name="Обычный 11 2 3 2" xfId="962"/>
    <cellStyle name="Обычный 11 2 4" xfId="963"/>
    <cellStyle name="Обычный 11 2 5" xfId="964"/>
    <cellStyle name="Обычный 11 3" xfId="965"/>
    <cellStyle name="Обычный 11 3 2" xfId="966"/>
    <cellStyle name="Обычный 11 4" xfId="967"/>
    <cellStyle name="Обычный 11 4 2" xfId="968"/>
    <cellStyle name="Обычный 11 5" xfId="969"/>
    <cellStyle name="Обычный 11 6" xfId="970"/>
    <cellStyle name="Обычный 11 7" xfId="971"/>
    <cellStyle name="Обычный 12" xfId="972"/>
    <cellStyle name="Обычный 12 2" xfId="973"/>
    <cellStyle name="Обычный 12 2 2" xfId="974"/>
    <cellStyle name="Обычный 12 2 2 2" xfId="975"/>
    <cellStyle name="Обычный 12 2 2 2 2" xfId="976"/>
    <cellStyle name="Обычный 12 2 2 2 2 2" xfId="977"/>
    <cellStyle name="Обычный 12 2 2 2 3" xfId="978"/>
    <cellStyle name="Обычный 12 2 2 2 3 2" xfId="979"/>
    <cellStyle name="Обычный 12 2 2 2 4" xfId="980"/>
    <cellStyle name="Обычный 12 2 2 3" xfId="981"/>
    <cellStyle name="Обычный 12 2 2 3 2" xfId="982"/>
    <cellStyle name="Обычный 12 2 2 4" xfId="983"/>
    <cellStyle name="Обычный 12 2 2 4 2" xfId="984"/>
    <cellStyle name="Обычный 12 2 2 5" xfId="985"/>
    <cellStyle name="Обычный 12 2 3" xfId="986"/>
    <cellStyle name="Обычный 12 2 3 2" xfId="987"/>
    <cellStyle name="Обычный 12 2 3 2 2" xfId="988"/>
    <cellStyle name="Обычный 12 2 3 2 2 2" xfId="989"/>
    <cellStyle name="Обычный 12 2 3 2 2 2 10" xfId="990"/>
    <cellStyle name="Обычный 12 2 3 2 2 2 10 2" xfId="991"/>
    <cellStyle name="Обычный 12 2 3 2 2 2 11" xfId="992"/>
    <cellStyle name="Обычный 12 2 3 2 2 2 2" xfId="993"/>
    <cellStyle name="Обычный 12 2 3 2 2 2 2 2" xfId="994"/>
    <cellStyle name="Обычный 12 2 3 2 2 2 3" xfId="995"/>
    <cellStyle name="Обычный 12 2 3 2 2 2 3 2" xfId="996"/>
    <cellStyle name="Обычный 12 2 3 2 2 2 4" xfId="997"/>
    <cellStyle name="Обычный 12 2 3 2 2 2 4 2" xfId="998"/>
    <cellStyle name="Обычный 12 2 3 2 2 2 5" xfId="999"/>
    <cellStyle name="Обычный 12 2 3 2 2 2 5 2" xfId="1000"/>
    <cellStyle name="Обычный 12 2 3 2 2 2 6" xfId="1001"/>
    <cellStyle name="Обычный 12 2 3 2 2 2 6 2" xfId="1002"/>
    <cellStyle name="Обычный 12 2 3 2 2 2 7" xfId="1003"/>
    <cellStyle name="Обычный 12 2 3 2 2 2 7 2" xfId="1004"/>
    <cellStyle name="Обычный 12 2 3 2 2 2 8" xfId="1005"/>
    <cellStyle name="Обычный 12 2 3 2 2 2 8 2" xfId="1006"/>
    <cellStyle name="Обычный 12 2 3 2 2 2 9" xfId="1007"/>
    <cellStyle name="Обычный 12 2 3 2 2 2 9 2" xfId="1008"/>
    <cellStyle name="Обычный 12 2 3 2 2 3" xfId="1009"/>
    <cellStyle name="Обычный 12 2 3 2 2 3 2" xfId="1010"/>
    <cellStyle name="Обычный 12 2 3 2 2 4" xfId="1011"/>
    <cellStyle name="Обычный 12 2 3 2 2 4 2" xfId="1012"/>
    <cellStyle name="Обычный 12 2 3 2 2 5" xfId="1013"/>
    <cellStyle name="Обычный 12 2 3 2 3" xfId="1014"/>
    <cellStyle name="Обычный 12 2 3 2 3 2" xfId="1015"/>
    <cellStyle name="Обычный 12 2 3 2 3 2 2" xfId="1016"/>
    <cellStyle name="Обычный 12 2 3 2 3 3" xfId="1017"/>
    <cellStyle name="Обычный 12 2 3 2 3 3 2" xfId="1018"/>
    <cellStyle name="Обычный 12 2 3 2 3 4" xfId="1019"/>
    <cellStyle name="Обычный 12 2 3 2 4" xfId="1020"/>
    <cellStyle name="Обычный 12 2 3 2 4 2" xfId="1021"/>
    <cellStyle name="Обычный 12 2 3 2 5" xfId="1022"/>
    <cellStyle name="Обычный 12 2 3 2 5 2" xfId="1023"/>
    <cellStyle name="Обычный 12 2 3 2 6" xfId="1024"/>
    <cellStyle name="Обычный 12 2 3 3" xfId="1025"/>
    <cellStyle name="Обычный 12 2 3 3 2" xfId="1026"/>
    <cellStyle name="Обычный 12 2 3 3 2 2" xfId="1027"/>
    <cellStyle name="Обычный 12 2 3 3 2 2 2" xfId="1028"/>
    <cellStyle name="Обычный 12 2 3 3 2 3" xfId="1029"/>
    <cellStyle name="Обычный 12 2 3 3 2 3 2" xfId="1030"/>
    <cellStyle name="Обычный 12 2 3 3 2 4" xfId="1031"/>
    <cellStyle name="Обычный 12 2 3 3 3" xfId="1032"/>
    <cellStyle name="Обычный 12 2 3 3 3 2" xfId="1033"/>
    <cellStyle name="Обычный 12 2 3 3 4" xfId="1034"/>
    <cellStyle name="Обычный 12 2 3 3 4 2" xfId="1035"/>
    <cellStyle name="Обычный 12 2 3 3 5" xfId="1036"/>
    <cellStyle name="Обычный 12 2 3 4" xfId="1037"/>
    <cellStyle name="Обычный 12 2 3 4 2" xfId="1038"/>
    <cellStyle name="Обычный 12 2 3 4 2 2" xfId="1039"/>
    <cellStyle name="Обычный 12 2 3 4 3" xfId="1040"/>
    <cellStyle name="Обычный 12 2 3 4 3 2" xfId="1041"/>
    <cellStyle name="Обычный 12 2 3 4 4" xfId="1042"/>
    <cellStyle name="Обычный 12 2 3 5" xfId="1043"/>
    <cellStyle name="Обычный 12 2 3 5 2" xfId="1044"/>
    <cellStyle name="Обычный 12 2 3 6" xfId="1045"/>
    <cellStyle name="Обычный 12 2 3 6 2" xfId="1046"/>
    <cellStyle name="Обычный 12 2 3 7" xfId="1047"/>
    <cellStyle name="Обычный 12 2 4" xfId="1048"/>
    <cellStyle name="Обычный 12 2 4 2" xfId="1049"/>
    <cellStyle name="Обычный 12 2 4 2 2" xfId="1050"/>
    <cellStyle name="Обычный 12 2 4 2 2 2" xfId="1051"/>
    <cellStyle name="Обычный 12 2 4 2 3" xfId="1052"/>
    <cellStyle name="Обычный 12 2 4 2 3 2" xfId="1053"/>
    <cellStyle name="Обычный 12 2 4 2 4" xfId="1054"/>
    <cellStyle name="Обычный 12 2 4 3" xfId="1055"/>
    <cellStyle name="Обычный 12 2 4 3 2" xfId="1056"/>
    <cellStyle name="Обычный 12 2 4 4" xfId="1057"/>
    <cellStyle name="Обычный 12 2 4 4 2" xfId="1058"/>
    <cellStyle name="Обычный 12 2 4 5" xfId="1059"/>
    <cellStyle name="Обычный 12 2 5" xfId="1060"/>
    <cellStyle name="Обычный 12 2 5 2" xfId="1061"/>
    <cellStyle name="Обычный 12 2 5 2 2" xfId="1062"/>
    <cellStyle name="Обычный 12 2 5 3" xfId="1063"/>
    <cellStyle name="Обычный 12 2 5 3 2" xfId="1064"/>
    <cellStyle name="Обычный 12 2 5 4" xfId="1065"/>
    <cellStyle name="Обычный 12 2 6" xfId="1066"/>
    <cellStyle name="Обычный 12 2 6 2" xfId="1067"/>
    <cellStyle name="Обычный 12 2 7" xfId="1068"/>
    <cellStyle name="Обычный 12 2 7 2" xfId="1069"/>
    <cellStyle name="Обычный 12 2 8" xfId="1070"/>
    <cellStyle name="Обычный 12 3" xfId="1071"/>
    <cellStyle name="Обычный 12 3 2" xfId="1072"/>
    <cellStyle name="Обычный 12 3 2 2" xfId="1073"/>
    <cellStyle name="Обычный 12 3 3" xfId="1074"/>
    <cellStyle name="Обычный 12 3 3 2" xfId="1075"/>
    <cellStyle name="Обычный 12 3 4" xfId="1076"/>
    <cellStyle name="Обычный 12 4" xfId="1077"/>
    <cellStyle name="Обычный 12 4 2" xfId="1078"/>
    <cellStyle name="Обычный 12 4 2 2" xfId="1079"/>
    <cellStyle name="Обычный 12 4 3" xfId="1080"/>
    <cellStyle name="Обычный 12 4 3 2" xfId="1081"/>
    <cellStyle name="Обычный 12 4 4" xfId="1082"/>
    <cellStyle name="Обычный 12 5" xfId="1083"/>
    <cellStyle name="Обычный 12 5 2" xfId="1084"/>
    <cellStyle name="Обычный 12 6" xfId="1085"/>
    <cellStyle name="Обычный 12 6 2" xfId="1086"/>
    <cellStyle name="Обычный 12 7" xfId="1087"/>
    <cellStyle name="Обычный 12 8" xfId="1088"/>
    <cellStyle name="Обычный 13" xfId="1089"/>
    <cellStyle name="Обычный 13 2" xfId="1090"/>
    <cellStyle name="Обычный 13 3" xfId="1091"/>
    <cellStyle name="Обычный 14" xfId="1092"/>
    <cellStyle name="Обычный 14 2" xfId="1093"/>
    <cellStyle name="Обычный 14 2 2" xfId="1094"/>
    <cellStyle name="Обычный 14 2 2 2" xfId="1095"/>
    <cellStyle name="Обычный 14 2 3" xfId="1096"/>
    <cellStyle name="Обычный 14 2 3 2" xfId="1097"/>
    <cellStyle name="Обычный 14 2 4" xfId="1098"/>
    <cellStyle name="Обычный 14 3" xfId="1099"/>
    <cellStyle name="Обычный 14 3 2" xfId="1100"/>
    <cellStyle name="Обычный 14 4" xfId="1101"/>
    <cellStyle name="Обычный 14 4 2" xfId="1102"/>
    <cellStyle name="Обычный 14 5" xfId="1103"/>
    <cellStyle name="Обычный 14 6" xfId="1104"/>
    <cellStyle name="Обычный 15" xfId="1105"/>
    <cellStyle name="Обычный 15 2" xfId="1106"/>
    <cellStyle name="Обычный 15 2 2" xfId="1107"/>
    <cellStyle name="Обычный 15 2 2 2" xfId="1108"/>
    <cellStyle name="Обычный 15 2 3" xfId="1109"/>
    <cellStyle name="Обычный 15 2 3 2" xfId="1110"/>
    <cellStyle name="Обычный 15 2 4" xfId="1111"/>
    <cellStyle name="Обычный 15 3" xfId="1112"/>
    <cellStyle name="Обычный 15 3 2" xfId="1113"/>
    <cellStyle name="Обычный 15 4" xfId="1114"/>
    <cellStyle name="Обычный 15 4 2" xfId="1115"/>
    <cellStyle name="Обычный 15 5" xfId="1116"/>
    <cellStyle name="Обычный 15 6" xfId="1117"/>
    <cellStyle name="Обычный 16" xfId="1118"/>
    <cellStyle name="Обычный 16 2" xfId="1119"/>
    <cellStyle name="Обычный 16 2 2" xfId="1120"/>
    <cellStyle name="Обычный 16 2 2 2" xfId="1121"/>
    <cellStyle name="Обычный 16 2 3" xfId="1122"/>
    <cellStyle name="Обычный 16 2 3 2" xfId="1123"/>
    <cellStyle name="Обычный 16 2 4" xfId="1124"/>
    <cellStyle name="Обычный 16 3" xfId="1125"/>
    <cellStyle name="Обычный 16 3 2" xfId="1126"/>
    <cellStyle name="Обычный 16 4" xfId="1127"/>
    <cellStyle name="Обычный 16 4 2" xfId="1128"/>
    <cellStyle name="Обычный 16 5" xfId="1129"/>
    <cellStyle name="Обычный 16 6" xfId="1130"/>
    <cellStyle name="Обычный 17" xfId="1131"/>
    <cellStyle name="Обычный 17 2" xfId="1132"/>
    <cellStyle name="Обычный 17 2 2" xfId="1133"/>
    <cellStyle name="Обычный 17 2 2 2" xfId="1134"/>
    <cellStyle name="Обычный 17 2 3" xfId="1135"/>
    <cellStyle name="Обычный 17 2 3 2" xfId="1136"/>
    <cellStyle name="Обычный 17 2 4" xfId="1137"/>
    <cellStyle name="Обычный 17 3" xfId="1138"/>
    <cellStyle name="Обычный 17 3 2" xfId="1139"/>
    <cellStyle name="Обычный 17 4" xfId="1140"/>
    <cellStyle name="Обычный 17 4 2" xfId="1141"/>
    <cellStyle name="Обычный 17 5" xfId="1142"/>
    <cellStyle name="Обычный 17 6" xfId="1143"/>
    <cellStyle name="Обычный 18" xfId="1144"/>
    <cellStyle name="Обычный 18 2" xfId="1145"/>
    <cellStyle name="Обычный 18 2 2" xfId="1146"/>
    <cellStyle name="Обычный 18 2 2 2" xfId="1147"/>
    <cellStyle name="Обычный 18 2 3" xfId="1148"/>
    <cellStyle name="Обычный 18 2 3 2" xfId="1149"/>
    <cellStyle name="Обычный 18 2 4" xfId="1150"/>
    <cellStyle name="Обычный 18 3" xfId="1151"/>
    <cellStyle name="Обычный 18 3 2" xfId="1152"/>
    <cellStyle name="Обычный 18 4" xfId="1153"/>
    <cellStyle name="Обычный 18 4 2" xfId="1154"/>
    <cellStyle name="Обычный 18 5" xfId="1155"/>
    <cellStyle name="Обычный 18 6" xfId="1156"/>
    <cellStyle name="Обычный 19" xfId="1157"/>
    <cellStyle name="Обычный 19 2" xfId="1158"/>
    <cellStyle name="Обычный 19 2 2" xfId="1159"/>
    <cellStyle name="Обычный 19 2 2 2" xfId="1160"/>
    <cellStyle name="Обычный 19 2 3" xfId="1161"/>
    <cellStyle name="Обычный 19 2 3 2" xfId="1162"/>
    <cellStyle name="Обычный 19 2 4" xfId="1163"/>
    <cellStyle name="Обычный 19 2 4 2" xfId="1164"/>
    <cellStyle name="Обычный 19 2 5" xfId="1165"/>
    <cellStyle name="Обычный 19 3" xfId="1166"/>
    <cellStyle name="Обычный 19 3 2" xfId="1167"/>
    <cellStyle name="Обычный 19 4" xfId="1168"/>
    <cellStyle name="Обычный 19 4 2" xfId="1169"/>
    <cellStyle name="Обычный 19 5" xfId="1170"/>
    <cellStyle name="Обычный 19 6" xfId="1171"/>
    <cellStyle name="Обычный 2" xfId="3"/>
    <cellStyle name="Обычный 2 10" xfId="1172"/>
    <cellStyle name="Обычный 2 10 2" xfId="1173"/>
    <cellStyle name="Обычный 2 11" xfId="1174"/>
    <cellStyle name="Обычный 2 11 2" xfId="1175"/>
    <cellStyle name="Обычный 2 12" xfId="1176"/>
    <cellStyle name="Обычный 2 12 2" xfId="1177"/>
    <cellStyle name="Обычный 2 13" xfId="1178"/>
    <cellStyle name="Обычный 2 13 2" xfId="1179"/>
    <cellStyle name="Обычный 2 14" xfId="1180"/>
    <cellStyle name="Обычный 2 14 2" xfId="1181"/>
    <cellStyle name="Обычный 2 15" xfId="1182"/>
    <cellStyle name="Обычный 2 15 2" xfId="1183"/>
    <cellStyle name="Обычный 2 16" xfId="1184"/>
    <cellStyle name="Обычный 2 16 2" xfId="1185"/>
    <cellStyle name="Обычный 2 17" xfId="1186"/>
    <cellStyle name="Обычный 2 17 2" xfId="1187"/>
    <cellStyle name="Обычный 2 18" xfId="1188"/>
    <cellStyle name="Обычный 2 18 2" xfId="1189"/>
    <cellStyle name="Обычный 2 19" xfId="1190"/>
    <cellStyle name="Обычный 2 19 2" xfId="1191"/>
    <cellStyle name="Обычный 2 2" xfId="1192"/>
    <cellStyle name="Обычный 2 2 2" xfId="1193"/>
    <cellStyle name="Обычный 2 2 2 2" xfId="1194"/>
    <cellStyle name="Обычный 2 2 2 3" xfId="1195"/>
    <cellStyle name="Обычный 2 2 2 4" xfId="1196"/>
    <cellStyle name="Обычный 2 2 3" xfId="1197"/>
    <cellStyle name="Обычный 2 2 3 2" xfId="1198"/>
    <cellStyle name="Обычный 2 2 4" xfId="1199"/>
    <cellStyle name="Обычный 2 2 5" xfId="1200"/>
    <cellStyle name="Обычный 2 20" xfId="1201"/>
    <cellStyle name="Обычный 2 20 2" xfId="1202"/>
    <cellStyle name="Обычный 2 21" xfId="1203"/>
    <cellStyle name="Обычный 2 21 2" xfId="1204"/>
    <cellStyle name="Обычный 2 22" xfId="1205"/>
    <cellStyle name="Обычный 2 22 2" xfId="1206"/>
    <cellStyle name="Обычный 2 23" xfId="1207"/>
    <cellStyle name="Обычный 2 23 2" xfId="1208"/>
    <cellStyle name="Обычный 2 24" xfId="1209"/>
    <cellStyle name="Обычный 2 24 2" xfId="1210"/>
    <cellStyle name="Обычный 2 24 2 2" xfId="1211"/>
    <cellStyle name="Обычный 2 24 2 3" xfId="1212"/>
    <cellStyle name="Обычный 2 24 2 4" xfId="1213"/>
    <cellStyle name="Обычный 2 24 2 5" xfId="1214"/>
    <cellStyle name="Обычный 2 24 2 6" xfId="1215"/>
    <cellStyle name="Обычный 2 24 3" xfId="1216"/>
    <cellStyle name="Обычный 2 24 4" xfId="1217"/>
    <cellStyle name="Обычный 2 24 5" xfId="1218"/>
    <cellStyle name="Обычный 2 24 6" xfId="1219"/>
    <cellStyle name="Обычный 2 24 7" xfId="1220"/>
    <cellStyle name="Обычный 2 3" xfId="1221"/>
    <cellStyle name="Обычный 2 3 2" xfId="1222"/>
    <cellStyle name="Обычный 2 3 2 2" xfId="1223"/>
    <cellStyle name="Обычный 2 3 3" xfId="1224"/>
    <cellStyle name="Обычный 2 3 4" xfId="1225"/>
    <cellStyle name="Обычный 2 4" xfId="1226"/>
    <cellStyle name="Обычный 2 4 2" xfId="1227"/>
    <cellStyle name="Обычный 2 4 3" xfId="1228"/>
    <cellStyle name="Обычный 2 5" xfId="1229"/>
    <cellStyle name="Обычный 2 5 2" xfId="1230"/>
    <cellStyle name="Обычный 2 5 3" xfId="1231"/>
    <cellStyle name="Обычный 2 6" xfId="4"/>
    <cellStyle name="Обычный 2 7" xfId="1232"/>
    <cellStyle name="Обычный 2 7 2" xfId="1233"/>
    <cellStyle name="Обычный 2 8" xfId="1234"/>
    <cellStyle name="Обычный 2 9" xfId="1235"/>
    <cellStyle name="Обычный 2 9 2" xfId="1236"/>
    <cellStyle name="Обычный 20" xfId="1237"/>
    <cellStyle name="Обычный 20 2" xfId="1238"/>
    <cellStyle name="Обычный 20 2 2" xfId="1239"/>
    <cellStyle name="Обычный 20 2 2 2" xfId="1240"/>
    <cellStyle name="Обычный 20 2 3" xfId="1241"/>
    <cellStyle name="Обычный 20 2 3 2" xfId="1242"/>
    <cellStyle name="Обычный 20 2 4" xfId="1243"/>
    <cellStyle name="Обычный 20 3" xfId="1244"/>
    <cellStyle name="Обычный 20 3 2" xfId="1245"/>
    <cellStyle name="Обычный 20 4" xfId="1246"/>
    <cellStyle name="Обычный 20 4 2" xfId="1247"/>
    <cellStyle name="Обычный 20 5" xfId="1248"/>
    <cellStyle name="Обычный 20 6" xfId="1249"/>
    <cellStyle name="Обычный 21" xfId="1250"/>
    <cellStyle name="Обычный 21 2" xfId="1251"/>
    <cellStyle name="Обычный 21 2 2" xfId="1252"/>
    <cellStyle name="Обычный 21 2 2 2" xfId="1253"/>
    <cellStyle name="Обычный 21 2 3" xfId="1254"/>
    <cellStyle name="Обычный 21 2 3 2" xfId="1255"/>
    <cellStyle name="Обычный 21 2 4" xfId="1256"/>
    <cellStyle name="Обычный 21 3" xfId="1257"/>
    <cellStyle name="Обычный 21 3 2" xfId="1258"/>
    <cellStyle name="Обычный 21 4" xfId="1259"/>
    <cellStyle name="Обычный 21 4 2" xfId="1260"/>
    <cellStyle name="Обычный 21 5" xfId="1261"/>
    <cellStyle name="Обычный 21 6" xfId="1262"/>
    <cellStyle name="Обычный 22" xfId="1263"/>
    <cellStyle name="Обычный 22 2" xfId="1264"/>
    <cellStyle name="Обычный 22 2 2" xfId="1265"/>
    <cellStyle name="Обычный 22 2 2 2" xfId="1266"/>
    <cellStyle name="Обычный 22 2 2 2 2" xfId="1267"/>
    <cellStyle name="Обычный 22 2 2 3" xfId="1268"/>
    <cellStyle name="Обычный 22 2 2 3 2" xfId="1269"/>
    <cellStyle name="Обычный 22 2 2 4" xfId="1270"/>
    <cellStyle name="Обычный 22 2 3" xfId="1271"/>
    <cellStyle name="Обычный 22 2 3 2" xfId="1272"/>
    <cellStyle name="Обычный 22 2 4" xfId="1273"/>
    <cellStyle name="Обычный 22 2 4 2" xfId="1274"/>
    <cellStyle name="Обычный 22 2 5" xfId="1275"/>
    <cellStyle name="Обычный 22 3" xfId="1276"/>
    <cellStyle name="Обычный 22 3 2" xfId="1277"/>
    <cellStyle name="Обычный 22 3 2 2" xfId="1278"/>
    <cellStyle name="Обычный 22 3 3" xfId="1279"/>
    <cellStyle name="Обычный 22 3 3 2" xfId="1280"/>
    <cellStyle name="Обычный 22 3 4" xfId="1281"/>
    <cellStyle name="Обычный 22 4" xfId="1282"/>
    <cellStyle name="Обычный 22 4 2" xfId="1283"/>
    <cellStyle name="Обычный 22 5" xfId="1284"/>
    <cellStyle name="Обычный 22 5 2" xfId="1285"/>
    <cellStyle name="Обычный 22 6" xfId="1286"/>
    <cellStyle name="Обычный 22 7" xfId="1287"/>
    <cellStyle name="Обычный 23" xfId="1288"/>
    <cellStyle name="Обычный 23 2" xfId="1289"/>
    <cellStyle name="Обычный 23 2 2" xfId="1290"/>
    <cellStyle name="Обычный 23 2 2 2" xfId="1291"/>
    <cellStyle name="Обычный 23 2 3" xfId="1292"/>
    <cellStyle name="Обычный 23 2 3 2" xfId="1293"/>
    <cellStyle name="Обычный 23 2 4" xfId="1294"/>
    <cellStyle name="Обычный 23 3" xfId="1295"/>
    <cellStyle name="Обычный 23 3 2" xfId="1296"/>
    <cellStyle name="Обычный 23 4" xfId="1297"/>
    <cellStyle name="Обычный 23 4 2" xfId="1298"/>
    <cellStyle name="Обычный 23 5" xfId="1299"/>
    <cellStyle name="Обычный 23 6" xfId="1300"/>
    <cellStyle name="Обычный 24" xfId="1301"/>
    <cellStyle name="Обычный 24 2" xfId="1302"/>
    <cellStyle name="Обычный 24 2 2" xfId="1303"/>
    <cellStyle name="Обычный 24 2 2 2" xfId="1304"/>
    <cellStyle name="Обычный 24 2 3" xfId="1305"/>
    <cellStyle name="Обычный 24 2 3 2" xfId="1306"/>
    <cellStyle name="Обычный 24 2 4" xfId="1307"/>
    <cellStyle name="Обычный 24 3" xfId="1308"/>
    <cellStyle name="Обычный 24 3 2" xfId="1309"/>
    <cellStyle name="Обычный 24 4" xfId="1310"/>
    <cellStyle name="Обычный 24 4 2" xfId="1311"/>
    <cellStyle name="Обычный 24 5" xfId="1312"/>
    <cellStyle name="Обычный 24 6" xfId="1313"/>
    <cellStyle name="Обычный 25" xfId="1314"/>
    <cellStyle name="Обычный 25 2" xfId="1315"/>
    <cellStyle name="Обычный 25 2 2" xfId="1316"/>
    <cellStyle name="Обычный 25 2 2 2" xfId="1317"/>
    <cellStyle name="Обычный 25 2 2 2 2" xfId="1318"/>
    <cellStyle name="Обычный 25 2 2 3" xfId="1319"/>
    <cellStyle name="Обычный 25 2 2 3 2" xfId="1320"/>
    <cellStyle name="Обычный 25 2 2 4" xfId="1321"/>
    <cellStyle name="Обычный 25 2 3" xfId="1322"/>
    <cellStyle name="Обычный 25 2 3 2" xfId="1323"/>
    <cellStyle name="Обычный 25 2 4" xfId="1324"/>
    <cellStyle name="Обычный 25 2 4 2" xfId="1325"/>
    <cellStyle name="Обычный 25 2 5" xfId="1326"/>
    <cellStyle name="Обычный 25 3" xfId="1327"/>
    <cellStyle name="Обычный 25 3 2" xfId="1328"/>
    <cellStyle name="Обычный 25 3 2 2" xfId="1329"/>
    <cellStyle name="Обычный 25 3 3" xfId="1330"/>
    <cellStyle name="Обычный 25 3 3 2" xfId="1331"/>
    <cellStyle name="Обычный 25 3 4" xfId="1332"/>
    <cellStyle name="Обычный 25 4" xfId="1333"/>
    <cellStyle name="Обычный 25 4 2" xfId="1334"/>
    <cellStyle name="Обычный 25 5" xfId="1335"/>
    <cellStyle name="Обычный 25 5 2" xfId="1336"/>
    <cellStyle name="Обычный 25 6" xfId="1337"/>
    <cellStyle name="Обычный 25 7" xfId="1338"/>
    <cellStyle name="Обычный 25 8" xfId="1339"/>
    <cellStyle name="Обычный 26" xfId="1340"/>
    <cellStyle name="Обычный 26 2" xfId="1341"/>
    <cellStyle name="Обычный 26 2 2" xfId="1342"/>
    <cellStyle name="Обычный 26 2 2 2" xfId="1343"/>
    <cellStyle name="Обычный 26 2 3" xfId="1344"/>
    <cellStyle name="Обычный 26 2 3 2" xfId="1345"/>
    <cellStyle name="Обычный 26 2 4" xfId="1346"/>
    <cellStyle name="Обычный 26 3" xfId="1347"/>
    <cellStyle name="Обычный 26 3 2" xfId="1348"/>
    <cellStyle name="Обычный 26 4" xfId="1349"/>
    <cellStyle name="Обычный 26 4 2" xfId="1350"/>
    <cellStyle name="Обычный 26 5" xfId="1351"/>
    <cellStyle name="Обычный 26 6" xfId="1352"/>
    <cellStyle name="Обычный 26 7" xfId="1353"/>
    <cellStyle name="Обычный 27" xfId="1354"/>
    <cellStyle name="Обычный 27 2" xfId="1355"/>
    <cellStyle name="Обычный 27 2 2" xfId="1356"/>
    <cellStyle name="Обычный 27 2 2 2" xfId="1357"/>
    <cellStyle name="Обычный 27 2 3" xfId="1358"/>
    <cellStyle name="Обычный 27 2 3 2" xfId="1359"/>
    <cellStyle name="Обычный 27 2 4" xfId="1360"/>
    <cellStyle name="Обычный 27 2 5" xfId="1361"/>
    <cellStyle name="Обычный 27 3" xfId="1362"/>
    <cellStyle name="Обычный 27 3 2" xfId="1363"/>
    <cellStyle name="Обычный 27 4" xfId="1364"/>
    <cellStyle name="Обычный 27 4 2" xfId="1365"/>
    <cellStyle name="Обычный 27 5" xfId="1366"/>
    <cellStyle name="Обычный 27 6" xfId="1367"/>
    <cellStyle name="Обычный 27 7" xfId="1368"/>
    <cellStyle name="Обычный 28" xfId="2"/>
    <cellStyle name="Обычный 28 2" xfId="1369"/>
    <cellStyle name="Обычный 28 2 2" xfId="1370"/>
    <cellStyle name="Обычный 28 2 2 2" xfId="1371"/>
    <cellStyle name="Обычный 28 2 3" xfId="1372"/>
    <cellStyle name="Обычный 28 2 3 2" xfId="1373"/>
    <cellStyle name="Обычный 28 2 4" xfId="1374"/>
    <cellStyle name="Обычный 28 3" xfId="1375"/>
    <cellStyle name="Обычный 28 3 2" xfId="1376"/>
    <cellStyle name="Обычный 28 4" xfId="1377"/>
    <cellStyle name="Обычный 28 4 2" xfId="1378"/>
    <cellStyle name="Обычный 28 5" xfId="1379"/>
    <cellStyle name="Обычный 28 6" xfId="1380"/>
    <cellStyle name="Обычный 29" xfId="1381"/>
    <cellStyle name="Обычный 29 2" xfId="1382"/>
    <cellStyle name="Обычный 29 2 2" xfId="1383"/>
    <cellStyle name="Обычный 29 2 2 2" xfId="1384"/>
    <cellStyle name="Обычный 29 2 3" xfId="1385"/>
    <cellStyle name="Обычный 29 2 3 2" xfId="1386"/>
    <cellStyle name="Обычный 29 2 4" xfId="1387"/>
    <cellStyle name="Обычный 29 3" xfId="1388"/>
    <cellStyle name="Обычный 29 3 2" xfId="1389"/>
    <cellStyle name="Обычный 29 4" xfId="1390"/>
    <cellStyle name="Обычный 29 4 2" xfId="1391"/>
    <cellStyle name="Обычный 29 5" xfId="1392"/>
    <cellStyle name="Обычный 29 6" xfId="1393"/>
    <cellStyle name="Обычный 29 7" xfId="1394"/>
    <cellStyle name="Обычный 3" xfId="1395"/>
    <cellStyle name="Обычный 3 2" xfId="1396"/>
    <cellStyle name="Обычный 3 2 2" xfId="1397"/>
    <cellStyle name="Обычный 3 2 2 2" xfId="1398"/>
    <cellStyle name="Обычный 3 2 2 2 2" xfId="1399"/>
    <cellStyle name="Обычный 3 2 2 2 2 2" xfId="1400"/>
    <cellStyle name="Обычный 3 2 2 2 2 2 2" xfId="1401"/>
    <cellStyle name="Обычный 3 2 2 2 2 2 3" xfId="1402"/>
    <cellStyle name="Обычный 3 2 2 2 2 3" xfId="1403"/>
    <cellStyle name="Обычный 3 2 2 2 2 4" xfId="1404"/>
    <cellStyle name="Обычный 3 2 2 2 2 5" xfId="1405"/>
    <cellStyle name="Обычный 3 2 2 3" xfId="1406"/>
    <cellStyle name="Обычный 3 2 2 4" xfId="1407"/>
    <cellStyle name="Обычный 3 2 3" xfId="1408"/>
    <cellStyle name="Обычный 3 2 3 2" xfId="1409"/>
    <cellStyle name="Обычный 3 2 3 3" xfId="1410"/>
    <cellStyle name="Обычный 3 2 4" xfId="1411"/>
    <cellStyle name="Обычный 3 3" xfId="1412"/>
    <cellStyle name="Обычный 3 3 2" xfId="1413"/>
    <cellStyle name="Обычный 3 3 2 2" xfId="1414"/>
    <cellStyle name="Обычный 3 3 3" xfId="1415"/>
    <cellStyle name="Обычный 3 3 3 2" xfId="1416"/>
    <cellStyle name="Обычный 3 3 3 2 2" xfId="1417"/>
    <cellStyle name="Обычный 3 3 3 2 2 2" xfId="1418"/>
    <cellStyle name="Обычный 3 3 3 2 2 3" xfId="1419"/>
    <cellStyle name="Обычный 3 3 4" xfId="1420"/>
    <cellStyle name="Обычный 3 3 5" xfId="1421"/>
    <cellStyle name="Обычный 3 3 5 2" xfId="1422"/>
    <cellStyle name="Обычный 3 3 5 3" xfId="1423"/>
    <cellStyle name="Обычный 3 3 6" xfId="1424"/>
    <cellStyle name="Обычный 3 4" xfId="1425"/>
    <cellStyle name="Обычный 3 4 2" xfId="1426"/>
    <cellStyle name="Обычный 3 4 2 2" xfId="1427"/>
    <cellStyle name="Обычный 3 4 3" xfId="1428"/>
    <cellStyle name="Обычный 3 4 3 2" xfId="1429"/>
    <cellStyle name="Обычный 3 4 4" xfId="1430"/>
    <cellStyle name="Обычный 3 4 5" xfId="1431"/>
    <cellStyle name="Обычный 3 5" xfId="1432"/>
    <cellStyle name="Обычный 3 5 2" xfId="1433"/>
    <cellStyle name="Обычный 3 5 2 2" xfId="1434"/>
    <cellStyle name="Обычный 3 5 3" xfId="1435"/>
    <cellStyle name="Обычный 3 5 3 2" xfId="1436"/>
    <cellStyle name="Обычный 3 5 4" xfId="1437"/>
    <cellStyle name="Обычный 3 5 5" xfId="1438"/>
    <cellStyle name="Обычный 3 6" xfId="1439"/>
    <cellStyle name="Обычный 3 6 2" xfId="1440"/>
    <cellStyle name="Обычный 3 6 2 2" xfId="1441"/>
    <cellStyle name="Обычный 3 6 2 2 2" xfId="1442"/>
    <cellStyle name="Обычный 3 6 2 3" xfId="1443"/>
    <cellStyle name="Обычный 3 6 2 3 2" xfId="1444"/>
    <cellStyle name="Обычный 3 6 2 3 3" xfId="1445"/>
    <cellStyle name="Обычный 3 6 2 4" xfId="1446"/>
    <cellStyle name="Обычный 3 6 3" xfId="1447"/>
    <cellStyle name="Обычный 3 7" xfId="1448"/>
    <cellStyle name="Обычный 3 7 2" xfId="1449"/>
    <cellStyle name="Обычный 3 7 2 2" xfId="1450"/>
    <cellStyle name="Обычный 3 7 2 2 2" xfId="1451"/>
    <cellStyle name="Обычный 3 7 2 2 3" xfId="1452"/>
    <cellStyle name="Обычный 3 8" xfId="1453"/>
    <cellStyle name="Обычный 3 8 2" xfId="1454"/>
    <cellStyle name="Обычный 3 9" xfId="1455"/>
    <cellStyle name="Обычный 30" xfId="1456"/>
    <cellStyle name="Обычный 30 2" xfId="1457"/>
    <cellStyle name="Обычный 30 3" xfId="1458"/>
    <cellStyle name="Обычный 30 4" xfId="1459"/>
    <cellStyle name="Обычный 31" xfId="1460"/>
    <cellStyle name="Обычный 31 2" xfId="1461"/>
    <cellStyle name="Обычный 31 2 2" xfId="1462"/>
    <cellStyle name="Обычный 31 3" xfId="1463"/>
    <cellStyle name="Обычный 31 3 2" xfId="1464"/>
    <cellStyle name="Обычный 31 4" xfId="1465"/>
    <cellStyle name="Обычный 31 5" xfId="1466"/>
    <cellStyle name="Обычный 31 6" xfId="1467"/>
    <cellStyle name="Обычный 32" xfId="1468"/>
    <cellStyle name="Обычный 32 2" xfId="1469"/>
    <cellStyle name="Обычный 32 2 2" xfId="1470"/>
    <cellStyle name="Обычный 32 3" xfId="1471"/>
    <cellStyle name="Обычный 32 3 2" xfId="1472"/>
    <cellStyle name="Обычный 32 4" xfId="1473"/>
    <cellStyle name="Обычный 32 5" xfId="1474"/>
    <cellStyle name="Обычный 33" xfId="1475"/>
    <cellStyle name="Обычный 33 2" xfId="1476"/>
    <cellStyle name="Обычный 33 2 2" xfId="1477"/>
    <cellStyle name="Обычный 33 3" xfId="1478"/>
    <cellStyle name="Обычный 33 3 2" xfId="1479"/>
    <cellStyle name="Обычный 33 4" xfId="1480"/>
    <cellStyle name="Обычный 33 5" xfId="1481"/>
    <cellStyle name="Обычный 34" xfId="1482"/>
    <cellStyle name="Обычный 34 2" xfId="1483"/>
    <cellStyle name="Обычный 34 2 2" xfId="1484"/>
    <cellStyle name="Обычный 34 3" xfId="1485"/>
    <cellStyle name="Обычный 34 3 2" xfId="1486"/>
    <cellStyle name="Обычный 34 4" xfId="1487"/>
    <cellStyle name="Обычный 34 5" xfId="1488"/>
    <cellStyle name="Обычный 35" xfId="1489"/>
    <cellStyle name="Обычный 35 2" xfId="1490"/>
    <cellStyle name="Обычный 35 2 2" xfId="1491"/>
    <cellStyle name="Обычный 35 3" xfId="1492"/>
    <cellStyle name="Обычный 35 3 2" xfId="1493"/>
    <cellStyle name="Обычный 35 4" xfId="1494"/>
    <cellStyle name="Обычный 35 4 2" xfId="1495"/>
    <cellStyle name="Обычный 35 5" xfId="1496"/>
    <cellStyle name="Обычный 35 5 2" xfId="1497"/>
    <cellStyle name="Обычный 35 6" xfId="1498"/>
    <cellStyle name="Обычный 35 6 2" xfId="1499"/>
    <cellStyle name="Обычный 35 7" xfId="1500"/>
    <cellStyle name="Обычный 35 8" xfId="1501"/>
    <cellStyle name="Обычный 36" xfId="1502"/>
    <cellStyle name="Обычный 36 2" xfId="1503"/>
    <cellStyle name="Обычный 36 3" xfId="1504"/>
    <cellStyle name="Обычный 37" xfId="1505"/>
    <cellStyle name="Обычный 37 2" xfId="1506"/>
    <cellStyle name="Обычный 38" xfId="1507"/>
    <cellStyle name="Обычный 38 2" xfId="1508"/>
    <cellStyle name="Обычный 39" xfId="1509"/>
    <cellStyle name="Обычный 39 2" xfId="1510"/>
    <cellStyle name="Обычный 4" xfId="1511"/>
    <cellStyle name="Обычный 4 2" xfId="1512"/>
    <cellStyle name="Обычный 4 2 2" xfId="1513"/>
    <cellStyle name="Обычный 4 2 2 2" xfId="1514"/>
    <cellStyle name="Обычный 4 2 3" xfId="1515"/>
    <cellStyle name="Обычный 4 2 3 2" xfId="1516"/>
    <cellStyle name="Обычный 4 2 4" xfId="1517"/>
    <cellStyle name="Обычный 4 2 5" xfId="1518"/>
    <cellStyle name="Обычный 4 2 6" xfId="1519"/>
    <cellStyle name="Обычный 4 2 7" xfId="1520"/>
    <cellStyle name="Обычный 4 3" xfId="1521"/>
    <cellStyle name="Обычный 4 3 2" xfId="1522"/>
    <cellStyle name="Обычный 4 4" xfId="1523"/>
    <cellStyle name="Обычный 4 4 2" xfId="1524"/>
    <cellStyle name="Обычный 4 4 3" xfId="1525"/>
    <cellStyle name="Обычный 4 5" xfId="1526"/>
    <cellStyle name="Обычный 4 5 2" xfId="1527"/>
    <cellStyle name="Обычный 4 5 2 2" xfId="1528"/>
    <cellStyle name="Обычный 4 5 3" xfId="1529"/>
    <cellStyle name="Обычный 4 5 3 2" xfId="1530"/>
    <cellStyle name="Обычный 4 5 3 3" xfId="1531"/>
    <cellStyle name="Обычный 4 5 4" xfId="1532"/>
    <cellStyle name="Обычный 4 6" xfId="1533"/>
    <cellStyle name="Обычный 4 7" xfId="1534"/>
    <cellStyle name="Обычный 4 8" xfId="1535"/>
    <cellStyle name="Обычный 40" xfId="1536"/>
    <cellStyle name="Обычный 40 2" xfId="1537"/>
    <cellStyle name="Обычный 40 3" xfId="1538"/>
    <cellStyle name="Обычный 41" xfId="1539"/>
    <cellStyle name="Обычный 41 2" xfId="1540"/>
    <cellStyle name="Обычный 42" xfId="1541"/>
    <cellStyle name="Обычный 43" xfId="1542"/>
    <cellStyle name="Обычный 44" xfId="1543"/>
    <cellStyle name="Обычный 45" xfId="1544"/>
    <cellStyle name="Обычный 46" xfId="1545"/>
    <cellStyle name="Обычный 47" xfId="1546"/>
    <cellStyle name="Обычный 48" xfId="1547"/>
    <cellStyle name="Обычный 48 2" xfId="1548"/>
    <cellStyle name="Обычный 49" xfId="1549"/>
    <cellStyle name="Обычный 5" xfId="7"/>
    <cellStyle name="Обычный 5 2" xfId="1550"/>
    <cellStyle name="Обычный 5 2 2" xfId="1551"/>
    <cellStyle name="Обычный 5 2 2 2" xfId="1552"/>
    <cellStyle name="Обычный 5 2 2 2 2" xfId="1553"/>
    <cellStyle name="Обычный 5 2 2 3" xfId="1554"/>
    <cellStyle name="Обычный 5 2 2 3 2" xfId="1555"/>
    <cellStyle name="Обычный 5 2 2 4" xfId="1556"/>
    <cellStyle name="Обычный 5 2 3" xfId="1557"/>
    <cellStyle name="Обычный 5 2 3 2" xfId="1558"/>
    <cellStyle name="Обычный 5 2 3 2 2" xfId="1559"/>
    <cellStyle name="Обычный 5 2 3 2 2 2" xfId="1560"/>
    <cellStyle name="Обычный 5 2 3 2 2 2 2" xfId="1561"/>
    <cellStyle name="Обычный 5 2 3 2 2 2 2 2" xfId="1562"/>
    <cellStyle name="Обычный 5 2 3 2 2 2 3" xfId="1563"/>
    <cellStyle name="Обычный 5 2 3 2 2 2 3 2" xfId="1564"/>
    <cellStyle name="Обычный 5 2 3 2 2 2 3 2 2" xfId="1565"/>
    <cellStyle name="Обычный 5 2 3 2 2 2 3 3" xfId="1566"/>
    <cellStyle name="Обычный 5 2 3 2 2 2 3 3 2" xfId="1567"/>
    <cellStyle name="Обычный 5 2 3 2 2 2 3 3 2 2" xfId="1568"/>
    <cellStyle name="Обычный 5 2 3 2 2 2 3 3 3" xfId="1569"/>
    <cellStyle name="Обычный 5 2 3 2 2 2 3 3 4" xfId="1570"/>
    <cellStyle name="Обычный 5 2 3 2 2 2 3 3 4 2" xfId="1571"/>
    <cellStyle name="Обычный 5 2 3 2 2 2 3 4" xfId="1572"/>
    <cellStyle name="Обычный 5 2 3 2 2 2 4" xfId="1573"/>
    <cellStyle name="Обычный 5 2 3 2 2 2 4 2" xfId="1574"/>
    <cellStyle name="Обычный 5 2 3 2 2 2 5" xfId="1575"/>
    <cellStyle name="Обычный 5 2 3 2 2 3" xfId="1576"/>
    <cellStyle name="Обычный 5 2 3 2 2 3 2" xfId="1577"/>
    <cellStyle name="Обычный 5 2 3 2 2 4" xfId="1578"/>
    <cellStyle name="Обычный 5 2 3 2 2 4 2" xfId="1579"/>
    <cellStyle name="Обычный 5 2 3 2 2 5" xfId="1580"/>
    <cellStyle name="Обычный 5 2 3 2 3" xfId="1581"/>
    <cellStyle name="Обычный 5 2 3 2 3 2" xfId="1582"/>
    <cellStyle name="Обычный 5 2 3 2 4" xfId="1583"/>
    <cellStyle name="Обычный 5 2 3 2 4 2" xfId="1584"/>
    <cellStyle name="Обычный 5 2 3 2 5" xfId="1585"/>
    <cellStyle name="Обычный 5 2 3 2 5 2" xfId="1586"/>
    <cellStyle name="Обычный 5 2 3 2 6" xfId="1587"/>
    <cellStyle name="Обычный 5 2 3 3" xfId="1588"/>
    <cellStyle name="Обычный 5 2 3 3 2" xfId="1589"/>
    <cellStyle name="Обычный 5 2 3 4" xfId="1590"/>
    <cellStyle name="Обычный 5 2 3 4 2" xfId="1591"/>
    <cellStyle name="Обычный 5 2 3 5" xfId="1592"/>
    <cellStyle name="Обычный 5 2 4" xfId="1593"/>
    <cellStyle name="Обычный 5 2 4 2" xfId="1594"/>
    <cellStyle name="Обычный 5 2 4 2 2" xfId="1595"/>
    <cellStyle name="Обычный 5 2 4 3" xfId="1596"/>
    <cellStyle name="Обычный 5 2 4 3 2" xfId="1597"/>
    <cellStyle name="Обычный 5 2 4 4" xfId="1598"/>
    <cellStyle name="Обычный 5 2 5" xfId="1599"/>
    <cellStyle name="Обычный 5 2 5 2" xfId="1600"/>
    <cellStyle name="Обычный 5 2 6" xfId="1601"/>
    <cellStyle name="Обычный 5 2 6 2" xfId="1602"/>
    <cellStyle name="Обычный 5 2 7" xfId="1603"/>
    <cellStyle name="Обычный 5 2 8" xfId="1604"/>
    <cellStyle name="Обычный 5 3" xfId="1605"/>
    <cellStyle name="Обычный 5 3 2" xfId="1606"/>
    <cellStyle name="Обычный 5 3 2 2" xfId="1607"/>
    <cellStyle name="Обычный 5 3 3" xfId="1608"/>
    <cellStyle name="Обычный 5 3 3 2" xfId="1609"/>
    <cellStyle name="Обычный 5 3 4" xfId="1610"/>
    <cellStyle name="Обычный 5 4" xfId="1611"/>
    <cellStyle name="Обычный 5 4 2" xfId="1612"/>
    <cellStyle name="Обычный 5 4 2 2" xfId="1613"/>
    <cellStyle name="Обычный 5 4 2 2 2" xfId="1614"/>
    <cellStyle name="Обычный 5 4 2 2 2 2" xfId="1615"/>
    <cellStyle name="Обычный 5 4 2 2 2 2 2" xfId="1616"/>
    <cellStyle name="Обычный 5 4 2 2 2 3" xfId="1617"/>
    <cellStyle name="Обычный 5 4 2 2 2 3 2" xfId="1618"/>
    <cellStyle name="Обычный 5 4 2 2 2 3 2 2" xfId="1619"/>
    <cellStyle name="Обычный 5 4 2 2 2 3 3" xfId="1620"/>
    <cellStyle name="Обычный 5 4 2 2 2 3 3 2" xfId="1621"/>
    <cellStyle name="Обычный 5 4 2 2 2 3 3 2 2" xfId="1622"/>
    <cellStyle name="Обычный 5 4 2 2 2 3 3 3" xfId="1623"/>
    <cellStyle name="Обычный 5 4 2 2 2 3 3 4" xfId="1624"/>
    <cellStyle name="Обычный 5 4 2 2 2 3 3 4 2" xfId="1625"/>
    <cellStyle name="Обычный 5 4 2 2 2 3 4" xfId="1626"/>
    <cellStyle name="Обычный 5 4 2 2 2 4" xfId="1627"/>
    <cellStyle name="Обычный 5 4 2 2 2 4 2" xfId="1628"/>
    <cellStyle name="Обычный 5 4 2 2 2 5" xfId="1629"/>
    <cellStyle name="Обычный 5 4 2 2 3" xfId="1630"/>
    <cellStyle name="Обычный 5 4 2 2 3 2" xfId="1631"/>
    <cellStyle name="Обычный 5 4 2 2 4" xfId="1632"/>
    <cellStyle name="Обычный 5 4 2 2 4 2" xfId="1633"/>
    <cellStyle name="Обычный 5 4 2 2 5" xfId="1634"/>
    <cellStyle name="Обычный 5 4 2 3" xfId="1635"/>
    <cellStyle name="Обычный 5 4 2 3 2" xfId="1636"/>
    <cellStyle name="Обычный 5 4 2 4" xfId="1637"/>
    <cellStyle name="Обычный 5 4 2 4 2" xfId="1638"/>
    <cellStyle name="Обычный 5 4 2 5" xfId="1639"/>
    <cellStyle name="Обычный 5 4 3" xfId="1640"/>
    <cellStyle name="Обычный 5 4 3 2" xfId="1641"/>
    <cellStyle name="Обычный 5 4 4" xfId="1642"/>
    <cellStyle name="Обычный 5 4 4 2" xfId="1643"/>
    <cellStyle name="Обычный 5 4 5" xfId="1644"/>
    <cellStyle name="Обычный 5 5" xfId="1645"/>
    <cellStyle name="Обычный 5 5 2" xfId="1646"/>
    <cellStyle name="Обычный 5 5 2 2" xfId="1647"/>
    <cellStyle name="Обычный 5 5 3" xfId="1648"/>
    <cellStyle name="Обычный 5 5 3 2" xfId="1649"/>
    <cellStyle name="Обычный 5 5 4" xfId="1650"/>
    <cellStyle name="Обычный 5 6" xfId="1651"/>
    <cellStyle name="Обычный 5 6 2" xfId="1652"/>
    <cellStyle name="Обычный 5 7" xfId="1653"/>
    <cellStyle name="Обычный 5 7 2" xfId="1654"/>
    <cellStyle name="Обычный 5 8" xfId="1655"/>
    <cellStyle name="Обычный 50" xfId="1656"/>
    <cellStyle name="Обычный 51" xfId="1657"/>
    <cellStyle name="Обычный 52" xfId="1658"/>
    <cellStyle name="Обычный 53" xfId="1659"/>
    <cellStyle name="Обычный 6" xfId="1660"/>
    <cellStyle name="Обычный 6 2" xfId="1661"/>
    <cellStyle name="Обычный 6 2 2" xfId="1662"/>
    <cellStyle name="Обычный 6 2 2 2" xfId="1663"/>
    <cellStyle name="Обычный 6 2 3" xfId="1664"/>
    <cellStyle name="Обычный 6 2 3 2" xfId="1665"/>
    <cellStyle name="Обычный 6 2 4" xfId="1666"/>
    <cellStyle name="Обычный 6 3" xfId="1667"/>
    <cellStyle name="Обычный 6 3 2" xfId="1668"/>
    <cellStyle name="Обычный 6 3 3" xfId="1669"/>
    <cellStyle name="Обычный 6 4" xfId="1670"/>
    <cellStyle name="Обычный 6 4 2" xfId="1671"/>
    <cellStyle name="Обычный 6 5" xfId="1672"/>
    <cellStyle name="Обычный 6 6" xfId="1673"/>
    <cellStyle name="Обычный 7" xfId="1"/>
    <cellStyle name="Обычный 7 2" xfId="1674"/>
    <cellStyle name="Обычный 7 3" xfId="1675"/>
    <cellStyle name="Обычный 7 3 2" xfId="1676"/>
    <cellStyle name="Обычный 7 4" xfId="1677"/>
    <cellStyle name="Обычный 8" xfId="1678"/>
    <cellStyle name="Обычный 8 2" xfId="1679"/>
    <cellStyle name="Обычный 8 2 2" xfId="1680"/>
    <cellStyle name="Обычный 8 2 2 2" xfId="1681"/>
    <cellStyle name="Обычный 8 2 3" xfId="1682"/>
    <cellStyle name="Обычный 8 2 3 2" xfId="1683"/>
    <cellStyle name="Обычный 8 2 4" xfId="1684"/>
    <cellStyle name="Обычный 8 3" xfId="1685"/>
    <cellStyle name="Обычный 8 3 2" xfId="1686"/>
    <cellStyle name="Обычный 8 4" xfId="1687"/>
    <cellStyle name="Обычный 8 4 2" xfId="1688"/>
    <cellStyle name="Обычный 8 5" xfId="1689"/>
    <cellStyle name="Обычный 8 6" xfId="1690"/>
    <cellStyle name="Обычный 9" xfId="1691"/>
    <cellStyle name="Обычный 9 2" xfId="1692"/>
    <cellStyle name="Обычный 9 2 2" xfId="1693"/>
    <cellStyle name="Обычный 9 2 2 2" xfId="1694"/>
    <cellStyle name="Обычный 9 2 3" xfId="1695"/>
    <cellStyle name="Обычный 9 2 3 2" xfId="1696"/>
    <cellStyle name="Обычный 9 2 4" xfId="1697"/>
    <cellStyle name="Обычный 9 3" xfId="1698"/>
    <cellStyle name="Обычный 9 3 2" xfId="1699"/>
    <cellStyle name="Обычный 9 4" xfId="1700"/>
    <cellStyle name="Обычный 9 4 2" xfId="1701"/>
    <cellStyle name="Обычный 9 5" xfId="1702"/>
    <cellStyle name="Обычный 9 6" xfId="1703"/>
    <cellStyle name="Отдельная ячейка" xfId="1704"/>
    <cellStyle name="Отдельная ячейка - константа" xfId="1705"/>
    <cellStyle name="Отдельная ячейка - константа [печать]" xfId="1706"/>
    <cellStyle name="Отдельная ячейка - константа [печать] 2" xfId="1707"/>
    <cellStyle name="Отдельная ячейка [печать]" xfId="1708"/>
    <cellStyle name="Отдельная ячейка [печать] 2" xfId="1709"/>
    <cellStyle name="Отдельная ячейка-результат" xfId="1710"/>
    <cellStyle name="Отдельная ячейка-результат [печать]" xfId="1711"/>
    <cellStyle name="Отдельная ячейка-результат [печать] 2" xfId="1712"/>
    <cellStyle name="Плохой 10" xfId="1713"/>
    <cellStyle name="Плохой 11" xfId="1714"/>
    <cellStyle name="Плохой 12" xfId="1715"/>
    <cellStyle name="Плохой 13" xfId="1716"/>
    <cellStyle name="Плохой 14" xfId="1717"/>
    <cellStyle name="Плохой 15" xfId="1718"/>
    <cellStyle name="Плохой 16" xfId="1719"/>
    <cellStyle name="Плохой 17" xfId="1720"/>
    <cellStyle name="Плохой 18" xfId="1721"/>
    <cellStyle name="Плохой 19" xfId="1722"/>
    <cellStyle name="Плохой 2" xfId="1723"/>
    <cellStyle name="Плохой 20" xfId="1724"/>
    <cellStyle name="Плохой 21" xfId="1725"/>
    <cellStyle name="Плохой 22" xfId="1726"/>
    <cellStyle name="Плохой 23" xfId="1727"/>
    <cellStyle name="Плохой 24" xfId="1728"/>
    <cellStyle name="Плохой 3" xfId="1729"/>
    <cellStyle name="Плохой 4" xfId="1730"/>
    <cellStyle name="Плохой 5" xfId="1731"/>
    <cellStyle name="Плохой 6" xfId="1732"/>
    <cellStyle name="Плохой 7" xfId="1733"/>
    <cellStyle name="Плохой 8" xfId="1734"/>
    <cellStyle name="Плохой 9" xfId="1735"/>
    <cellStyle name="Пояснение 10" xfId="1736"/>
    <cellStyle name="Пояснение 11" xfId="1737"/>
    <cellStyle name="Пояснение 12" xfId="1738"/>
    <cellStyle name="Пояснение 13" xfId="1739"/>
    <cellStyle name="Пояснение 14" xfId="1740"/>
    <cellStyle name="Пояснение 15" xfId="1741"/>
    <cellStyle name="Пояснение 16" xfId="1742"/>
    <cellStyle name="Пояснение 17" xfId="1743"/>
    <cellStyle name="Пояснение 18" xfId="1744"/>
    <cellStyle name="Пояснение 19" xfId="1745"/>
    <cellStyle name="Пояснение 2" xfId="1746"/>
    <cellStyle name="Пояснение 20" xfId="1747"/>
    <cellStyle name="Пояснение 21" xfId="1748"/>
    <cellStyle name="Пояснение 22" xfId="1749"/>
    <cellStyle name="Пояснение 23" xfId="1750"/>
    <cellStyle name="Пояснение 24" xfId="1751"/>
    <cellStyle name="Пояснение 3" xfId="1752"/>
    <cellStyle name="Пояснение 4" xfId="1753"/>
    <cellStyle name="Пояснение 5" xfId="1754"/>
    <cellStyle name="Пояснение 6" xfId="1755"/>
    <cellStyle name="Пояснение 7" xfId="1756"/>
    <cellStyle name="Пояснение 8" xfId="1757"/>
    <cellStyle name="Пояснение 9" xfId="1758"/>
    <cellStyle name="Примечание 10" xfId="1759"/>
    <cellStyle name="Примечание 10 2" xfId="1760"/>
    <cellStyle name="Примечание 11" xfId="1761"/>
    <cellStyle name="Примечание 11 2" xfId="1762"/>
    <cellStyle name="Примечание 12" xfId="1763"/>
    <cellStyle name="Примечание 12 2" xfId="1764"/>
    <cellStyle name="Примечание 13" xfId="1765"/>
    <cellStyle name="Примечание 13 2" xfId="1766"/>
    <cellStyle name="Примечание 14" xfId="1767"/>
    <cellStyle name="Примечание 14 2" xfId="1768"/>
    <cellStyle name="Примечание 15" xfId="1769"/>
    <cellStyle name="Примечание 15 2" xfId="1770"/>
    <cellStyle name="Примечание 16" xfId="1771"/>
    <cellStyle name="Примечание 16 2" xfId="1772"/>
    <cellStyle name="Примечание 17" xfId="1773"/>
    <cellStyle name="Примечание 17 2" xfId="1774"/>
    <cellStyle name="Примечание 18" xfId="1775"/>
    <cellStyle name="Примечание 18 2" xfId="1776"/>
    <cellStyle name="Примечание 19" xfId="1777"/>
    <cellStyle name="Примечание 19 2" xfId="1778"/>
    <cellStyle name="Примечание 2" xfId="1779"/>
    <cellStyle name="Примечание 2 2" xfId="1780"/>
    <cellStyle name="Примечание 2 3" xfId="1781"/>
    <cellStyle name="Примечание 2 4" xfId="1782"/>
    <cellStyle name="Примечание 2 5" xfId="1783"/>
    <cellStyle name="Примечание 20" xfId="1784"/>
    <cellStyle name="Примечание 20 2" xfId="1785"/>
    <cellStyle name="Примечание 21" xfId="1786"/>
    <cellStyle name="Примечание 21 2" xfId="1787"/>
    <cellStyle name="Примечание 22" xfId="1788"/>
    <cellStyle name="Примечание 22 2" xfId="1789"/>
    <cellStyle name="Примечание 23" xfId="1790"/>
    <cellStyle name="Примечание 23 2" xfId="1791"/>
    <cellStyle name="Примечание 24" xfId="1792"/>
    <cellStyle name="Примечание 24 2" xfId="1793"/>
    <cellStyle name="Примечание 3" xfId="1794"/>
    <cellStyle name="Примечание 3 2" xfId="1795"/>
    <cellStyle name="Примечание 3 2 2" xfId="1796"/>
    <cellStyle name="Примечание 3 3" xfId="1797"/>
    <cellStyle name="Примечание 4" xfId="1798"/>
    <cellStyle name="Примечание 4 2" xfId="1799"/>
    <cellStyle name="Примечание 5" xfId="1800"/>
    <cellStyle name="Примечание 5 2" xfId="1801"/>
    <cellStyle name="Примечание 6" xfId="1802"/>
    <cellStyle name="Примечание 6 2" xfId="1803"/>
    <cellStyle name="Примечание 7" xfId="1804"/>
    <cellStyle name="Примечание 7 2" xfId="1805"/>
    <cellStyle name="Примечание 8" xfId="1806"/>
    <cellStyle name="Примечание 8 2" xfId="1807"/>
    <cellStyle name="Примечание 9" xfId="1808"/>
    <cellStyle name="Примечание 9 2" xfId="1809"/>
    <cellStyle name="Процентный 2" xfId="1810"/>
    <cellStyle name="Процентный 2 2" xfId="1811"/>
    <cellStyle name="Процентный 2 3" xfId="1812"/>
    <cellStyle name="Процентный 3" xfId="1813"/>
    <cellStyle name="Процентный 3 2" xfId="1814"/>
    <cellStyle name="Процентный 4" xfId="1815"/>
    <cellStyle name="Процентный 4 2" xfId="1816"/>
    <cellStyle name="Процентный 5" xfId="1817"/>
    <cellStyle name="Свойства элементов измерения" xfId="1818"/>
    <cellStyle name="Свойства элементов измерения [печать]" xfId="1819"/>
    <cellStyle name="Свойства элементов измерения [печать] 2" xfId="1820"/>
    <cellStyle name="Свойства элементов измерения 2" xfId="1821"/>
    <cellStyle name="Связанная ячейка 10" xfId="1822"/>
    <cellStyle name="Связанная ячейка 11" xfId="1823"/>
    <cellStyle name="Связанная ячейка 12" xfId="1824"/>
    <cellStyle name="Связанная ячейка 13" xfId="1825"/>
    <cellStyle name="Связанная ячейка 14" xfId="1826"/>
    <cellStyle name="Связанная ячейка 15" xfId="1827"/>
    <cellStyle name="Связанная ячейка 16" xfId="1828"/>
    <cellStyle name="Связанная ячейка 17" xfId="1829"/>
    <cellStyle name="Связанная ячейка 18" xfId="1830"/>
    <cellStyle name="Связанная ячейка 19" xfId="1831"/>
    <cellStyle name="Связанная ячейка 2" xfId="1832"/>
    <cellStyle name="Связанная ячейка 20" xfId="1833"/>
    <cellStyle name="Связанная ячейка 21" xfId="1834"/>
    <cellStyle name="Связанная ячейка 22" xfId="1835"/>
    <cellStyle name="Связанная ячейка 23" xfId="1836"/>
    <cellStyle name="Связанная ячейка 24" xfId="1837"/>
    <cellStyle name="Связанная ячейка 3" xfId="1838"/>
    <cellStyle name="Связанная ячейка 4" xfId="1839"/>
    <cellStyle name="Связанная ячейка 5" xfId="1840"/>
    <cellStyle name="Связанная ячейка 6" xfId="1841"/>
    <cellStyle name="Связанная ячейка 7" xfId="1842"/>
    <cellStyle name="Связанная ячейка 8" xfId="1843"/>
    <cellStyle name="Связанная ячейка 9" xfId="1844"/>
    <cellStyle name="Стиль 1" xfId="1845"/>
    <cellStyle name="Стиль 2" xfId="1846"/>
    <cellStyle name="Стиль 3" xfId="1847"/>
    <cellStyle name="Стиль 4" xfId="1848"/>
    <cellStyle name="Стиль 5" xfId="1849"/>
    <cellStyle name="Стиль 6" xfId="1850"/>
    <cellStyle name="Текст предупреждения 10" xfId="1851"/>
    <cellStyle name="Текст предупреждения 11" xfId="1852"/>
    <cellStyle name="Текст предупреждения 12" xfId="1853"/>
    <cellStyle name="Текст предупреждения 13" xfId="1854"/>
    <cellStyle name="Текст предупреждения 14" xfId="1855"/>
    <cellStyle name="Текст предупреждения 15" xfId="1856"/>
    <cellStyle name="Текст предупреждения 16" xfId="1857"/>
    <cellStyle name="Текст предупреждения 17" xfId="1858"/>
    <cellStyle name="Текст предупреждения 18" xfId="1859"/>
    <cellStyle name="Текст предупреждения 19" xfId="1860"/>
    <cellStyle name="Текст предупреждения 2" xfId="1861"/>
    <cellStyle name="Текст предупреждения 20" xfId="1862"/>
    <cellStyle name="Текст предупреждения 21" xfId="1863"/>
    <cellStyle name="Текст предупреждения 22" xfId="1864"/>
    <cellStyle name="Текст предупреждения 23" xfId="1865"/>
    <cellStyle name="Текст предупреждения 24" xfId="1866"/>
    <cellStyle name="Текст предупреждения 3" xfId="1867"/>
    <cellStyle name="Текст предупреждения 4" xfId="1868"/>
    <cellStyle name="Текст предупреждения 5" xfId="1869"/>
    <cellStyle name="Текст предупреждения 6" xfId="1870"/>
    <cellStyle name="Текст предупреждения 7" xfId="1871"/>
    <cellStyle name="Текст предупреждения 8" xfId="1872"/>
    <cellStyle name="Текст предупреждения 9" xfId="1873"/>
    <cellStyle name="Финансовый 10" xfId="1874"/>
    <cellStyle name="Финансовый 11" xfId="1875"/>
    <cellStyle name="Финансовый 12" xfId="1876"/>
    <cellStyle name="Финансовый 13" xfId="1877"/>
    <cellStyle name="Финансовый 2" xfId="6"/>
    <cellStyle name="Финансовый 2 2" xfId="1878"/>
    <cellStyle name="Финансовый 2 2 2" xfId="1879"/>
    <cellStyle name="Финансовый 2 2 3" xfId="1880"/>
    <cellStyle name="Финансовый 2 2 4" xfId="1881"/>
    <cellStyle name="Финансовый 2 2 5" xfId="1882"/>
    <cellStyle name="Финансовый 2 2 6" xfId="1883"/>
    <cellStyle name="Финансовый 2 3" xfId="1884"/>
    <cellStyle name="Финансовый 2 3 2" xfId="1885"/>
    <cellStyle name="Финансовый 2 3 3" xfId="1886"/>
    <cellStyle name="Финансовый 2 3 4" xfId="1887"/>
    <cellStyle name="Финансовый 2 4" xfId="1888"/>
    <cellStyle name="Финансовый 2 4 2" xfId="1889"/>
    <cellStyle name="Финансовый 2 5" xfId="1890"/>
    <cellStyle name="Финансовый 3" xfId="1891"/>
    <cellStyle name="Финансовый 3 2" xfId="1892"/>
    <cellStyle name="Финансовый 3 2 2" xfId="1893"/>
    <cellStyle name="Финансовый 3 2 3" xfId="1894"/>
    <cellStyle name="Финансовый 3 3" xfId="1895"/>
    <cellStyle name="Финансовый 3 3 2" xfId="1896"/>
    <cellStyle name="Финансовый 3 3 2 2" xfId="1897"/>
    <cellStyle name="Финансовый 3 3 2 2 2" xfId="1898"/>
    <cellStyle name="Финансовый 3 3 3" xfId="1899"/>
    <cellStyle name="Финансовый 3 4" xfId="1900"/>
    <cellStyle name="Финансовый 4" xfId="1901"/>
    <cellStyle name="Финансовый 4 2" xfId="1902"/>
    <cellStyle name="Финансовый 4 3" xfId="1903"/>
    <cellStyle name="Финансовый 4 4" xfId="1904"/>
    <cellStyle name="Финансовый 4 5" xfId="1905"/>
    <cellStyle name="Финансовый 4 6" xfId="1906"/>
    <cellStyle name="Финансовый 5" xfId="1907"/>
    <cellStyle name="Финансовый 5 2" xfId="1908"/>
    <cellStyle name="Финансовый 5 3" xfId="1909"/>
    <cellStyle name="Финансовый 5 4" xfId="1910"/>
    <cellStyle name="Финансовый 6" xfId="1911"/>
    <cellStyle name="Финансовый 6 2" xfId="1912"/>
    <cellStyle name="Финансовый 6 2 2" xfId="1913"/>
    <cellStyle name="Финансовый 6 2 3" xfId="1914"/>
    <cellStyle name="Финансовый 6 3" xfId="1915"/>
    <cellStyle name="Финансовый 6 4" xfId="1916"/>
    <cellStyle name="Финансовый 7" xfId="1917"/>
    <cellStyle name="Финансовый 7 2" xfId="1918"/>
    <cellStyle name="Финансовый 7 3" xfId="1919"/>
    <cellStyle name="Финансовый 8" xfId="1920"/>
    <cellStyle name="Финансовый 8 2" xfId="1921"/>
    <cellStyle name="Финансовый 9" xfId="1922"/>
    <cellStyle name="Финансовый 9 2" xfId="1923"/>
    <cellStyle name="Хороший 10" xfId="1924"/>
    <cellStyle name="Хороший 11" xfId="1925"/>
    <cellStyle name="Хороший 12" xfId="1926"/>
    <cellStyle name="Хороший 13" xfId="1927"/>
    <cellStyle name="Хороший 14" xfId="1928"/>
    <cellStyle name="Хороший 15" xfId="1929"/>
    <cellStyle name="Хороший 16" xfId="1930"/>
    <cellStyle name="Хороший 17" xfId="1931"/>
    <cellStyle name="Хороший 18" xfId="1932"/>
    <cellStyle name="Хороший 19" xfId="1933"/>
    <cellStyle name="Хороший 2" xfId="1934"/>
    <cellStyle name="Хороший 20" xfId="1935"/>
    <cellStyle name="Хороший 21" xfId="1936"/>
    <cellStyle name="Хороший 22" xfId="1937"/>
    <cellStyle name="Хороший 23" xfId="1938"/>
    <cellStyle name="Хороший 24" xfId="1939"/>
    <cellStyle name="Хороший 3" xfId="1940"/>
    <cellStyle name="Хороший 4" xfId="1941"/>
    <cellStyle name="Хороший 5" xfId="1942"/>
    <cellStyle name="Хороший 6" xfId="1943"/>
    <cellStyle name="Хороший 7" xfId="1944"/>
    <cellStyle name="Хороший 8" xfId="1945"/>
    <cellStyle name="Хороший 9" xfId="1946"/>
    <cellStyle name="Элементы осей" xfId="1947"/>
    <cellStyle name="Элементы осей [печать]" xfId="1948"/>
    <cellStyle name="Элементы осей [печать] 2" xfId="1949"/>
    <cellStyle name="Элементы осей 2" xfId="19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L217"/>
  <sheetViews>
    <sheetView tabSelected="1" view="pageBreakPreview" zoomScale="70" zoomScaleNormal="85" zoomScaleSheetLayoutView="70" workbookViewId="0">
      <pane xSplit="2" ySplit="7" topLeftCell="BP8" activePane="bottomRight" state="frozen"/>
      <selection activeCell="AC24" sqref="AC24"/>
      <selection pane="topRight" activeCell="AC24" sqref="AC24"/>
      <selection pane="bottomLeft" activeCell="AC24" sqref="AC24"/>
      <selection pane="bottomRight" activeCell="BR34" sqref="BR34"/>
    </sheetView>
  </sheetViews>
  <sheetFormatPr defaultRowHeight="12.75" x14ac:dyDescent="0.2"/>
  <cols>
    <col min="1" max="1" width="3.28515625" style="98" customWidth="1"/>
    <col min="2" max="2" width="18.28515625" style="98" customWidth="1"/>
    <col min="3" max="3" width="11.5703125" style="98" hidden="1" customWidth="1"/>
    <col min="4" max="4" width="10.7109375" style="98" hidden="1" customWidth="1"/>
    <col min="5" max="5" width="11.5703125" style="107" hidden="1" customWidth="1"/>
    <col min="6" max="7" width="10.7109375" style="98" hidden="1" customWidth="1"/>
    <col min="8" max="9" width="11.5703125" style="98" hidden="1" customWidth="1"/>
    <col min="10" max="10" width="12.28515625" style="98" hidden="1" customWidth="1"/>
    <col min="11" max="12" width="11" style="98" hidden="1" customWidth="1"/>
    <col min="13" max="13" width="12.7109375" style="98" hidden="1" customWidth="1"/>
    <col min="14" max="14" width="12.28515625" style="98" hidden="1" customWidth="1"/>
    <col min="15" max="15" width="12.140625" style="98" hidden="1" customWidth="1"/>
    <col min="16" max="16" width="15" style="98" hidden="1" customWidth="1"/>
    <col min="17" max="17" width="12.7109375" style="98" hidden="1" customWidth="1"/>
    <col min="18" max="18" width="12.28515625" style="98" hidden="1" customWidth="1"/>
    <col min="19" max="19" width="11.7109375" style="98" hidden="1" customWidth="1"/>
    <col min="20" max="20" width="10.140625" style="98" hidden="1" customWidth="1"/>
    <col min="21" max="21" width="11.7109375" style="98" hidden="1" customWidth="1"/>
    <col min="22" max="22" width="13.5703125" style="98" hidden="1" customWidth="1"/>
    <col min="23" max="23" width="15.140625" style="98" hidden="1" customWidth="1"/>
    <col min="24" max="24" width="12.7109375" style="98" hidden="1" customWidth="1"/>
    <col min="25" max="25" width="11.7109375" style="98" hidden="1" customWidth="1"/>
    <col min="26" max="26" width="11.28515625" style="98" hidden="1" customWidth="1"/>
    <col min="27" max="27" width="10.5703125" style="98" hidden="1" customWidth="1"/>
    <col min="28" max="28" width="12.42578125" style="98" hidden="1" customWidth="1"/>
    <col min="29" max="29" width="9.7109375" style="98" hidden="1" customWidth="1"/>
    <col min="30" max="30" width="12.42578125" style="98" hidden="1" customWidth="1"/>
    <col min="31" max="31" width="12.28515625" style="98" hidden="1" customWidth="1"/>
    <col min="32" max="32" width="10.140625" style="98" hidden="1" customWidth="1"/>
    <col min="33" max="33" width="14" style="109" hidden="1" customWidth="1"/>
    <col min="34" max="34" width="10.7109375" style="109" hidden="1" customWidth="1"/>
    <col min="35" max="35" width="11.28515625" style="98" hidden="1" customWidth="1"/>
    <col min="36" max="36" width="7.85546875" style="98" hidden="1" customWidth="1"/>
    <col min="37" max="37" width="11.7109375" style="98" hidden="1" customWidth="1"/>
    <col min="38" max="38" width="11.42578125" style="98" hidden="1" customWidth="1"/>
    <col min="39" max="39" width="9.5703125" style="98" hidden="1" customWidth="1"/>
    <col min="40" max="40" width="14.140625" style="98" hidden="1" customWidth="1"/>
    <col min="41" max="41" width="11.28515625" style="1" hidden="1" customWidth="1"/>
    <col min="42" max="42" width="12.28515625" style="1" hidden="1" customWidth="1"/>
    <col min="43" max="43" width="13.5703125" style="1" hidden="1" customWidth="1"/>
    <col min="44" max="44" width="12.7109375" style="1" hidden="1" customWidth="1"/>
    <col min="45" max="45" width="12.85546875" style="98" hidden="1" customWidth="1"/>
    <col min="46" max="46" width="15.42578125" style="98" hidden="1" customWidth="1"/>
    <col min="47" max="47" width="14" style="98" hidden="1" customWidth="1"/>
    <col min="48" max="48" width="13.5703125" style="98" hidden="1" customWidth="1"/>
    <col min="49" max="49" width="16.42578125" style="98" hidden="1" customWidth="1"/>
    <col min="50" max="50" width="12.7109375" style="98" hidden="1" customWidth="1"/>
    <col min="51" max="51" width="11.7109375" style="98" hidden="1" customWidth="1"/>
    <col min="52" max="52" width="11.28515625" style="98" hidden="1" customWidth="1"/>
    <col min="53" max="53" width="10.5703125" style="98" hidden="1" customWidth="1"/>
    <col min="54" max="54" width="12.42578125" style="98" hidden="1" customWidth="1"/>
    <col min="55" max="55" width="12.28515625" style="98" hidden="1" customWidth="1"/>
    <col min="56" max="56" width="10.140625" style="98" hidden="1" customWidth="1"/>
    <col min="57" max="57" width="14" style="109" hidden="1" customWidth="1"/>
    <col min="58" max="58" width="10.7109375" style="109" hidden="1" customWidth="1"/>
    <col min="59" max="59" width="11.7109375" style="98" hidden="1" customWidth="1"/>
    <col min="60" max="60" width="11.42578125" style="98" hidden="1" customWidth="1"/>
    <col min="61" max="61" width="9.5703125" style="98" hidden="1" customWidth="1"/>
    <col min="62" max="62" width="14.140625" style="98" hidden="1" customWidth="1"/>
    <col min="63" max="63" width="11.28515625" style="1" hidden="1" customWidth="1"/>
    <col min="64" max="64" width="12.7109375" style="1" hidden="1" customWidth="1"/>
    <col min="65" max="65" width="15.140625" style="1" hidden="1" customWidth="1"/>
    <col min="66" max="66" width="13.140625" style="98" hidden="1" customWidth="1"/>
    <col min="67" max="67" width="15.85546875" style="1" hidden="1" customWidth="1"/>
    <col min="68" max="68" width="13.28515625" style="1" customWidth="1"/>
    <col min="69" max="69" width="12" style="1" hidden="1" customWidth="1"/>
    <col min="70" max="70" width="17.42578125" style="1" bestFit="1" customWidth="1"/>
    <col min="71" max="71" width="12.85546875" style="1" hidden="1" customWidth="1"/>
    <col min="72" max="72" width="15" style="1" hidden="1" customWidth="1"/>
    <col min="73" max="73" width="14.7109375" style="1" customWidth="1"/>
    <col min="74" max="74" width="12.5703125" style="1" hidden="1" customWidth="1"/>
    <col min="75" max="75" width="12.140625" style="1" hidden="1" customWidth="1"/>
    <col min="76" max="76" width="13.28515625" style="1" hidden="1" customWidth="1"/>
    <col min="77" max="77" width="17.42578125" style="1" bestFit="1" customWidth="1"/>
    <col min="78" max="78" width="13.28515625" style="1" hidden="1" customWidth="1"/>
    <col min="79" max="79" width="14.42578125" style="1" customWidth="1"/>
    <col min="80" max="80" width="9.140625" style="1" hidden="1" customWidth="1"/>
    <col min="81" max="81" width="12.7109375" style="1" hidden="1" customWidth="1"/>
    <col min="82" max="82" width="11.85546875" style="1" hidden="1" customWidth="1"/>
    <col min="83" max="83" width="17.42578125" style="1" bestFit="1" customWidth="1"/>
    <col min="84" max="84" width="13.85546875" style="1" customWidth="1"/>
    <col min="85" max="86" width="11.7109375" style="1" hidden="1" customWidth="1"/>
    <col min="87" max="87" width="0.42578125" style="1" customWidth="1"/>
    <col min="88" max="88" width="10.85546875" style="1" hidden="1" customWidth="1"/>
    <col min="89" max="89" width="17.42578125" style="1" bestFit="1" customWidth="1"/>
    <col min="90" max="90" width="13" style="1" hidden="1" customWidth="1"/>
    <col min="91" max="257" width="9.140625" style="1"/>
    <col min="258" max="258" width="3.28515625" style="1" customWidth="1"/>
    <col min="259" max="259" width="17.28515625" style="1" customWidth="1"/>
    <col min="260" max="260" width="11.7109375" style="1" customWidth="1"/>
    <col min="261" max="261" width="11.28515625" style="1" customWidth="1"/>
    <col min="262" max="262" width="9.140625" style="1" customWidth="1"/>
    <col min="263" max="263" width="11.42578125" style="1" customWidth="1"/>
    <col min="264" max="264" width="9" style="1" customWidth="1"/>
    <col min="265" max="265" width="11.5703125" style="1" customWidth="1"/>
    <col min="266" max="266" width="9.42578125" style="1" customWidth="1"/>
    <col min="267" max="267" width="12.42578125" style="1" customWidth="1"/>
    <col min="268" max="271" width="12.7109375" style="1" customWidth="1"/>
    <col min="272" max="273" width="9.7109375" style="1" customWidth="1"/>
    <col min="274" max="274" width="8.42578125" style="1" customWidth="1"/>
    <col min="275" max="276" width="10.7109375" style="1" customWidth="1"/>
    <col min="277" max="277" width="9.5703125" style="1" customWidth="1"/>
    <col min="278" max="278" width="11.7109375" style="1" customWidth="1"/>
    <col min="279" max="279" width="13.28515625" style="1" customWidth="1"/>
    <col min="280" max="280" width="11.85546875" style="1" customWidth="1"/>
    <col min="281" max="282" width="8.85546875" style="1" customWidth="1"/>
    <col min="283" max="283" width="8.28515625" style="1" customWidth="1"/>
    <col min="284" max="284" width="7.28515625" style="1" customWidth="1"/>
    <col min="285" max="285" width="8.42578125" style="1" customWidth="1"/>
    <col min="286" max="286" width="9.85546875" style="1" customWidth="1"/>
    <col min="287" max="287" width="8.85546875" style="1" customWidth="1"/>
    <col min="288" max="288" width="7.7109375" style="1" customWidth="1"/>
    <col min="289" max="289" width="6.5703125" style="1" customWidth="1"/>
    <col min="290" max="290" width="9.140625" style="1" customWidth="1"/>
    <col min="291" max="291" width="8.28515625" style="1" customWidth="1"/>
    <col min="292" max="292" width="10.140625" style="1" customWidth="1"/>
    <col min="293" max="294" width="8.140625" style="1" customWidth="1"/>
    <col min="295" max="295" width="7.85546875" style="1" customWidth="1"/>
    <col min="296" max="296" width="9.28515625" style="1" customWidth="1"/>
    <col min="297" max="297" width="8.7109375" style="1" customWidth="1"/>
    <col min="298" max="298" width="9.5703125" style="1" customWidth="1"/>
    <col min="299" max="299" width="11.7109375" style="1" customWidth="1"/>
    <col min="300" max="300" width="13.28515625" style="1" customWidth="1"/>
    <col min="301" max="301" width="11.85546875" style="1" customWidth="1"/>
    <col min="302" max="303" width="8.85546875" style="1" customWidth="1"/>
    <col min="304" max="304" width="8.28515625" style="1" customWidth="1"/>
    <col min="305" max="305" width="7.28515625" style="1" customWidth="1"/>
    <col min="306" max="306" width="8.42578125" style="1" customWidth="1"/>
    <col min="307" max="307" width="9.85546875" style="1" customWidth="1"/>
    <col min="308" max="308" width="8.85546875" style="1" customWidth="1"/>
    <col min="309" max="309" width="7.7109375" style="1" customWidth="1"/>
    <col min="310" max="310" width="6.5703125" style="1" customWidth="1"/>
    <col min="311" max="311" width="9.140625" style="1" customWidth="1"/>
    <col min="312" max="312" width="8.28515625" style="1" customWidth="1"/>
    <col min="313" max="313" width="10.140625" style="1" customWidth="1"/>
    <col min="314" max="315" width="8.140625" style="1" customWidth="1"/>
    <col min="316" max="316" width="7.85546875" style="1" customWidth="1"/>
    <col min="317" max="317" width="9.28515625" style="1" customWidth="1"/>
    <col min="318" max="318" width="8.7109375" style="1" customWidth="1"/>
    <col min="319" max="319" width="9.5703125" style="1" customWidth="1"/>
    <col min="320" max="513" width="9.140625" style="1"/>
    <col min="514" max="514" width="3.28515625" style="1" customWidth="1"/>
    <col min="515" max="515" width="17.28515625" style="1" customWidth="1"/>
    <col min="516" max="516" width="11.7109375" style="1" customWidth="1"/>
    <col min="517" max="517" width="11.28515625" style="1" customWidth="1"/>
    <col min="518" max="518" width="9.140625" style="1" customWidth="1"/>
    <col min="519" max="519" width="11.42578125" style="1" customWidth="1"/>
    <col min="520" max="520" width="9" style="1" customWidth="1"/>
    <col min="521" max="521" width="11.5703125" style="1" customWidth="1"/>
    <col min="522" max="522" width="9.42578125" style="1" customWidth="1"/>
    <col min="523" max="523" width="12.42578125" style="1" customWidth="1"/>
    <col min="524" max="527" width="12.7109375" style="1" customWidth="1"/>
    <col min="528" max="529" width="9.7109375" style="1" customWidth="1"/>
    <col min="530" max="530" width="8.42578125" style="1" customWidth="1"/>
    <col min="531" max="532" width="10.7109375" style="1" customWidth="1"/>
    <col min="533" max="533" width="9.5703125" style="1" customWidth="1"/>
    <col min="534" max="534" width="11.7109375" style="1" customWidth="1"/>
    <col min="535" max="535" width="13.28515625" style="1" customWidth="1"/>
    <col min="536" max="536" width="11.85546875" style="1" customWidth="1"/>
    <col min="537" max="538" width="8.85546875" style="1" customWidth="1"/>
    <col min="539" max="539" width="8.28515625" style="1" customWidth="1"/>
    <col min="540" max="540" width="7.28515625" style="1" customWidth="1"/>
    <col min="541" max="541" width="8.42578125" style="1" customWidth="1"/>
    <col min="542" max="542" width="9.85546875" style="1" customWidth="1"/>
    <col min="543" max="543" width="8.85546875" style="1" customWidth="1"/>
    <col min="544" max="544" width="7.7109375" style="1" customWidth="1"/>
    <col min="545" max="545" width="6.5703125" style="1" customWidth="1"/>
    <col min="546" max="546" width="9.140625" style="1" customWidth="1"/>
    <col min="547" max="547" width="8.28515625" style="1" customWidth="1"/>
    <col min="548" max="548" width="10.140625" style="1" customWidth="1"/>
    <col min="549" max="550" width="8.140625" style="1" customWidth="1"/>
    <col min="551" max="551" width="7.85546875" style="1" customWidth="1"/>
    <col min="552" max="552" width="9.28515625" style="1" customWidth="1"/>
    <col min="553" max="553" width="8.7109375" style="1" customWidth="1"/>
    <col min="554" max="554" width="9.5703125" style="1" customWidth="1"/>
    <col min="555" max="555" width="11.7109375" style="1" customWidth="1"/>
    <col min="556" max="556" width="13.28515625" style="1" customWidth="1"/>
    <col min="557" max="557" width="11.85546875" style="1" customWidth="1"/>
    <col min="558" max="559" width="8.85546875" style="1" customWidth="1"/>
    <col min="560" max="560" width="8.28515625" style="1" customWidth="1"/>
    <col min="561" max="561" width="7.28515625" style="1" customWidth="1"/>
    <col min="562" max="562" width="8.42578125" style="1" customWidth="1"/>
    <col min="563" max="563" width="9.85546875" style="1" customWidth="1"/>
    <col min="564" max="564" width="8.85546875" style="1" customWidth="1"/>
    <col min="565" max="565" width="7.7109375" style="1" customWidth="1"/>
    <col min="566" max="566" width="6.5703125" style="1" customWidth="1"/>
    <col min="567" max="567" width="9.140625" style="1" customWidth="1"/>
    <col min="568" max="568" width="8.28515625" style="1" customWidth="1"/>
    <col min="569" max="569" width="10.140625" style="1" customWidth="1"/>
    <col min="570" max="571" width="8.140625" style="1" customWidth="1"/>
    <col min="572" max="572" width="7.85546875" style="1" customWidth="1"/>
    <col min="573" max="573" width="9.28515625" style="1" customWidth="1"/>
    <col min="574" max="574" width="8.7109375" style="1" customWidth="1"/>
    <col min="575" max="575" width="9.5703125" style="1" customWidth="1"/>
    <col min="576" max="769" width="9.140625" style="1"/>
    <col min="770" max="770" width="3.28515625" style="1" customWidth="1"/>
    <col min="771" max="771" width="17.28515625" style="1" customWidth="1"/>
    <col min="772" max="772" width="11.7109375" style="1" customWidth="1"/>
    <col min="773" max="773" width="11.28515625" style="1" customWidth="1"/>
    <col min="774" max="774" width="9.140625" style="1" customWidth="1"/>
    <col min="775" max="775" width="11.42578125" style="1" customWidth="1"/>
    <col min="776" max="776" width="9" style="1" customWidth="1"/>
    <col min="777" max="777" width="11.5703125" style="1" customWidth="1"/>
    <col min="778" max="778" width="9.42578125" style="1" customWidth="1"/>
    <col min="779" max="779" width="12.42578125" style="1" customWidth="1"/>
    <col min="780" max="783" width="12.7109375" style="1" customWidth="1"/>
    <col min="784" max="785" width="9.7109375" style="1" customWidth="1"/>
    <col min="786" max="786" width="8.42578125" style="1" customWidth="1"/>
    <col min="787" max="788" width="10.7109375" style="1" customWidth="1"/>
    <col min="789" max="789" width="9.5703125" style="1" customWidth="1"/>
    <col min="790" max="790" width="11.7109375" style="1" customWidth="1"/>
    <col min="791" max="791" width="13.28515625" style="1" customWidth="1"/>
    <col min="792" max="792" width="11.85546875" style="1" customWidth="1"/>
    <col min="793" max="794" width="8.85546875" style="1" customWidth="1"/>
    <col min="795" max="795" width="8.28515625" style="1" customWidth="1"/>
    <col min="796" max="796" width="7.28515625" style="1" customWidth="1"/>
    <col min="797" max="797" width="8.42578125" style="1" customWidth="1"/>
    <col min="798" max="798" width="9.85546875" style="1" customWidth="1"/>
    <col min="799" max="799" width="8.85546875" style="1" customWidth="1"/>
    <col min="800" max="800" width="7.7109375" style="1" customWidth="1"/>
    <col min="801" max="801" width="6.5703125" style="1" customWidth="1"/>
    <col min="802" max="802" width="9.140625" style="1" customWidth="1"/>
    <col min="803" max="803" width="8.28515625" style="1" customWidth="1"/>
    <col min="804" max="804" width="10.140625" style="1" customWidth="1"/>
    <col min="805" max="806" width="8.140625" style="1" customWidth="1"/>
    <col min="807" max="807" width="7.85546875" style="1" customWidth="1"/>
    <col min="808" max="808" width="9.28515625" style="1" customWidth="1"/>
    <col min="809" max="809" width="8.7109375" style="1" customWidth="1"/>
    <col min="810" max="810" width="9.5703125" style="1" customWidth="1"/>
    <col min="811" max="811" width="11.7109375" style="1" customWidth="1"/>
    <col min="812" max="812" width="13.28515625" style="1" customWidth="1"/>
    <col min="813" max="813" width="11.85546875" style="1" customWidth="1"/>
    <col min="814" max="815" width="8.85546875" style="1" customWidth="1"/>
    <col min="816" max="816" width="8.28515625" style="1" customWidth="1"/>
    <col min="817" max="817" width="7.28515625" style="1" customWidth="1"/>
    <col min="818" max="818" width="8.42578125" style="1" customWidth="1"/>
    <col min="819" max="819" width="9.85546875" style="1" customWidth="1"/>
    <col min="820" max="820" width="8.85546875" style="1" customWidth="1"/>
    <col min="821" max="821" width="7.7109375" style="1" customWidth="1"/>
    <col min="822" max="822" width="6.5703125" style="1" customWidth="1"/>
    <col min="823" max="823" width="9.140625" style="1" customWidth="1"/>
    <col min="824" max="824" width="8.28515625" style="1" customWidth="1"/>
    <col min="825" max="825" width="10.140625" style="1" customWidth="1"/>
    <col min="826" max="827" width="8.140625" style="1" customWidth="1"/>
    <col min="828" max="828" width="7.85546875" style="1" customWidth="1"/>
    <col min="829" max="829" width="9.28515625" style="1" customWidth="1"/>
    <col min="830" max="830" width="8.7109375" style="1" customWidth="1"/>
    <col min="831" max="831" width="9.5703125" style="1" customWidth="1"/>
    <col min="832" max="1025" width="9.140625" style="1"/>
    <col min="1026" max="1026" width="3.28515625" style="1" customWidth="1"/>
    <col min="1027" max="1027" width="17.28515625" style="1" customWidth="1"/>
    <col min="1028" max="1028" width="11.7109375" style="1" customWidth="1"/>
    <col min="1029" max="1029" width="11.28515625" style="1" customWidth="1"/>
    <col min="1030" max="1030" width="9.140625" style="1" customWidth="1"/>
    <col min="1031" max="1031" width="11.42578125" style="1" customWidth="1"/>
    <col min="1032" max="1032" width="9" style="1" customWidth="1"/>
    <col min="1033" max="1033" width="11.5703125" style="1" customWidth="1"/>
    <col min="1034" max="1034" width="9.42578125" style="1" customWidth="1"/>
    <col min="1035" max="1035" width="12.42578125" style="1" customWidth="1"/>
    <col min="1036" max="1039" width="12.7109375" style="1" customWidth="1"/>
    <col min="1040" max="1041" width="9.7109375" style="1" customWidth="1"/>
    <col min="1042" max="1042" width="8.42578125" style="1" customWidth="1"/>
    <col min="1043" max="1044" width="10.7109375" style="1" customWidth="1"/>
    <col min="1045" max="1045" width="9.5703125" style="1" customWidth="1"/>
    <col min="1046" max="1046" width="11.7109375" style="1" customWidth="1"/>
    <col min="1047" max="1047" width="13.28515625" style="1" customWidth="1"/>
    <col min="1048" max="1048" width="11.85546875" style="1" customWidth="1"/>
    <col min="1049" max="1050" width="8.85546875" style="1" customWidth="1"/>
    <col min="1051" max="1051" width="8.28515625" style="1" customWidth="1"/>
    <col min="1052" max="1052" width="7.28515625" style="1" customWidth="1"/>
    <col min="1053" max="1053" width="8.42578125" style="1" customWidth="1"/>
    <col min="1054" max="1054" width="9.85546875" style="1" customWidth="1"/>
    <col min="1055" max="1055" width="8.85546875" style="1" customWidth="1"/>
    <col min="1056" max="1056" width="7.7109375" style="1" customWidth="1"/>
    <col min="1057" max="1057" width="6.5703125" style="1" customWidth="1"/>
    <col min="1058" max="1058" width="9.140625" style="1" customWidth="1"/>
    <col min="1059" max="1059" width="8.28515625" style="1" customWidth="1"/>
    <col min="1060" max="1060" width="10.140625" style="1" customWidth="1"/>
    <col min="1061" max="1062" width="8.140625" style="1" customWidth="1"/>
    <col min="1063" max="1063" width="7.85546875" style="1" customWidth="1"/>
    <col min="1064" max="1064" width="9.28515625" style="1" customWidth="1"/>
    <col min="1065" max="1065" width="8.7109375" style="1" customWidth="1"/>
    <col min="1066" max="1066" width="9.5703125" style="1" customWidth="1"/>
    <col min="1067" max="1067" width="11.7109375" style="1" customWidth="1"/>
    <col min="1068" max="1068" width="13.28515625" style="1" customWidth="1"/>
    <col min="1069" max="1069" width="11.85546875" style="1" customWidth="1"/>
    <col min="1070" max="1071" width="8.85546875" style="1" customWidth="1"/>
    <col min="1072" max="1072" width="8.28515625" style="1" customWidth="1"/>
    <col min="1073" max="1073" width="7.28515625" style="1" customWidth="1"/>
    <col min="1074" max="1074" width="8.42578125" style="1" customWidth="1"/>
    <col min="1075" max="1075" width="9.85546875" style="1" customWidth="1"/>
    <col min="1076" max="1076" width="8.85546875" style="1" customWidth="1"/>
    <col min="1077" max="1077" width="7.7109375" style="1" customWidth="1"/>
    <col min="1078" max="1078" width="6.5703125" style="1" customWidth="1"/>
    <col min="1079" max="1079" width="9.140625" style="1" customWidth="1"/>
    <col min="1080" max="1080" width="8.28515625" style="1" customWidth="1"/>
    <col min="1081" max="1081" width="10.140625" style="1" customWidth="1"/>
    <col min="1082" max="1083" width="8.140625" style="1" customWidth="1"/>
    <col min="1084" max="1084" width="7.85546875" style="1" customWidth="1"/>
    <col min="1085" max="1085" width="9.28515625" style="1" customWidth="1"/>
    <col min="1086" max="1086" width="8.7109375" style="1" customWidth="1"/>
    <col min="1087" max="1087" width="9.5703125" style="1" customWidth="1"/>
    <col min="1088" max="1281" width="9.140625" style="1"/>
    <col min="1282" max="1282" width="3.28515625" style="1" customWidth="1"/>
    <col min="1283" max="1283" width="17.28515625" style="1" customWidth="1"/>
    <col min="1284" max="1284" width="11.7109375" style="1" customWidth="1"/>
    <col min="1285" max="1285" width="11.28515625" style="1" customWidth="1"/>
    <col min="1286" max="1286" width="9.140625" style="1" customWidth="1"/>
    <col min="1287" max="1287" width="11.42578125" style="1" customWidth="1"/>
    <col min="1288" max="1288" width="9" style="1" customWidth="1"/>
    <col min="1289" max="1289" width="11.5703125" style="1" customWidth="1"/>
    <col min="1290" max="1290" width="9.42578125" style="1" customWidth="1"/>
    <col min="1291" max="1291" width="12.42578125" style="1" customWidth="1"/>
    <col min="1292" max="1295" width="12.7109375" style="1" customWidth="1"/>
    <col min="1296" max="1297" width="9.7109375" style="1" customWidth="1"/>
    <col min="1298" max="1298" width="8.42578125" style="1" customWidth="1"/>
    <col min="1299" max="1300" width="10.7109375" style="1" customWidth="1"/>
    <col min="1301" max="1301" width="9.5703125" style="1" customWidth="1"/>
    <col min="1302" max="1302" width="11.7109375" style="1" customWidth="1"/>
    <col min="1303" max="1303" width="13.28515625" style="1" customWidth="1"/>
    <col min="1304" max="1304" width="11.85546875" style="1" customWidth="1"/>
    <col min="1305" max="1306" width="8.85546875" style="1" customWidth="1"/>
    <col min="1307" max="1307" width="8.28515625" style="1" customWidth="1"/>
    <col min="1308" max="1308" width="7.28515625" style="1" customWidth="1"/>
    <col min="1309" max="1309" width="8.42578125" style="1" customWidth="1"/>
    <col min="1310" max="1310" width="9.85546875" style="1" customWidth="1"/>
    <col min="1311" max="1311" width="8.85546875" style="1" customWidth="1"/>
    <col min="1312" max="1312" width="7.7109375" style="1" customWidth="1"/>
    <col min="1313" max="1313" width="6.5703125" style="1" customWidth="1"/>
    <col min="1314" max="1314" width="9.140625" style="1" customWidth="1"/>
    <col min="1315" max="1315" width="8.28515625" style="1" customWidth="1"/>
    <col min="1316" max="1316" width="10.140625" style="1" customWidth="1"/>
    <col min="1317" max="1318" width="8.140625" style="1" customWidth="1"/>
    <col min="1319" max="1319" width="7.85546875" style="1" customWidth="1"/>
    <col min="1320" max="1320" width="9.28515625" style="1" customWidth="1"/>
    <col min="1321" max="1321" width="8.7109375" style="1" customWidth="1"/>
    <col min="1322" max="1322" width="9.5703125" style="1" customWidth="1"/>
    <col min="1323" max="1323" width="11.7109375" style="1" customWidth="1"/>
    <col min="1324" max="1324" width="13.28515625" style="1" customWidth="1"/>
    <col min="1325" max="1325" width="11.85546875" style="1" customWidth="1"/>
    <col min="1326" max="1327" width="8.85546875" style="1" customWidth="1"/>
    <col min="1328" max="1328" width="8.28515625" style="1" customWidth="1"/>
    <col min="1329" max="1329" width="7.28515625" style="1" customWidth="1"/>
    <col min="1330" max="1330" width="8.42578125" style="1" customWidth="1"/>
    <col min="1331" max="1331" width="9.85546875" style="1" customWidth="1"/>
    <col min="1332" max="1332" width="8.85546875" style="1" customWidth="1"/>
    <col min="1333" max="1333" width="7.7109375" style="1" customWidth="1"/>
    <col min="1334" max="1334" width="6.5703125" style="1" customWidth="1"/>
    <col min="1335" max="1335" width="9.140625" style="1" customWidth="1"/>
    <col min="1336" max="1336" width="8.28515625" style="1" customWidth="1"/>
    <col min="1337" max="1337" width="10.140625" style="1" customWidth="1"/>
    <col min="1338" max="1339" width="8.140625" style="1" customWidth="1"/>
    <col min="1340" max="1340" width="7.85546875" style="1" customWidth="1"/>
    <col min="1341" max="1341" width="9.28515625" style="1" customWidth="1"/>
    <col min="1342" max="1342" width="8.7109375" style="1" customWidth="1"/>
    <col min="1343" max="1343" width="9.5703125" style="1" customWidth="1"/>
    <col min="1344" max="1537" width="9.140625" style="1"/>
    <col min="1538" max="1538" width="3.28515625" style="1" customWidth="1"/>
    <col min="1539" max="1539" width="17.28515625" style="1" customWidth="1"/>
    <col min="1540" max="1540" width="11.7109375" style="1" customWidth="1"/>
    <col min="1541" max="1541" width="11.28515625" style="1" customWidth="1"/>
    <col min="1542" max="1542" width="9.140625" style="1" customWidth="1"/>
    <col min="1543" max="1543" width="11.42578125" style="1" customWidth="1"/>
    <col min="1544" max="1544" width="9" style="1" customWidth="1"/>
    <col min="1545" max="1545" width="11.5703125" style="1" customWidth="1"/>
    <col min="1546" max="1546" width="9.42578125" style="1" customWidth="1"/>
    <col min="1547" max="1547" width="12.42578125" style="1" customWidth="1"/>
    <col min="1548" max="1551" width="12.7109375" style="1" customWidth="1"/>
    <col min="1552" max="1553" width="9.7109375" style="1" customWidth="1"/>
    <col min="1554" max="1554" width="8.42578125" style="1" customWidth="1"/>
    <col min="1555" max="1556" width="10.7109375" style="1" customWidth="1"/>
    <col min="1557" max="1557" width="9.5703125" style="1" customWidth="1"/>
    <col min="1558" max="1558" width="11.7109375" style="1" customWidth="1"/>
    <col min="1559" max="1559" width="13.28515625" style="1" customWidth="1"/>
    <col min="1560" max="1560" width="11.85546875" style="1" customWidth="1"/>
    <col min="1561" max="1562" width="8.85546875" style="1" customWidth="1"/>
    <col min="1563" max="1563" width="8.28515625" style="1" customWidth="1"/>
    <col min="1564" max="1564" width="7.28515625" style="1" customWidth="1"/>
    <col min="1565" max="1565" width="8.42578125" style="1" customWidth="1"/>
    <col min="1566" max="1566" width="9.85546875" style="1" customWidth="1"/>
    <col min="1567" max="1567" width="8.85546875" style="1" customWidth="1"/>
    <col min="1568" max="1568" width="7.7109375" style="1" customWidth="1"/>
    <col min="1569" max="1569" width="6.5703125" style="1" customWidth="1"/>
    <col min="1570" max="1570" width="9.140625" style="1" customWidth="1"/>
    <col min="1571" max="1571" width="8.28515625" style="1" customWidth="1"/>
    <col min="1572" max="1572" width="10.140625" style="1" customWidth="1"/>
    <col min="1573" max="1574" width="8.140625" style="1" customWidth="1"/>
    <col min="1575" max="1575" width="7.85546875" style="1" customWidth="1"/>
    <col min="1576" max="1576" width="9.28515625" style="1" customWidth="1"/>
    <col min="1577" max="1577" width="8.7109375" style="1" customWidth="1"/>
    <col min="1578" max="1578" width="9.5703125" style="1" customWidth="1"/>
    <col min="1579" max="1579" width="11.7109375" style="1" customWidth="1"/>
    <col min="1580" max="1580" width="13.28515625" style="1" customWidth="1"/>
    <col min="1581" max="1581" width="11.85546875" style="1" customWidth="1"/>
    <col min="1582" max="1583" width="8.85546875" style="1" customWidth="1"/>
    <col min="1584" max="1584" width="8.28515625" style="1" customWidth="1"/>
    <col min="1585" max="1585" width="7.28515625" style="1" customWidth="1"/>
    <col min="1586" max="1586" width="8.42578125" style="1" customWidth="1"/>
    <col min="1587" max="1587" width="9.85546875" style="1" customWidth="1"/>
    <col min="1588" max="1588" width="8.85546875" style="1" customWidth="1"/>
    <col min="1589" max="1589" width="7.7109375" style="1" customWidth="1"/>
    <col min="1590" max="1590" width="6.5703125" style="1" customWidth="1"/>
    <col min="1591" max="1591" width="9.140625" style="1" customWidth="1"/>
    <col min="1592" max="1592" width="8.28515625" style="1" customWidth="1"/>
    <col min="1593" max="1593" width="10.140625" style="1" customWidth="1"/>
    <col min="1594" max="1595" width="8.140625" style="1" customWidth="1"/>
    <col min="1596" max="1596" width="7.85546875" style="1" customWidth="1"/>
    <col min="1597" max="1597" width="9.28515625" style="1" customWidth="1"/>
    <col min="1598" max="1598" width="8.7109375" style="1" customWidth="1"/>
    <col min="1599" max="1599" width="9.5703125" style="1" customWidth="1"/>
    <col min="1600" max="1793" width="9.140625" style="1"/>
    <col min="1794" max="1794" width="3.28515625" style="1" customWidth="1"/>
    <col min="1795" max="1795" width="17.28515625" style="1" customWidth="1"/>
    <col min="1796" max="1796" width="11.7109375" style="1" customWidth="1"/>
    <col min="1797" max="1797" width="11.28515625" style="1" customWidth="1"/>
    <col min="1798" max="1798" width="9.140625" style="1" customWidth="1"/>
    <col min="1799" max="1799" width="11.42578125" style="1" customWidth="1"/>
    <col min="1800" max="1800" width="9" style="1" customWidth="1"/>
    <col min="1801" max="1801" width="11.5703125" style="1" customWidth="1"/>
    <col min="1802" max="1802" width="9.42578125" style="1" customWidth="1"/>
    <col min="1803" max="1803" width="12.42578125" style="1" customWidth="1"/>
    <col min="1804" max="1807" width="12.7109375" style="1" customWidth="1"/>
    <col min="1808" max="1809" width="9.7109375" style="1" customWidth="1"/>
    <col min="1810" max="1810" width="8.42578125" style="1" customWidth="1"/>
    <col min="1811" max="1812" width="10.7109375" style="1" customWidth="1"/>
    <col min="1813" max="1813" width="9.5703125" style="1" customWidth="1"/>
    <col min="1814" max="1814" width="11.7109375" style="1" customWidth="1"/>
    <col min="1815" max="1815" width="13.28515625" style="1" customWidth="1"/>
    <col min="1816" max="1816" width="11.85546875" style="1" customWidth="1"/>
    <col min="1817" max="1818" width="8.85546875" style="1" customWidth="1"/>
    <col min="1819" max="1819" width="8.28515625" style="1" customWidth="1"/>
    <col min="1820" max="1820" width="7.28515625" style="1" customWidth="1"/>
    <col min="1821" max="1821" width="8.42578125" style="1" customWidth="1"/>
    <col min="1822" max="1822" width="9.85546875" style="1" customWidth="1"/>
    <col min="1823" max="1823" width="8.85546875" style="1" customWidth="1"/>
    <col min="1824" max="1824" width="7.7109375" style="1" customWidth="1"/>
    <col min="1825" max="1825" width="6.5703125" style="1" customWidth="1"/>
    <col min="1826" max="1826" width="9.140625" style="1" customWidth="1"/>
    <col min="1827" max="1827" width="8.28515625" style="1" customWidth="1"/>
    <col min="1828" max="1828" width="10.140625" style="1" customWidth="1"/>
    <col min="1829" max="1830" width="8.140625" style="1" customWidth="1"/>
    <col min="1831" max="1831" width="7.85546875" style="1" customWidth="1"/>
    <col min="1832" max="1832" width="9.28515625" style="1" customWidth="1"/>
    <col min="1833" max="1833" width="8.7109375" style="1" customWidth="1"/>
    <col min="1834" max="1834" width="9.5703125" style="1" customWidth="1"/>
    <col min="1835" max="1835" width="11.7109375" style="1" customWidth="1"/>
    <col min="1836" max="1836" width="13.28515625" style="1" customWidth="1"/>
    <col min="1837" max="1837" width="11.85546875" style="1" customWidth="1"/>
    <col min="1838" max="1839" width="8.85546875" style="1" customWidth="1"/>
    <col min="1840" max="1840" width="8.28515625" style="1" customWidth="1"/>
    <col min="1841" max="1841" width="7.28515625" style="1" customWidth="1"/>
    <col min="1842" max="1842" width="8.42578125" style="1" customWidth="1"/>
    <col min="1843" max="1843" width="9.85546875" style="1" customWidth="1"/>
    <col min="1844" max="1844" width="8.85546875" style="1" customWidth="1"/>
    <col min="1845" max="1845" width="7.7109375" style="1" customWidth="1"/>
    <col min="1846" max="1846" width="6.5703125" style="1" customWidth="1"/>
    <col min="1847" max="1847" width="9.140625" style="1" customWidth="1"/>
    <col min="1848" max="1848" width="8.28515625" style="1" customWidth="1"/>
    <col min="1849" max="1849" width="10.140625" style="1" customWidth="1"/>
    <col min="1850" max="1851" width="8.140625" style="1" customWidth="1"/>
    <col min="1852" max="1852" width="7.85546875" style="1" customWidth="1"/>
    <col min="1853" max="1853" width="9.28515625" style="1" customWidth="1"/>
    <col min="1854" max="1854" width="8.7109375" style="1" customWidth="1"/>
    <col min="1855" max="1855" width="9.5703125" style="1" customWidth="1"/>
    <col min="1856" max="2049" width="9.140625" style="1"/>
    <col min="2050" max="2050" width="3.28515625" style="1" customWidth="1"/>
    <col min="2051" max="2051" width="17.28515625" style="1" customWidth="1"/>
    <col min="2052" max="2052" width="11.7109375" style="1" customWidth="1"/>
    <col min="2053" max="2053" width="11.28515625" style="1" customWidth="1"/>
    <col min="2054" max="2054" width="9.140625" style="1" customWidth="1"/>
    <col min="2055" max="2055" width="11.42578125" style="1" customWidth="1"/>
    <col min="2056" max="2056" width="9" style="1" customWidth="1"/>
    <col min="2057" max="2057" width="11.5703125" style="1" customWidth="1"/>
    <col min="2058" max="2058" width="9.42578125" style="1" customWidth="1"/>
    <col min="2059" max="2059" width="12.42578125" style="1" customWidth="1"/>
    <col min="2060" max="2063" width="12.7109375" style="1" customWidth="1"/>
    <col min="2064" max="2065" width="9.7109375" style="1" customWidth="1"/>
    <col min="2066" max="2066" width="8.42578125" style="1" customWidth="1"/>
    <col min="2067" max="2068" width="10.7109375" style="1" customWidth="1"/>
    <col min="2069" max="2069" width="9.5703125" style="1" customWidth="1"/>
    <col min="2070" max="2070" width="11.7109375" style="1" customWidth="1"/>
    <col min="2071" max="2071" width="13.28515625" style="1" customWidth="1"/>
    <col min="2072" max="2072" width="11.85546875" style="1" customWidth="1"/>
    <col min="2073" max="2074" width="8.85546875" style="1" customWidth="1"/>
    <col min="2075" max="2075" width="8.28515625" style="1" customWidth="1"/>
    <col min="2076" max="2076" width="7.28515625" style="1" customWidth="1"/>
    <col min="2077" max="2077" width="8.42578125" style="1" customWidth="1"/>
    <col min="2078" max="2078" width="9.85546875" style="1" customWidth="1"/>
    <col min="2079" max="2079" width="8.85546875" style="1" customWidth="1"/>
    <col min="2080" max="2080" width="7.7109375" style="1" customWidth="1"/>
    <col min="2081" max="2081" width="6.5703125" style="1" customWidth="1"/>
    <col min="2082" max="2082" width="9.140625" style="1" customWidth="1"/>
    <col min="2083" max="2083" width="8.28515625" style="1" customWidth="1"/>
    <col min="2084" max="2084" width="10.140625" style="1" customWidth="1"/>
    <col min="2085" max="2086" width="8.140625" style="1" customWidth="1"/>
    <col min="2087" max="2087" width="7.85546875" style="1" customWidth="1"/>
    <col min="2088" max="2088" width="9.28515625" style="1" customWidth="1"/>
    <col min="2089" max="2089" width="8.7109375" style="1" customWidth="1"/>
    <col min="2090" max="2090" width="9.5703125" style="1" customWidth="1"/>
    <col min="2091" max="2091" width="11.7109375" style="1" customWidth="1"/>
    <col min="2092" max="2092" width="13.28515625" style="1" customWidth="1"/>
    <col min="2093" max="2093" width="11.85546875" style="1" customWidth="1"/>
    <col min="2094" max="2095" width="8.85546875" style="1" customWidth="1"/>
    <col min="2096" max="2096" width="8.28515625" style="1" customWidth="1"/>
    <col min="2097" max="2097" width="7.28515625" style="1" customWidth="1"/>
    <col min="2098" max="2098" width="8.42578125" style="1" customWidth="1"/>
    <col min="2099" max="2099" width="9.85546875" style="1" customWidth="1"/>
    <col min="2100" max="2100" width="8.85546875" style="1" customWidth="1"/>
    <col min="2101" max="2101" width="7.7109375" style="1" customWidth="1"/>
    <col min="2102" max="2102" width="6.5703125" style="1" customWidth="1"/>
    <col min="2103" max="2103" width="9.140625" style="1" customWidth="1"/>
    <col min="2104" max="2104" width="8.28515625" style="1" customWidth="1"/>
    <col min="2105" max="2105" width="10.140625" style="1" customWidth="1"/>
    <col min="2106" max="2107" width="8.140625" style="1" customWidth="1"/>
    <col min="2108" max="2108" width="7.85546875" style="1" customWidth="1"/>
    <col min="2109" max="2109" width="9.28515625" style="1" customWidth="1"/>
    <col min="2110" max="2110" width="8.7109375" style="1" customWidth="1"/>
    <col min="2111" max="2111" width="9.5703125" style="1" customWidth="1"/>
    <col min="2112" max="2305" width="9.140625" style="1"/>
    <col min="2306" max="2306" width="3.28515625" style="1" customWidth="1"/>
    <col min="2307" max="2307" width="17.28515625" style="1" customWidth="1"/>
    <col min="2308" max="2308" width="11.7109375" style="1" customWidth="1"/>
    <col min="2309" max="2309" width="11.28515625" style="1" customWidth="1"/>
    <col min="2310" max="2310" width="9.140625" style="1" customWidth="1"/>
    <col min="2311" max="2311" width="11.42578125" style="1" customWidth="1"/>
    <col min="2312" max="2312" width="9" style="1" customWidth="1"/>
    <col min="2313" max="2313" width="11.5703125" style="1" customWidth="1"/>
    <col min="2314" max="2314" width="9.42578125" style="1" customWidth="1"/>
    <col min="2315" max="2315" width="12.42578125" style="1" customWidth="1"/>
    <col min="2316" max="2319" width="12.7109375" style="1" customWidth="1"/>
    <col min="2320" max="2321" width="9.7109375" style="1" customWidth="1"/>
    <col min="2322" max="2322" width="8.42578125" style="1" customWidth="1"/>
    <col min="2323" max="2324" width="10.7109375" style="1" customWidth="1"/>
    <col min="2325" max="2325" width="9.5703125" style="1" customWidth="1"/>
    <col min="2326" max="2326" width="11.7109375" style="1" customWidth="1"/>
    <col min="2327" max="2327" width="13.28515625" style="1" customWidth="1"/>
    <col min="2328" max="2328" width="11.85546875" style="1" customWidth="1"/>
    <col min="2329" max="2330" width="8.85546875" style="1" customWidth="1"/>
    <col min="2331" max="2331" width="8.28515625" style="1" customWidth="1"/>
    <col min="2332" max="2332" width="7.28515625" style="1" customWidth="1"/>
    <col min="2333" max="2333" width="8.42578125" style="1" customWidth="1"/>
    <col min="2334" max="2334" width="9.85546875" style="1" customWidth="1"/>
    <col min="2335" max="2335" width="8.85546875" style="1" customWidth="1"/>
    <col min="2336" max="2336" width="7.7109375" style="1" customWidth="1"/>
    <col min="2337" max="2337" width="6.5703125" style="1" customWidth="1"/>
    <col min="2338" max="2338" width="9.140625" style="1" customWidth="1"/>
    <col min="2339" max="2339" width="8.28515625" style="1" customWidth="1"/>
    <col min="2340" max="2340" width="10.140625" style="1" customWidth="1"/>
    <col min="2341" max="2342" width="8.140625" style="1" customWidth="1"/>
    <col min="2343" max="2343" width="7.85546875" style="1" customWidth="1"/>
    <col min="2344" max="2344" width="9.28515625" style="1" customWidth="1"/>
    <col min="2345" max="2345" width="8.7109375" style="1" customWidth="1"/>
    <col min="2346" max="2346" width="9.5703125" style="1" customWidth="1"/>
    <col min="2347" max="2347" width="11.7109375" style="1" customWidth="1"/>
    <col min="2348" max="2348" width="13.28515625" style="1" customWidth="1"/>
    <col min="2349" max="2349" width="11.85546875" style="1" customWidth="1"/>
    <col min="2350" max="2351" width="8.85546875" style="1" customWidth="1"/>
    <col min="2352" max="2352" width="8.28515625" style="1" customWidth="1"/>
    <col min="2353" max="2353" width="7.28515625" style="1" customWidth="1"/>
    <col min="2354" max="2354" width="8.42578125" style="1" customWidth="1"/>
    <col min="2355" max="2355" width="9.85546875" style="1" customWidth="1"/>
    <col min="2356" max="2356" width="8.85546875" style="1" customWidth="1"/>
    <col min="2357" max="2357" width="7.7109375" style="1" customWidth="1"/>
    <col min="2358" max="2358" width="6.5703125" style="1" customWidth="1"/>
    <col min="2359" max="2359" width="9.140625" style="1" customWidth="1"/>
    <col min="2360" max="2360" width="8.28515625" style="1" customWidth="1"/>
    <col min="2361" max="2361" width="10.140625" style="1" customWidth="1"/>
    <col min="2362" max="2363" width="8.140625" style="1" customWidth="1"/>
    <col min="2364" max="2364" width="7.85546875" style="1" customWidth="1"/>
    <col min="2365" max="2365" width="9.28515625" style="1" customWidth="1"/>
    <col min="2366" max="2366" width="8.7109375" style="1" customWidth="1"/>
    <col min="2367" max="2367" width="9.5703125" style="1" customWidth="1"/>
    <col min="2368" max="2561" width="9.140625" style="1"/>
    <col min="2562" max="2562" width="3.28515625" style="1" customWidth="1"/>
    <col min="2563" max="2563" width="17.28515625" style="1" customWidth="1"/>
    <col min="2564" max="2564" width="11.7109375" style="1" customWidth="1"/>
    <col min="2565" max="2565" width="11.28515625" style="1" customWidth="1"/>
    <col min="2566" max="2566" width="9.140625" style="1" customWidth="1"/>
    <col min="2567" max="2567" width="11.42578125" style="1" customWidth="1"/>
    <col min="2568" max="2568" width="9" style="1" customWidth="1"/>
    <col min="2569" max="2569" width="11.5703125" style="1" customWidth="1"/>
    <col min="2570" max="2570" width="9.42578125" style="1" customWidth="1"/>
    <col min="2571" max="2571" width="12.42578125" style="1" customWidth="1"/>
    <col min="2572" max="2575" width="12.7109375" style="1" customWidth="1"/>
    <col min="2576" max="2577" width="9.7109375" style="1" customWidth="1"/>
    <col min="2578" max="2578" width="8.42578125" style="1" customWidth="1"/>
    <col min="2579" max="2580" width="10.7109375" style="1" customWidth="1"/>
    <col min="2581" max="2581" width="9.5703125" style="1" customWidth="1"/>
    <col min="2582" max="2582" width="11.7109375" style="1" customWidth="1"/>
    <col min="2583" max="2583" width="13.28515625" style="1" customWidth="1"/>
    <col min="2584" max="2584" width="11.85546875" style="1" customWidth="1"/>
    <col min="2585" max="2586" width="8.85546875" style="1" customWidth="1"/>
    <col min="2587" max="2587" width="8.28515625" style="1" customWidth="1"/>
    <col min="2588" max="2588" width="7.28515625" style="1" customWidth="1"/>
    <col min="2589" max="2589" width="8.42578125" style="1" customWidth="1"/>
    <col min="2590" max="2590" width="9.85546875" style="1" customWidth="1"/>
    <col min="2591" max="2591" width="8.85546875" style="1" customWidth="1"/>
    <col min="2592" max="2592" width="7.7109375" style="1" customWidth="1"/>
    <col min="2593" max="2593" width="6.5703125" style="1" customWidth="1"/>
    <col min="2594" max="2594" width="9.140625" style="1" customWidth="1"/>
    <col min="2595" max="2595" width="8.28515625" style="1" customWidth="1"/>
    <col min="2596" max="2596" width="10.140625" style="1" customWidth="1"/>
    <col min="2597" max="2598" width="8.140625" style="1" customWidth="1"/>
    <col min="2599" max="2599" width="7.85546875" style="1" customWidth="1"/>
    <col min="2600" max="2600" width="9.28515625" style="1" customWidth="1"/>
    <col min="2601" max="2601" width="8.7109375" style="1" customWidth="1"/>
    <col min="2602" max="2602" width="9.5703125" style="1" customWidth="1"/>
    <col min="2603" max="2603" width="11.7109375" style="1" customWidth="1"/>
    <col min="2604" max="2604" width="13.28515625" style="1" customWidth="1"/>
    <col min="2605" max="2605" width="11.85546875" style="1" customWidth="1"/>
    <col min="2606" max="2607" width="8.85546875" style="1" customWidth="1"/>
    <col min="2608" max="2608" width="8.28515625" style="1" customWidth="1"/>
    <col min="2609" max="2609" width="7.28515625" style="1" customWidth="1"/>
    <col min="2610" max="2610" width="8.42578125" style="1" customWidth="1"/>
    <col min="2611" max="2611" width="9.85546875" style="1" customWidth="1"/>
    <col min="2612" max="2612" width="8.85546875" style="1" customWidth="1"/>
    <col min="2613" max="2613" width="7.7109375" style="1" customWidth="1"/>
    <col min="2614" max="2614" width="6.5703125" style="1" customWidth="1"/>
    <col min="2615" max="2615" width="9.140625" style="1" customWidth="1"/>
    <col min="2616" max="2616" width="8.28515625" style="1" customWidth="1"/>
    <col min="2617" max="2617" width="10.140625" style="1" customWidth="1"/>
    <col min="2618" max="2619" width="8.140625" style="1" customWidth="1"/>
    <col min="2620" max="2620" width="7.85546875" style="1" customWidth="1"/>
    <col min="2621" max="2621" width="9.28515625" style="1" customWidth="1"/>
    <col min="2622" max="2622" width="8.7109375" style="1" customWidth="1"/>
    <col min="2623" max="2623" width="9.5703125" style="1" customWidth="1"/>
    <col min="2624" max="2817" width="9.140625" style="1"/>
    <col min="2818" max="2818" width="3.28515625" style="1" customWidth="1"/>
    <col min="2819" max="2819" width="17.28515625" style="1" customWidth="1"/>
    <col min="2820" max="2820" width="11.7109375" style="1" customWidth="1"/>
    <col min="2821" max="2821" width="11.28515625" style="1" customWidth="1"/>
    <col min="2822" max="2822" width="9.140625" style="1" customWidth="1"/>
    <col min="2823" max="2823" width="11.42578125" style="1" customWidth="1"/>
    <col min="2824" max="2824" width="9" style="1" customWidth="1"/>
    <col min="2825" max="2825" width="11.5703125" style="1" customWidth="1"/>
    <col min="2826" max="2826" width="9.42578125" style="1" customWidth="1"/>
    <col min="2827" max="2827" width="12.42578125" style="1" customWidth="1"/>
    <col min="2828" max="2831" width="12.7109375" style="1" customWidth="1"/>
    <col min="2832" max="2833" width="9.7109375" style="1" customWidth="1"/>
    <col min="2834" max="2834" width="8.42578125" style="1" customWidth="1"/>
    <col min="2835" max="2836" width="10.7109375" style="1" customWidth="1"/>
    <col min="2837" max="2837" width="9.5703125" style="1" customWidth="1"/>
    <col min="2838" max="2838" width="11.7109375" style="1" customWidth="1"/>
    <col min="2839" max="2839" width="13.28515625" style="1" customWidth="1"/>
    <col min="2840" max="2840" width="11.85546875" style="1" customWidth="1"/>
    <col min="2841" max="2842" width="8.85546875" style="1" customWidth="1"/>
    <col min="2843" max="2843" width="8.28515625" style="1" customWidth="1"/>
    <col min="2844" max="2844" width="7.28515625" style="1" customWidth="1"/>
    <col min="2845" max="2845" width="8.42578125" style="1" customWidth="1"/>
    <col min="2846" max="2846" width="9.85546875" style="1" customWidth="1"/>
    <col min="2847" max="2847" width="8.85546875" style="1" customWidth="1"/>
    <col min="2848" max="2848" width="7.7109375" style="1" customWidth="1"/>
    <col min="2849" max="2849" width="6.5703125" style="1" customWidth="1"/>
    <col min="2850" max="2850" width="9.140625" style="1" customWidth="1"/>
    <col min="2851" max="2851" width="8.28515625" style="1" customWidth="1"/>
    <col min="2852" max="2852" width="10.140625" style="1" customWidth="1"/>
    <col min="2853" max="2854" width="8.140625" style="1" customWidth="1"/>
    <col min="2855" max="2855" width="7.85546875" style="1" customWidth="1"/>
    <col min="2856" max="2856" width="9.28515625" style="1" customWidth="1"/>
    <col min="2857" max="2857" width="8.7109375" style="1" customWidth="1"/>
    <col min="2858" max="2858" width="9.5703125" style="1" customWidth="1"/>
    <col min="2859" max="2859" width="11.7109375" style="1" customWidth="1"/>
    <col min="2860" max="2860" width="13.28515625" style="1" customWidth="1"/>
    <col min="2861" max="2861" width="11.85546875" style="1" customWidth="1"/>
    <col min="2862" max="2863" width="8.85546875" style="1" customWidth="1"/>
    <col min="2864" max="2864" width="8.28515625" style="1" customWidth="1"/>
    <col min="2865" max="2865" width="7.28515625" style="1" customWidth="1"/>
    <col min="2866" max="2866" width="8.42578125" style="1" customWidth="1"/>
    <col min="2867" max="2867" width="9.85546875" style="1" customWidth="1"/>
    <col min="2868" max="2868" width="8.85546875" style="1" customWidth="1"/>
    <col min="2869" max="2869" width="7.7109375" style="1" customWidth="1"/>
    <col min="2870" max="2870" width="6.5703125" style="1" customWidth="1"/>
    <col min="2871" max="2871" width="9.140625" style="1" customWidth="1"/>
    <col min="2872" max="2872" width="8.28515625" style="1" customWidth="1"/>
    <col min="2873" max="2873" width="10.140625" style="1" customWidth="1"/>
    <col min="2874" max="2875" width="8.140625" style="1" customWidth="1"/>
    <col min="2876" max="2876" width="7.85546875" style="1" customWidth="1"/>
    <col min="2877" max="2877" width="9.28515625" style="1" customWidth="1"/>
    <col min="2878" max="2878" width="8.7109375" style="1" customWidth="1"/>
    <col min="2879" max="2879" width="9.5703125" style="1" customWidth="1"/>
    <col min="2880" max="3073" width="9.140625" style="1"/>
    <col min="3074" max="3074" width="3.28515625" style="1" customWidth="1"/>
    <col min="3075" max="3075" width="17.28515625" style="1" customWidth="1"/>
    <col min="3076" max="3076" width="11.7109375" style="1" customWidth="1"/>
    <col min="3077" max="3077" width="11.28515625" style="1" customWidth="1"/>
    <col min="3078" max="3078" width="9.140625" style="1" customWidth="1"/>
    <col min="3079" max="3079" width="11.42578125" style="1" customWidth="1"/>
    <col min="3080" max="3080" width="9" style="1" customWidth="1"/>
    <col min="3081" max="3081" width="11.5703125" style="1" customWidth="1"/>
    <col min="3082" max="3082" width="9.42578125" style="1" customWidth="1"/>
    <col min="3083" max="3083" width="12.42578125" style="1" customWidth="1"/>
    <col min="3084" max="3087" width="12.7109375" style="1" customWidth="1"/>
    <col min="3088" max="3089" width="9.7109375" style="1" customWidth="1"/>
    <col min="3090" max="3090" width="8.42578125" style="1" customWidth="1"/>
    <col min="3091" max="3092" width="10.7109375" style="1" customWidth="1"/>
    <col min="3093" max="3093" width="9.5703125" style="1" customWidth="1"/>
    <col min="3094" max="3094" width="11.7109375" style="1" customWidth="1"/>
    <col min="3095" max="3095" width="13.28515625" style="1" customWidth="1"/>
    <col min="3096" max="3096" width="11.85546875" style="1" customWidth="1"/>
    <col min="3097" max="3098" width="8.85546875" style="1" customWidth="1"/>
    <col min="3099" max="3099" width="8.28515625" style="1" customWidth="1"/>
    <col min="3100" max="3100" width="7.28515625" style="1" customWidth="1"/>
    <col min="3101" max="3101" width="8.42578125" style="1" customWidth="1"/>
    <col min="3102" max="3102" width="9.85546875" style="1" customWidth="1"/>
    <col min="3103" max="3103" width="8.85546875" style="1" customWidth="1"/>
    <col min="3104" max="3104" width="7.7109375" style="1" customWidth="1"/>
    <col min="3105" max="3105" width="6.5703125" style="1" customWidth="1"/>
    <col min="3106" max="3106" width="9.140625" style="1" customWidth="1"/>
    <col min="3107" max="3107" width="8.28515625" style="1" customWidth="1"/>
    <col min="3108" max="3108" width="10.140625" style="1" customWidth="1"/>
    <col min="3109" max="3110" width="8.140625" style="1" customWidth="1"/>
    <col min="3111" max="3111" width="7.85546875" style="1" customWidth="1"/>
    <col min="3112" max="3112" width="9.28515625" style="1" customWidth="1"/>
    <col min="3113" max="3113" width="8.7109375" style="1" customWidth="1"/>
    <col min="3114" max="3114" width="9.5703125" style="1" customWidth="1"/>
    <col min="3115" max="3115" width="11.7109375" style="1" customWidth="1"/>
    <col min="3116" max="3116" width="13.28515625" style="1" customWidth="1"/>
    <col min="3117" max="3117" width="11.85546875" style="1" customWidth="1"/>
    <col min="3118" max="3119" width="8.85546875" style="1" customWidth="1"/>
    <col min="3120" max="3120" width="8.28515625" style="1" customWidth="1"/>
    <col min="3121" max="3121" width="7.28515625" style="1" customWidth="1"/>
    <col min="3122" max="3122" width="8.42578125" style="1" customWidth="1"/>
    <col min="3123" max="3123" width="9.85546875" style="1" customWidth="1"/>
    <col min="3124" max="3124" width="8.85546875" style="1" customWidth="1"/>
    <col min="3125" max="3125" width="7.7109375" style="1" customWidth="1"/>
    <col min="3126" max="3126" width="6.5703125" style="1" customWidth="1"/>
    <col min="3127" max="3127" width="9.140625" style="1" customWidth="1"/>
    <col min="3128" max="3128" width="8.28515625" style="1" customWidth="1"/>
    <col min="3129" max="3129" width="10.140625" style="1" customWidth="1"/>
    <col min="3130" max="3131" width="8.140625" style="1" customWidth="1"/>
    <col min="3132" max="3132" width="7.85546875" style="1" customWidth="1"/>
    <col min="3133" max="3133" width="9.28515625" style="1" customWidth="1"/>
    <col min="3134" max="3134" width="8.7109375" style="1" customWidth="1"/>
    <col min="3135" max="3135" width="9.5703125" style="1" customWidth="1"/>
    <col min="3136" max="3329" width="9.140625" style="1"/>
    <col min="3330" max="3330" width="3.28515625" style="1" customWidth="1"/>
    <col min="3331" max="3331" width="17.28515625" style="1" customWidth="1"/>
    <col min="3332" max="3332" width="11.7109375" style="1" customWidth="1"/>
    <col min="3333" max="3333" width="11.28515625" style="1" customWidth="1"/>
    <col min="3334" max="3334" width="9.140625" style="1" customWidth="1"/>
    <col min="3335" max="3335" width="11.42578125" style="1" customWidth="1"/>
    <col min="3336" max="3336" width="9" style="1" customWidth="1"/>
    <col min="3337" max="3337" width="11.5703125" style="1" customWidth="1"/>
    <col min="3338" max="3338" width="9.42578125" style="1" customWidth="1"/>
    <col min="3339" max="3339" width="12.42578125" style="1" customWidth="1"/>
    <col min="3340" max="3343" width="12.7109375" style="1" customWidth="1"/>
    <col min="3344" max="3345" width="9.7109375" style="1" customWidth="1"/>
    <col min="3346" max="3346" width="8.42578125" style="1" customWidth="1"/>
    <col min="3347" max="3348" width="10.7109375" style="1" customWidth="1"/>
    <col min="3349" max="3349" width="9.5703125" style="1" customWidth="1"/>
    <col min="3350" max="3350" width="11.7109375" style="1" customWidth="1"/>
    <col min="3351" max="3351" width="13.28515625" style="1" customWidth="1"/>
    <col min="3352" max="3352" width="11.85546875" style="1" customWidth="1"/>
    <col min="3353" max="3354" width="8.85546875" style="1" customWidth="1"/>
    <col min="3355" max="3355" width="8.28515625" style="1" customWidth="1"/>
    <col min="3356" max="3356" width="7.28515625" style="1" customWidth="1"/>
    <col min="3357" max="3357" width="8.42578125" style="1" customWidth="1"/>
    <col min="3358" max="3358" width="9.85546875" style="1" customWidth="1"/>
    <col min="3359" max="3359" width="8.85546875" style="1" customWidth="1"/>
    <col min="3360" max="3360" width="7.7109375" style="1" customWidth="1"/>
    <col min="3361" max="3361" width="6.5703125" style="1" customWidth="1"/>
    <col min="3362" max="3362" width="9.140625" style="1" customWidth="1"/>
    <col min="3363" max="3363" width="8.28515625" style="1" customWidth="1"/>
    <col min="3364" max="3364" width="10.140625" style="1" customWidth="1"/>
    <col min="3365" max="3366" width="8.140625" style="1" customWidth="1"/>
    <col min="3367" max="3367" width="7.85546875" style="1" customWidth="1"/>
    <col min="3368" max="3368" width="9.28515625" style="1" customWidth="1"/>
    <col min="3369" max="3369" width="8.7109375" style="1" customWidth="1"/>
    <col min="3370" max="3370" width="9.5703125" style="1" customWidth="1"/>
    <col min="3371" max="3371" width="11.7109375" style="1" customWidth="1"/>
    <col min="3372" max="3372" width="13.28515625" style="1" customWidth="1"/>
    <col min="3373" max="3373" width="11.85546875" style="1" customWidth="1"/>
    <col min="3374" max="3375" width="8.85546875" style="1" customWidth="1"/>
    <col min="3376" max="3376" width="8.28515625" style="1" customWidth="1"/>
    <col min="3377" max="3377" width="7.28515625" style="1" customWidth="1"/>
    <col min="3378" max="3378" width="8.42578125" style="1" customWidth="1"/>
    <col min="3379" max="3379" width="9.85546875" style="1" customWidth="1"/>
    <col min="3380" max="3380" width="8.85546875" style="1" customWidth="1"/>
    <col min="3381" max="3381" width="7.7109375" style="1" customWidth="1"/>
    <col min="3382" max="3382" width="6.5703125" style="1" customWidth="1"/>
    <col min="3383" max="3383" width="9.140625" style="1" customWidth="1"/>
    <col min="3384" max="3384" width="8.28515625" style="1" customWidth="1"/>
    <col min="3385" max="3385" width="10.140625" style="1" customWidth="1"/>
    <col min="3386" max="3387" width="8.140625" style="1" customWidth="1"/>
    <col min="3388" max="3388" width="7.85546875" style="1" customWidth="1"/>
    <col min="3389" max="3389" width="9.28515625" style="1" customWidth="1"/>
    <col min="3390" max="3390" width="8.7109375" style="1" customWidth="1"/>
    <col min="3391" max="3391" width="9.5703125" style="1" customWidth="1"/>
    <col min="3392" max="3585" width="9.140625" style="1"/>
    <col min="3586" max="3586" width="3.28515625" style="1" customWidth="1"/>
    <col min="3587" max="3587" width="17.28515625" style="1" customWidth="1"/>
    <col min="3588" max="3588" width="11.7109375" style="1" customWidth="1"/>
    <col min="3589" max="3589" width="11.28515625" style="1" customWidth="1"/>
    <col min="3590" max="3590" width="9.140625" style="1" customWidth="1"/>
    <col min="3591" max="3591" width="11.42578125" style="1" customWidth="1"/>
    <col min="3592" max="3592" width="9" style="1" customWidth="1"/>
    <col min="3593" max="3593" width="11.5703125" style="1" customWidth="1"/>
    <col min="3594" max="3594" width="9.42578125" style="1" customWidth="1"/>
    <col min="3595" max="3595" width="12.42578125" style="1" customWidth="1"/>
    <col min="3596" max="3599" width="12.7109375" style="1" customWidth="1"/>
    <col min="3600" max="3601" width="9.7109375" style="1" customWidth="1"/>
    <col min="3602" max="3602" width="8.42578125" style="1" customWidth="1"/>
    <col min="3603" max="3604" width="10.7109375" style="1" customWidth="1"/>
    <col min="3605" max="3605" width="9.5703125" style="1" customWidth="1"/>
    <col min="3606" max="3606" width="11.7109375" style="1" customWidth="1"/>
    <col min="3607" max="3607" width="13.28515625" style="1" customWidth="1"/>
    <col min="3608" max="3608" width="11.85546875" style="1" customWidth="1"/>
    <col min="3609" max="3610" width="8.85546875" style="1" customWidth="1"/>
    <col min="3611" max="3611" width="8.28515625" style="1" customWidth="1"/>
    <col min="3612" max="3612" width="7.28515625" style="1" customWidth="1"/>
    <col min="3613" max="3613" width="8.42578125" style="1" customWidth="1"/>
    <col min="3614" max="3614" width="9.85546875" style="1" customWidth="1"/>
    <col min="3615" max="3615" width="8.85546875" style="1" customWidth="1"/>
    <col min="3616" max="3616" width="7.7109375" style="1" customWidth="1"/>
    <col min="3617" max="3617" width="6.5703125" style="1" customWidth="1"/>
    <col min="3618" max="3618" width="9.140625" style="1" customWidth="1"/>
    <col min="3619" max="3619" width="8.28515625" style="1" customWidth="1"/>
    <col min="3620" max="3620" width="10.140625" style="1" customWidth="1"/>
    <col min="3621" max="3622" width="8.140625" style="1" customWidth="1"/>
    <col min="3623" max="3623" width="7.85546875" style="1" customWidth="1"/>
    <col min="3624" max="3624" width="9.28515625" style="1" customWidth="1"/>
    <col min="3625" max="3625" width="8.7109375" style="1" customWidth="1"/>
    <col min="3626" max="3626" width="9.5703125" style="1" customWidth="1"/>
    <col min="3627" max="3627" width="11.7109375" style="1" customWidth="1"/>
    <col min="3628" max="3628" width="13.28515625" style="1" customWidth="1"/>
    <col min="3629" max="3629" width="11.85546875" style="1" customWidth="1"/>
    <col min="3630" max="3631" width="8.85546875" style="1" customWidth="1"/>
    <col min="3632" max="3632" width="8.28515625" style="1" customWidth="1"/>
    <col min="3633" max="3633" width="7.28515625" style="1" customWidth="1"/>
    <col min="3634" max="3634" width="8.42578125" style="1" customWidth="1"/>
    <col min="3635" max="3635" width="9.85546875" style="1" customWidth="1"/>
    <col min="3636" max="3636" width="8.85546875" style="1" customWidth="1"/>
    <col min="3637" max="3637" width="7.7109375" style="1" customWidth="1"/>
    <col min="3638" max="3638" width="6.5703125" style="1" customWidth="1"/>
    <col min="3639" max="3639" width="9.140625" style="1" customWidth="1"/>
    <col min="3640" max="3640" width="8.28515625" style="1" customWidth="1"/>
    <col min="3641" max="3641" width="10.140625" style="1" customWidth="1"/>
    <col min="3642" max="3643" width="8.140625" style="1" customWidth="1"/>
    <col min="3644" max="3644" width="7.85546875" style="1" customWidth="1"/>
    <col min="3645" max="3645" width="9.28515625" style="1" customWidth="1"/>
    <col min="3646" max="3646" width="8.7109375" style="1" customWidth="1"/>
    <col min="3647" max="3647" width="9.5703125" style="1" customWidth="1"/>
    <col min="3648" max="3841" width="9.140625" style="1"/>
    <col min="3842" max="3842" width="3.28515625" style="1" customWidth="1"/>
    <col min="3843" max="3843" width="17.28515625" style="1" customWidth="1"/>
    <col min="3844" max="3844" width="11.7109375" style="1" customWidth="1"/>
    <col min="3845" max="3845" width="11.28515625" style="1" customWidth="1"/>
    <col min="3846" max="3846" width="9.140625" style="1" customWidth="1"/>
    <col min="3847" max="3847" width="11.42578125" style="1" customWidth="1"/>
    <col min="3848" max="3848" width="9" style="1" customWidth="1"/>
    <col min="3849" max="3849" width="11.5703125" style="1" customWidth="1"/>
    <col min="3850" max="3850" width="9.42578125" style="1" customWidth="1"/>
    <col min="3851" max="3851" width="12.42578125" style="1" customWidth="1"/>
    <col min="3852" max="3855" width="12.7109375" style="1" customWidth="1"/>
    <col min="3856" max="3857" width="9.7109375" style="1" customWidth="1"/>
    <col min="3858" max="3858" width="8.42578125" style="1" customWidth="1"/>
    <col min="3859" max="3860" width="10.7109375" style="1" customWidth="1"/>
    <col min="3861" max="3861" width="9.5703125" style="1" customWidth="1"/>
    <col min="3862" max="3862" width="11.7109375" style="1" customWidth="1"/>
    <col min="3863" max="3863" width="13.28515625" style="1" customWidth="1"/>
    <col min="3864" max="3864" width="11.85546875" style="1" customWidth="1"/>
    <col min="3865" max="3866" width="8.85546875" style="1" customWidth="1"/>
    <col min="3867" max="3867" width="8.28515625" style="1" customWidth="1"/>
    <col min="3868" max="3868" width="7.28515625" style="1" customWidth="1"/>
    <col min="3869" max="3869" width="8.42578125" style="1" customWidth="1"/>
    <col min="3870" max="3870" width="9.85546875" style="1" customWidth="1"/>
    <col min="3871" max="3871" width="8.85546875" style="1" customWidth="1"/>
    <col min="3872" max="3872" width="7.7109375" style="1" customWidth="1"/>
    <col min="3873" max="3873" width="6.5703125" style="1" customWidth="1"/>
    <col min="3874" max="3874" width="9.140625" style="1" customWidth="1"/>
    <col min="3875" max="3875" width="8.28515625" style="1" customWidth="1"/>
    <col min="3876" max="3876" width="10.140625" style="1" customWidth="1"/>
    <col min="3877" max="3878" width="8.140625" style="1" customWidth="1"/>
    <col min="3879" max="3879" width="7.85546875" style="1" customWidth="1"/>
    <col min="3880" max="3880" width="9.28515625" style="1" customWidth="1"/>
    <col min="3881" max="3881" width="8.7109375" style="1" customWidth="1"/>
    <col min="3882" max="3882" width="9.5703125" style="1" customWidth="1"/>
    <col min="3883" max="3883" width="11.7109375" style="1" customWidth="1"/>
    <col min="3884" max="3884" width="13.28515625" style="1" customWidth="1"/>
    <col min="3885" max="3885" width="11.85546875" style="1" customWidth="1"/>
    <col min="3886" max="3887" width="8.85546875" style="1" customWidth="1"/>
    <col min="3888" max="3888" width="8.28515625" style="1" customWidth="1"/>
    <col min="3889" max="3889" width="7.28515625" style="1" customWidth="1"/>
    <col min="3890" max="3890" width="8.42578125" style="1" customWidth="1"/>
    <col min="3891" max="3891" width="9.85546875" style="1" customWidth="1"/>
    <col min="3892" max="3892" width="8.85546875" style="1" customWidth="1"/>
    <col min="3893" max="3893" width="7.7109375" style="1" customWidth="1"/>
    <col min="3894" max="3894" width="6.5703125" style="1" customWidth="1"/>
    <col min="3895" max="3895" width="9.140625" style="1" customWidth="1"/>
    <col min="3896" max="3896" width="8.28515625" style="1" customWidth="1"/>
    <col min="3897" max="3897" width="10.140625" style="1" customWidth="1"/>
    <col min="3898" max="3899" width="8.140625" style="1" customWidth="1"/>
    <col min="3900" max="3900" width="7.85546875" style="1" customWidth="1"/>
    <col min="3901" max="3901" width="9.28515625" style="1" customWidth="1"/>
    <col min="3902" max="3902" width="8.7109375" style="1" customWidth="1"/>
    <col min="3903" max="3903" width="9.5703125" style="1" customWidth="1"/>
    <col min="3904" max="4097" width="9.140625" style="1"/>
    <col min="4098" max="4098" width="3.28515625" style="1" customWidth="1"/>
    <col min="4099" max="4099" width="17.28515625" style="1" customWidth="1"/>
    <col min="4100" max="4100" width="11.7109375" style="1" customWidth="1"/>
    <col min="4101" max="4101" width="11.28515625" style="1" customWidth="1"/>
    <col min="4102" max="4102" width="9.140625" style="1" customWidth="1"/>
    <col min="4103" max="4103" width="11.42578125" style="1" customWidth="1"/>
    <col min="4104" max="4104" width="9" style="1" customWidth="1"/>
    <col min="4105" max="4105" width="11.5703125" style="1" customWidth="1"/>
    <col min="4106" max="4106" width="9.42578125" style="1" customWidth="1"/>
    <col min="4107" max="4107" width="12.42578125" style="1" customWidth="1"/>
    <col min="4108" max="4111" width="12.7109375" style="1" customWidth="1"/>
    <col min="4112" max="4113" width="9.7109375" style="1" customWidth="1"/>
    <col min="4114" max="4114" width="8.42578125" style="1" customWidth="1"/>
    <col min="4115" max="4116" width="10.7109375" style="1" customWidth="1"/>
    <col min="4117" max="4117" width="9.5703125" style="1" customWidth="1"/>
    <col min="4118" max="4118" width="11.7109375" style="1" customWidth="1"/>
    <col min="4119" max="4119" width="13.28515625" style="1" customWidth="1"/>
    <col min="4120" max="4120" width="11.85546875" style="1" customWidth="1"/>
    <col min="4121" max="4122" width="8.85546875" style="1" customWidth="1"/>
    <col min="4123" max="4123" width="8.28515625" style="1" customWidth="1"/>
    <col min="4124" max="4124" width="7.28515625" style="1" customWidth="1"/>
    <col min="4125" max="4125" width="8.42578125" style="1" customWidth="1"/>
    <col min="4126" max="4126" width="9.85546875" style="1" customWidth="1"/>
    <col min="4127" max="4127" width="8.85546875" style="1" customWidth="1"/>
    <col min="4128" max="4128" width="7.7109375" style="1" customWidth="1"/>
    <col min="4129" max="4129" width="6.5703125" style="1" customWidth="1"/>
    <col min="4130" max="4130" width="9.140625" style="1" customWidth="1"/>
    <col min="4131" max="4131" width="8.28515625" style="1" customWidth="1"/>
    <col min="4132" max="4132" width="10.140625" style="1" customWidth="1"/>
    <col min="4133" max="4134" width="8.140625" style="1" customWidth="1"/>
    <col min="4135" max="4135" width="7.85546875" style="1" customWidth="1"/>
    <col min="4136" max="4136" width="9.28515625" style="1" customWidth="1"/>
    <col min="4137" max="4137" width="8.7109375" style="1" customWidth="1"/>
    <col min="4138" max="4138" width="9.5703125" style="1" customWidth="1"/>
    <col min="4139" max="4139" width="11.7109375" style="1" customWidth="1"/>
    <col min="4140" max="4140" width="13.28515625" style="1" customWidth="1"/>
    <col min="4141" max="4141" width="11.85546875" style="1" customWidth="1"/>
    <col min="4142" max="4143" width="8.85546875" style="1" customWidth="1"/>
    <col min="4144" max="4144" width="8.28515625" style="1" customWidth="1"/>
    <col min="4145" max="4145" width="7.28515625" style="1" customWidth="1"/>
    <col min="4146" max="4146" width="8.42578125" style="1" customWidth="1"/>
    <col min="4147" max="4147" width="9.85546875" style="1" customWidth="1"/>
    <col min="4148" max="4148" width="8.85546875" style="1" customWidth="1"/>
    <col min="4149" max="4149" width="7.7109375" style="1" customWidth="1"/>
    <col min="4150" max="4150" width="6.5703125" style="1" customWidth="1"/>
    <col min="4151" max="4151" width="9.140625" style="1" customWidth="1"/>
    <col min="4152" max="4152" width="8.28515625" style="1" customWidth="1"/>
    <col min="4153" max="4153" width="10.140625" style="1" customWidth="1"/>
    <col min="4154" max="4155" width="8.140625" style="1" customWidth="1"/>
    <col min="4156" max="4156" width="7.85546875" style="1" customWidth="1"/>
    <col min="4157" max="4157" width="9.28515625" style="1" customWidth="1"/>
    <col min="4158" max="4158" width="8.7109375" style="1" customWidth="1"/>
    <col min="4159" max="4159" width="9.5703125" style="1" customWidth="1"/>
    <col min="4160" max="4353" width="9.140625" style="1"/>
    <col min="4354" max="4354" width="3.28515625" style="1" customWidth="1"/>
    <col min="4355" max="4355" width="17.28515625" style="1" customWidth="1"/>
    <col min="4356" max="4356" width="11.7109375" style="1" customWidth="1"/>
    <col min="4357" max="4357" width="11.28515625" style="1" customWidth="1"/>
    <col min="4358" max="4358" width="9.140625" style="1" customWidth="1"/>
    <col min="4359" max="4359" width="11.42578125" style="1" customWidth="1"/>
    <col min="4360" max="4360" width="9" style="1" customWidth="1"/>
    <col min="4361" max="4361" width="11.5703125" style="1" customWidth="1"/>
    <col min="4362" max="4362" width="9.42578125" style="1" customWidth="1"/>
    <col min="4363" max="4363" width="12.42578125" style="1" customWidth="1"/>
    <col min="4364" max="4367" width="12.7109375" style="1" customWidth="1"/>
    <col min="4368" max="4369" width="9.7109375" style="1" customWidth="1"/>
    <col min="4370" max="4370" width="8.42578125" style="1" customWidth="1"/>
    <col min="4371" max="4372" width="10.7109375" style="1" customWidth="1"/>
    <col min="4373" max="4373" width="9.5703125" style="1" customWidth="1"/>
    <col min="4374" max="4374" width="11.7109375" style="1" customWidth="1"/>
    <col min="4375" max="4375" width="13.28515625" style="1" customWidth="1"/>
    <col min="4376" max="4376" width="11.85546875" style="1" customWidth="1"/>
    <col min="4377" max="4378" width="8.85546875" style="1" customWidth="1"/>
    <col min="4379" max="4379" width="8.28515625" style="1" customWidth="1"/>
    <col min="4380" max="4380" width="7.28515625" style="1" customWidth="1"/>
    <col min="4381" max="4381" width="8.42578125" style="1" customWidth="1"/>
    <col min="4382" max="4382" width="9.85546875" style="1" customWidth="1"/>
    <col min="4383" max="4383" width="8.85546875" style="1" customWidth="1"/>
    <col min="4384" max="4384" width="7.7109375" style="1" customWidth="1"/>
    <col min="4385" max="4385" width="6.5703125" style="1" customWidth="1"/>
    <col min="4386" max="4386" width="9.140625" style="1" customWidth="1"/>
    <col min="4387" max="4387" width="8.28515625" style="1" customWidth="1"/>
    <col min="4388" max="4388" width="10.140625" style="1" customWidth="1"/>
    <col min="4389" max="4390" width="8.140625" style="1" customWidth="1"/>
    <col min="4391" max="4391" width="7.85546875" style="1" customWidth="1"/>
    <col min="4392" max="4392" width="9.28515625" style="1" customWidth="1"/>
    <col min="4393" max="4393" width="8.7109375" style="1" customWidth="1"/>
    <col min="4394" max="4394" width="9.5703125" style="1" customWidth="1"/>
    <col min="4395" max="4395" width="11.7109375" style="1" customWidth="1"/>
    <col min="4396" max="4396" width="13.28515625" style="1" customWidth="1"/>
    <col min="4397" max="4397" width="11.85546875" style="1" customWidth="1"/>
    <col min="4398" max="4399" width="8.85546875" style="1" customWidth="1"/>
    <col min="4400" max="4400" width="8.28515625" style="1" customWidth="1"/>
    <col min="4401" max="4401" width="7.28515625" style="1" customWidth="1"/>
    <col min="4402" max="4402" width="8.42578125" style="1" customWidth="1"/>
    <col min="4403" max="4403" width="9.85546875" style="1" customWidth="1"/>
    <col min="4404" max="4404" width="8.85546875" style="1" customWidth="1"/>
    <col min="4405" max="4405" width="7.7109375" style="1" customWidth="1"/>
    <col min="4406" max="4406" width="6.5703125" style="1" customWidth="1"/>
    <col min="4407" max="4407" width="9.140625" style="1" customWidth="1"/>
    <col min="4408" max="4408" width="8.28515625" style="1" customWidth="1"/>
    <col min="4409" max="4409" width="10.140625" style="1" customWidth="1"/>
    <col min="4410" max="4411" width="8.140625" style="1" customWidth="1"/>
    <col min="4412" max="4412" width="7.85546875" style="1" customWidth="1"/>
    <col min="4413" max="4413" width="9.28515625" style="1" customWidth="1"/>
    <col min="4414" max="4414" width="8.7109375" style="1" customWidth="1"/>
    <col min="4415" max="4415" width="9.5703125" style="1" customWidth="1"/>
    <col min="4416" max="4609" width="9.140625" style="1"/>
    <col min="4610" max="4610" width="3.28515625" style="1" customWidth="1"/>
    <col min="4611" max="4611" width="17.28515625" style="1" customWidth="1"/>
    <col min="4612" max="4612" width="11.7109375" style="1" customWidth="1"/>
    <col min="4613" max="4613" width="11.28515625" style="1" customWidth="1"/>
    <col min="4614" max="4614" width="9.140625" style="1" customWidth="1"/>
    <col min="4615" max="4615" width="11.42578125" style="1" customWidth="1"/>
    <col min="4616" max="4616" width="9" style="1" customWidth="1"/>
    <col min="4617" max="4617" width="11.5703125" style="1" customWidth="1"/>
    <col min="4618" max="4618" width="9.42578125" style="1" customWidth="1"/>
    <col min="4619" max="4619" width="12.42578125" style="1" customWidth="1"/>
    <col min="4620" max="4623" width="12.7109375" style="1" customWidth="1"/>
    <col min="4624" max="4625" width="9.7109375" style="1" customWidth="1"/>
    <col min="4626" max="4626" width="8.42578125" style="1" customWidth="1"/>
    <col min="4627" max="4628" width="10.7109375" style="1" customWidth="1"/>
    <col min="4629" max="4629" width="9.5703125" style="1" customWidth="1"/>
    <col min="4630" max="4630" width="11.7109375" style="1" customWidth="1"/>
    <col min="4631" max="4631" width="13.28515625" style="1" customWidth="1"/>
    <col min="4632" max="4632" width="11.85546875" style="1" customWidth="1"/>
    <col min="4633" max="4634" width="8.85546875" style="1" customWidth="1"/>
    <col min="4635" max="4635" width="8.28515625" style="1" customWidth="1"/>
    <col min="4636" max="4636" width="7.28515625" style="1" customWidth="1"/>
    <col min="4637" max="4637" width="8.42578125" style="1" customWidth="1"/>
    <col min="4638" max="4638" width="9.85546875" style="1" customWidth="1"/>
    <col min="4639" max="4639" width="8.85546875" style="1" customWidth="1"/>
    <col min="4640" max="4640" width="7.7109375" style="1" customWidth="1"/>
    <col min="4641" max="4641" width="6.5703125" style="1" customWidth="1"/>
    <col min="4642" max="4642" width="9.140625" style="1" customWidth="1"/>
    <col min="4643" max="4643" width="8.28515625" style="1" customWidth="1"/>
    <col min="4644" max="4644" width="10.140625" style="1" customWidth="1"/>
    <col min="4645" max="4646" width="8.140625" style="1" customWidth="1"/>
    <col min="4647" max="4647" width="7.85546875" style="1" customWidth="1"/>
    <col min="4648" max="4648" width="9.28515625" style="1" customWidth="1"/>
    <col min="4649" max="4649" width="8.7109375" style="1" customWidth="1"/>
    <col min="4650" max="4650" width="9.5703125" style="1" customWidth="1"/>
    <col min="4651" max="4651" width="11.7109375" style="1" customWidth="1"/>
    <col min="4652" max="4652" width="13.28515625" style="1" customWidth="1"/>
    <col min="4653" max="4653" width="11.85546875" style="1" customWidth="1"/>
    <col min="4654" max="4655" width="8.85546875" style="1" customWidth="1"/>
    <col min="4656" max="4656" width="8.28515625" style="1" customWidth="1"/>
    <col min="4657" max="4657" width="7.28515625" style="1" customWidth="1"/>
    <col min="4658" max="4658" width="8.42578125" style="1" customWidth="1"/>
    <col min="4659" max="4659" width="9.85546875" style="1" customWidth="1"/>
    <col min="4660" max="4660" width="8.85546875" style="1" customWidth="1"/>
    <col min="4661" max="4661" width="7.7109375" style="1" customWidth="1"/>
    <col min="4662" max="4662" width="6.5703125" style="1" customWidth="1"/>
    <col min="4663" max="4663" width="9.140625" style="1" customWidth="1"/>
    <col min="4664" max="4664" width="8.28515625" style="1" customWidth="1"/>
    <col min="4665" max="4665" width="10.140625" style="1" customWidth="1"/>
    <col min="4666" max="4667" width="8.140625" style="1" customWidth="1"/>
    <col min="4668" max="4668" width="7.85546875" style="1" customWidth="1"/>
    <col min="4669" max="4669" width="9.28515625" style="1" customWidth="1"/>
    <col min="4670" max="4670" width="8.7109375" style="1" customWidth="1"/>
    <col min="4671" max="4671" width="9.5703125" style="1" customWidth="1"/>
    <col min="4672" max="4865" width="9.140625" style="1"/>
    <col min="4866" max="4866" width="3.28515625" style="1" customWidth="1"/>
    <col min="4867" max="4867" width="17.28515625" style="1" customWidth="1"/>
    <col min="4868" max="4868" width="11.7109375" style="1" customWidth="1"/>
    <col min="4869" max="4869" width="11.28515625" style="1" customWidth="1"/>
    <col min="4870" max="4870" width="9.140625" style="1" customWidth="1"/>
    <col min="4871" max="4871" width="11.42578125" style="1" customWidth="1"/>
    <col min="4872" max="4872" width="9" style="1" customWidth="1"/>
    <col min="4873" max="4873" width="11.5703125" style="1" customWidth="1"/>
    <col min="4874" max="4874" width="9.42578125" style="1" customWidth="1"/>
    <col min="4875" max="4875" width="12.42578125" style="1" customWidth="1"/>
    <col min="4876" max="4879" width="12.7109375" style="1" customWidth="1"/>
    <col min="4880" max="4881" width="9.7109375" style="1" customWidth="1"/>
    <col min="4882" max="4882" width="8.42578125" style="1" customWidth="1"/>
    <col min="4883" max="4884" width="10.7109375" style="1" customWidth="1"/>
    <col min="4885" max="4885" width="9.5703125" style="1" customWidth="1"/>
    <col min="4886" max="4886" width="11.7109375" style="1" customWidth="1"/>
    <col min="4887" max="4887" width="13.28515625" style="1" customWidth="1"/>
    <col min="4888" max="4888" width="11.85546875" style="1" customWidth="1"/>
    <col min="4889" max="4890" width="8.85546875" style="1" customWidth="1"/>
    <col min="4891" max="4891" width="8.28515625" style="1" customWidth="1"/>
    <col min="4892" max="4892" width="7.28515625" style="1" customWidth="1"/>
    <col min="4893" max="4893" width="8.42578125" style="1" customWidth="1"/>
    <col min="4894" max="4894" width="9.85546875" style="1" customWidth="1"/>
    <col min="4895" max="4895" width="8.85546875" style="1" customWidth="1"/>
    <col min="4896" max="4896" width="7.7109375" style="1" customWidth="1"/>
    <col min="4897" max="4897" width="6.5703125" style="1" customWidth="1"/>
    <col min="4898" max="4898" width="9.140625" style="1" customWidth="1"/>
    <col min="4899" max="4899" width="8.28515625" style="1" customWidth="1"/>
    <col min="4900" max="4900" width="10.140625" style="1" customWidth="1"/>
    <col min="4901" max="4902" width="8.140625" style="1" customWidth="1"/>
    <col min="4903" max="4903" width="7.85546875" style="1" customWidth="1"/>
    <col min="4904" max="4904" width="9.28515625" style="1" customWidth="1"/>
    <col min="4905" max="4905" width="8.7109375" style="1" customWidth="1"/>
    <col min="4906" max="4906" width="9.5703125" style="1" customWidth="1"/>
    <col min="4907" max="4907" width="11.7109375" style="1" customWidth="1"/>
    <col min="4908" max="4908" width="13.28515625" style="1" customWidth="1"/>
    <col min="4909" max="4909" width="11.85546875" style="1" customWidth="1"/>
    <col min="4910" max="4911" width="8.85546875" style="1" customWidth="1"/>
    <col min="4912" max="4912" width="8.28515625" style="1" customWidth="1"/>
    <col min="4913" max="4913" width="7.28515625" style="1" customWidth="1"/>
    <col min="4914" max="4914" width="8.42578125" style="1" customWidth="1"/>
    <col min="4915" max="4915" width="9.85546875" style="1" customWidth="1"/>
    <col min="4916" max="4916" width="8.85546875" style="1" customWidth="1"/>
    <col min="4917" max="4917" width="7.7109375" style="1" customWidth="1"/>
    <col min="4918" max="4918" width="6.5703125" style="1" customWidth="1"/>
    <col min="4919" max="4919" width="9.140625" style="1" customWidth="1"/>
    <col min="4920" max="4920" width="8.28515625" style="1" customWidth="1"/>
    <col min="4921" max="4921" width="10.140625" style="1" customWidth="1"/>
    <col min="4922" max="4923" width="8.140625" style="1" customWidth="1"/>
    <col min="4924" max="4924" width="7.85546875" style="1" customWidth="1"/>
    <col min="4925" max="4925" width="9.28515625" style="1" customWidth="1"/>
    <col min="4926" max="4926" width="8.7109375" style="1" customWidth="1"/>
    <col min="4927" max="4927" width="9.5703125" style="1" customWidth="1"/>
    <col min="4928" max="5121" width="9.140625" style="1"/>
    <col min="5122" max="5122" width="3.28515625" style="1" customWidth="1"/>
    <col min="5123" max="5123" width="17.28515625" style="1" customWidth="1"/>
    <col min="5124" max="5124" width="11.7109375" style="1" customWidth="1"/>
    <col min="5125" max="5125" width="11.28515625" style="1" customWidth="1"/>
    <col min="5126" max="5126" width="9.140625" style="1" customWidth="1"/>
    <col min="5127" max="5127" width="11.42578125" style="1" customWidth="1"/>
    <col min="5128" max="5128" width="9" style="1" customWidth="1"/>
    <col min="5129" max="5129" width="11.5703125" style="1" customWidth="1"/>
    <col min="5130" max="5130" width="9.42578125" style="1" customWidth="1"/>
    <col min="5131" max="5131" width="12.42578125" style="1" customWidth="1"/>
    <col min="5132" max="5135" width="12.7109375" style="1" customWidth="1"/>
    <col min="5136" max="5137" width="9.7109375" style="1" customWidth="1"/>
    <col min="5138" max="5138" width="8.42578125" style="1" customWidth="1"/>
    <col min="5139" max="5140" width="10.7109375" style="1" customWidth="1"/>
    <col min="5141" max="5141" width="9.5703125" style="1" customWidth="1"/>
    <col min="5142" max="5142" width="11.7109375" style="1" customWidth="1"/>
    <col min="5143" max="5143" width="13.28515625" style="1" customWidth="1"/>
    <col min="5144" max="5144" width="11.85546875" style="1" customWidth="1"/>
    <col min="5145" max="5146" width="8.85546875" style="1" customWidth="1"/>
    <col min="5147" max="5147" width="8.28515625" style="1" customWidth="1"/>
    <col min="5148" max="5148" width="7.28515625" style="1" customWidth="1"/>
    <col min="5149" max="5149" width="8.42578125" style="1" customWidth="1"/>
    <col min="5150" max="5150" width="9.85546875" style="1" customWidth="1"/>
    <col min="5151" max="5151" width="8.85546875" style="1" customWidth="1"/>
    <col min="5152" max="5152" width="7.7109375" style="1" customWidth="1"/>
    <col min="5153" max="5153" width="6.5703125" style="1" customWidth="1"/>
    <col min="5154" max="5154" width="9.140625" style="1" customWidth="1"/>
    <col min="5155" max="5155" width="8.28515625" style="1" customWidth="1"/>
    <col min="5156" max="5156" width="10.140625" style="1" customWidth="1"/>
    <col min="5157" max="5158" width="8.140625" style="1" customWidth="1"/>
    <col min="5159" max="5159" width="7.85546875" style="1" customWidth="1"/>
    <col min="5160" max="5160" width="9.28515625" style="1" customWidth="1"/>
    <col min="5161" max="5161" width="8.7109375" style="1" customWidth="1"/>
    <col min="5162" max="5162" width="9.5703125" style="1" customWidth="1"/>
    <col min="5163" max="5163" width="11.7109375" style="1" customWidth="1"/>
    <col min="5164" max="5164" width="13.28515625" style="1" customWidth="1"/>
    <col min="5165" max="5165" width="11.85546875" style="1" customWidth="1"/>
    <col min="5166" max="5167" width="8.85546875" style="1" customWidth="1"/>
    <col min="5168" max="5168" width="8.28515625" style="1" customWidth="1"/>
    <col min="5169" max="5169" width="7.28515625" style="1" customWidth="1"/>
    <col min="5170" max="5170" width="8.42578125" style="1" customWidth="1"/>
    <col min="5171" max="5171" width="9.85546875" style="1" customWidth="1"/>
    <col min="5172" max="5172" width="8.85546875" style="1" customWidth="1"/>
    <col min="5173" max="5173" width="7.7109375" style="1" customWidth="1"/>
    <col min="5174" max="5174" width="6.5703125" style="1" customWidth="1"/>
    <col min="5175" max="5175" width="9.140625" style="1" customWidth="1"/>
    <col min="5176" max="5176" width="8.28515625" style="1" customWidth="1"/>
    <col min="5177" max="5177" width="10.140625" style="1" customWidth="1"/>
    <col min="5178" max="5179" width="8.140625" style="1" customWidth="1"/>
    <col min="5180" max="5180" width="7.85546875" style="1" customWidth="1"/>
    <col min="5181" max="5181" width="9.28515625" style="1" customWidth="1"/>
    <col min="5182" max="5182" width="8.7109375" style="1" customWidth="1"/>
    <col min="5183" max="5183" width="9.5703125" style="1" customWidth="1"/>
    <col min="5184" max="5377" width="9.140625" style="1"/>
    <col min="5378" max="5378" width="3.28515625" style="1" customWidth="1"/>
    <col min="5379" max="5379" width="17.28515625" style="1" customWidth="1"/>
    <col min="5380" max="5380" width="11.7109375" style="1" customWidth="1"/>
    <col min="5381" max="5381" width="11.28515625" style="1" customWidth="1"/>
    <col min="5382" max="5382" width="9.140625" style="1" customWidth="1"/>
    <col min="5383" max="5383" width="11.42578125" style="1" customWidth="1"/>
    <col min="5384" max="5384" width="9" style="1" customWidth="1"/>
    <col min="5385" max="5385" width="11.5703125" style="1" customWidth="1"/>
    <col min="5386" max="5386" width="9.42578125" style="1" customWidth="1"/>
    <col min="5387" max="5387" width="12.42578125" style="1" customWidth="1"/>
    <col min="5388" max="5391" width="12.7109375" style="1" customWidth="1"/>
    <col min="5392" max="5393" width="9.7109375" style="1" customWidth="1"/>
    <col min="5394" max="5394" width="8.42578125" style="1" customWidth="1"/>
    <col min="5395" max="5396" width="10.7109375" style="1" customWidth="1"/>
    <col min="5397" max="5397" width="9.5703125" style="1" customWidth="1"/>
    <col min="5398" max="5398" width="11.7109375" style="1" customWidth="1"/>
    <col min="5399" max="5399" width="13.28515625" style="1" customWidth="1"/>
    <col min="5400" max="5400" width="11.85546875" style="1" customWidth="1"/>
    <col min="5401" max="5402" width="8.85546875" style="1" customWidth="1"/>
    <col min="5403" max="5403" width="8.28515625" style="1" customWidth="1"/>
    <col min="5404" max="5404" width="7.28515625" style="1" customWidth="1"/>
    <col min="5405" max="5405" width="8.42578125" style="1" customWidth="1"/>
    <col min="5406" max="5406" width="9.85546875" style="1" customWidth="1"/>
    <col min="5407" max="5407" width="8.85546875" style="1" customWidth="1"/>
    <col min="5408" max="5408" width="7.7109375" style="1" customWidth="1"/>
    <col min="5409" max="5409" width="6.5703125" style="1" customWidth="1"/>
    <col min="5410" max="5410" width="9.140625" style="1" customWidth="1"/>
    <col min="5411" max="5411" width="8.28515625" style="1" customWidth="1"/>
    <col min="5412" max="5412" width="10.140625" style="1" customWidth="1"/>
    <col min="5413" max="5414" width="8.140625" style="1" customWidth="1"/>
    <col min="5415" max="5415" width="7.85546875" style="1" customWidth="1"/>
    <col min="5416" max="5416" width="9.28515625" style="1" customWidth="1"/>
    <col min="5417" max="5417" width="8.7109375" style="1" customWidth="1"/>
    <col min="5418" max="5418" width="9.5703125" style="1" customWidth="1"/>
    <col min="5419" max="5419" width="11.7109375" style="1" customWidth="1"/>
    <col min="5420" max="5420" width="13.28515625" style="1" customWidth="1"/>
    <col min="5421" max="5421" width="11.85546875" style="1" customWidth="1"/>
    <col min="5422" max="5423" width="8.85546875" style="1" customWidth="1"/>
    <col min="5424" max="5424" width="8.28515625" style="1" customWidth="1"/>
    <col min="5425" max="5425" width="7.28515625" style="1" customWidth="1"/>
    <col min="5426" max="5426" width="8.42578125" style="1" customWidth="1"/>
    <col min="5427" max="5427" width="9.85546875" style="1" customWidth="1"/>
    <col min="5428" max="5428" width="8.85546875" style="1" customWidth="1"/>
    <col min="5429" max="5429" width="7.7109375" style="1" customWidth="1"/>
    <col min="5430" max="5430" width="6.5703125" style="1" customWidth="1"/>
    <col min="5431" max="5431" width="9.140625" style="1" customWidth="1"/>
    <col min="5432" max="5432" width="8.28515625" style="1" customWidth="1"/>
    <col min="5433" max="5433" width="10.140625" style="1" customWidth="1"/>
    <col min="5434" max="5435" width="8.140625" style="1" customWidth="1"/>
    <col min="5436" max="5436" width="7.85546875" style="1" customWidth="1"/>
    <col min="5437" max="5437" width="9.28515625" style="1" customWidth="1"/>
    <col min="5438" max="5438" width="8.7109375" style="1" customWidth="1"/>
    <col min="5439" max="5439" width="9.5703125" style="1" customWidth="1"/>
    <col min="5440" max="5633" width="9.140625" style="1"/>
    <col min="5634" max="5634" width="3.28515625" style="1" customWidth="1"/>
    <col min="5635" max="5635" width="17.28515625" style="1" customWidth="1"/>
    <col min="5636" max="5636" width="11.7109375" style="1" customWidth="1"/>
    <col min="5637" max="5637" width="11.28515625" style="1" customWidth="1"/>
    <col min="5638" max="5638" width="9.140625" style="1" customWidth="1"/>
    <col min="5639" max="5639" width="11.42578125" style="1" customWidth="1"/>
    <col min="5640" max="5640" width="9" style="1" customWidth="1"/>
    <col min="5641" max="5641" width="11.5703125" style="1" customWidth="1"/>
    <col min="5642" max="5642" width="9.42578125" style="1" customWidth="1"/>
    <col min="5643" max="5643" width="12.42578125" style="1" customWidth="1"/>
    <col min="5644" max="5647" width="12.7109375" style="1" customWidth="1"/>
    <col min="5648" max="5649" width="9.7109375" style="1" customWidth="1"/>
    <col min="5650" max="5650" width="8.42578125" style="1" customWidth="1"/>
    <col min="5651" max="5652" width="10.7109375" style="1" customWidth="1"/>
    <col min="5653" max="5653" width="9.5703125" style="1" customWidth="1"/>
    <col min="5654" max="5654" width="11.7109375" style="1" customWidth="1"/>
    <col min="5655" max="5655" width="13.28515625" style="1" customWidth="1"/>
    <col min="5656" max="5656" width="11.85546875" style="1" customWidth="1"/>
    <col min="5657" max="5658" width="8.85546875" style="1" customWidth="1"/>
    <col min="5659" max="5659" width="8.28515625" style="1" customWidth="1"/>
    <col min="5660" max="5660" width="7.28515625" style="1" customWidth="1"/>
    <col min="5661" max="5661" width="8.42578125" style="1" customWidth="1"/>
    <col min="5662" max="5662" width="9.85546875" style="1" customWidth="1"/>
    <col min="5663" max="5663" width="8.85546875" style="1" customWidth="1"/>
    <col min="5664" max="5664" width="7.7109375" style="1" customWidth="1"/>
    <col min="5665" max="5665" width="6.5703125" style="1" customWidth="1"/>
    <col min="5666" max="5666" width="9.140625" style="1" customWidth="1"/>
    <col min="5667" max="5667" width="8.28515625" style="1" customWidth="1"/>
    <col min="5668" max="5668" width="10.140625" style="1" customWidth="1"/>
    <col min="5669" max="5670" width="8.140625" style="1" customWidth="1"/>
    <col min="5671" max="5671" width="7.85546875" style="1" customWidth="1"/>
    <col min="5672" max="5672" width="9.28515625" style="1" customWidth="1"/>
    <col min="5673" max="5673" width="8.7109375" style="1" customWidth="1"/>
    <col min="5674" max="5674" width="9.5703125" style="1" customWidth="1"/>
    <col min="5675" max="5675" width="11.7109375" style="1" customWidth="1"/>
    <col min="5676" max="5676" width="13.28515625" style="1" customWidth="1"/>
    <col min="5677" max="5677" width="11.85546875" style="1" customWidth="1"/>
    <col min="5678" max="5679" width="8.85546875" style="1" customWidth="1"/>
    <col min="5680" max="5680" width="8.28515625" style="1" customWidth="1"/>
    <col min="5681" max="5681" width="7.28515625" style="1" customWidth="1"/>
    <col min="5682" max="5682" width="8.42578125" style="1" customWidth="1"/>
    <col min="5683" max="5683" width="9.85546875" style="1" customWidth="1"/>
    <col min="5684" max="5684" width="8.85546875" style="1" customWidth="1"/>
    <col min="5685" max="5685" width="7.7109375" style="1" customWidth="1"/>
    <col min="5686" max="5686" width="6.5703125" style="1" customWidth="1"/>
    <col min="5687" max="5687" width="9.140625" style="1" customWidth="1"/>
    <col min="5688" max="5688" width="8.28515625" style="1" customWidth="1"/>
    <col min="5689" max="5689" width="10.140625" style="1" customWidth="1"/>
    <col min="5690" max="5691" width="8.140625" style="1" customWidth="1"/>
    <col min="5692" max="5692" width="7.85546875" style="1" customWidth="1"/>
    <col min="5693" max="5693" width="9.28515625" style="1" customWidth="1"/>
    <col min="5694" max="5694" width="8.7109375" style="1" customWidth="1"/>
    <col min="5695" max="5695" width="9.5703125" style="1" customWidth="1"/>
    <col min="5696" max="5889" width="9.140625" style="1"/>
    <col min="5890" max="5890" width="3.28515625" style="1" customWidth="1"/>
    <col min="5891" max="5891" width="17.28515625" style="1" customWidth="1"/>
    <col min="5892" max="5892" width="11.7109375" style="1" customWidth="1"/>
    <col min="5893" max="5893" width="11.28515625" style="1" customWidth="1"/>
    <col min="5894" max="5894" width="9.140625" style="1" customWidth="1"/>
    <col min="5895" max="5895" width="11.42578125" style="1" customWidth="1"/>
    <col min="5896" max="5896" width="9" style="1" customWidth="1"/>
    <col min="5897" max="5897" width="11.5703125" style="1" customWidth="1"/>
    <col min="5898" max="5898" width="9.42578125" style="1" customWidth="1"/>
    <col min="5899" max="5899" width="12.42578125" style="1" customWidth="1"/>
    <col min="5900" max="5903" width="12.7109375" style="1" customWidth="1"/>
    <col min="5904" max="5905" width="9.7109375" style="1" customWidth="1"/>
    <col min="5906" max="5906" width="8.42578125" style="1" customWidth="1"/>
    <col min="5907" max="5908" width="10.7109375" style="1" customWidth="1"/>
    <col min="5909" max="5909" width="9.5703125" style="1" customWidth="1"/>
    <col min="5910" max="5910" width="11.7109375" style="1" customWidth="1"/>
    <col min="5911" max="5911" width="13.28515625" style="1" customWidth="1"/>
    <col min="5912" max="5912" width="11.85546875" style="1" customWidth="1"/>
    <col min="5913" max="5914" width="8.85546875" style="1" customWidth="1"/>
    <col min="5915" max="5915" width="8.28515625" style="1" customWidth="1"/>
    <col min="5916" max="5916" width="7.28515625" style="1" customWidth="1"/>
    <col min="5917" max="5917" width="8.42578125" style="1" customWidth="1"/>
    <col min="5918" max="5918" width="9.85546875" style="1" customWidth="1"/>
    <col min="5919" max="5919" width="8.85546875" style="1" customWidth="1"/>
    <col min="5920" max="5920" width="7.7109375" style="1" customWidth="1"/>
    <col min="5921" max="5921" width="6.5703125" style="1" customWidth="1"/>
    <col min="5922" max="5922" width="9.140625" style="1" customWidth="1"/>
    <col min="5923" max="5923" width="8.28515625" style="1" customWidth="1"/>
    <col min="5924" max="5924" width="10.140625" style="1" customWidth="1"/>
    <col min="5925" max="5926" width="8.140625" style="1" customWidth="1"/>
    <col min="5927" max="5927" width="7.85546875" style="1" customWidth="1"/>
    <col min="5928" max="5928" width="9.28515625" style="1" customWidth="1"/>
    <col min="5929" max="5929" width="8.7109375" style="1" customWidth="1"/>
    <col min="5930" max="5930" width="9.5703125" style="1" customWidth="1"/>
    <col min="5931" max="5931" width="11.7109375" style="1" customWidth="1"/>
    <col min="5932" max="5932" width="13.28515625" style="1" customWidth="1"/>
    <col min="5933" max="5933" width="11.85546875" style="1" customWidth="1"/>
    <col min="5934" max="5935" width="8.85546875" style="1" customWidth="1"/>
    <col min="5936" max="5936" width="8.28515625" style="1" customWidth="1"/>
    <col min="5937" max="5937" width="7.28515625" style="1" customWidth="1"/>
    <col min="5938" max="5938" width="8.42578125" style="1" customWidth="1"/>
    <col min="5939" max="5939" width="9.85546875" style="1" customWidth="1"/>
    <col min="5940" max="5940" width="8.85546875" style="1" customWidth="1"/>
    <col min="5941" max="5941" width="7.7109375" style="1" customWidth="1"/>
    <col min="5942" max="5942" width="6.5703125" style="1" customWidth="1"/>
    <col min="5943" max="5943" width="9.140625" style="1" customWidth="1"/>
    <col min="5944" max="5944" width="8.28515625" style="1" customWidth="1"/>
    <col min="5945" max="5945" width="10.140625" style="1" customWidth="1"/>
    <col min="5946" max="5947" width="8.140625" style="1" customWidth="1"/>
    <col min="5948" max="5948" width="7.85546875" style="1" customWidth="1"/>
    <col min="5949" max="5949" width="9.28515625" style="1" customWidth="1"/>
    <col min="5950" max="5950" width="8.7109375" style="1" customWidth="1"/>
    <col min="5951" max="5951" width="9.5703125" style="1" customWidth="1"/>
    <col min="5952" max="6145" width="9.140625" style="1"/>
    <col min="6146" max="6146" width="3.28515625" style="1" customWidth="1"/>
    <col min="6147" max="6147" width="17.28515625" style="1" customWidth="1"/>
    <col min="6148" max="6148" width="11.7109375" style="1" customWidth="1"/>
    <col min="6149" max="6149" width="11.28515625" style="1" customWidth="1"/>
    <col min="6150" max="6150" width="9.140625" style="1" customWidth="1"/>
    <col min="6151" max="6151" width="11.42578125" style="1" customWidth="1"/>
    <col min="6152" max="6152" width="9" style="1" customWidth="1"/>
    <col min="6153" max="6153" width="11.5703125" style="1" customWidth="1"/>
    <col min="6154" max="6154" width="9.42578125" style="1" customWidth="1"/>
    <col min="6155" max="6155" width="12.42578125" style="1" customWidth="1"/>
    <col min="6156" max="6159" width="12.7109375" style="1" customWidth="1"/>
    <col min="6160" max="6161" width="9.7109375" style="1" customWidth="1"/>
    <col min="6162" max="6162" width="8.42578125" style="1" customWidth="1"/>
    <col min="6163" max="6164" width="10.7109375" style="1" customWidth="1"/>
    <col min="6165" max="6165" width="9.5703125" style="1" customWidth="1"/>
    <col min="6166" max="6166" width="11.7109375" style="1" customWidth="1"/>
    <col min="6167" max="6167" width="13.28515625" style="1" customWidth="1"/>
    <col min="6168" max="6168" width="11.85546875" style="1" customWidth="1"/>
    <col min="6169" max="6170" width="8.85546875" style="1" customWidth="1"/>
    <col min="6171" max="6171" width="8.28515625" style="1" customWidth="1"/>
    <col min="6172" max="6172" width="7.28515625" style="1" customWidth="1"/>
    <col min="6173" max="6173" width="8.42578125" style="1" customWidth="1"/>
    <col min="6174" max="6174" width="9.85546875" style="1" customWidth="1"/>
    <col min="6175" max="6175" width="8.85546875" style="1" customWidth="1"/>
    <col min="6176" max="6176" width="7.7109375" style="1" customWidth="1"/>
    <col min="6177" max="6177" width="6.5703125" style="1" customWidth="1"/>
    <col min="6178" max="6178" width="9.140625" style="1" customWidth="1"/>
    <col min="6179" max="6179" width="8.28515625" style="1" customWidth="1"/>
    <col min="6180" max="6180" width="10.140625" style="1" customWidth="1"/>
    <col min="6181" max="6182" width="8.140625" style="1" customWidth="1"/>
    <col min="6183" max="6183" width="7.85546875" style="1" customWidth="1"/>
    <col min="6184" max="6184" width="9.28515625" style="1" customWidth="1"/>
    <col min="6185" max="6185" width="8.7109375" style="1" customWidth="1"/>
    <col min="6186" max="6186" width="9.5703125" style="1" customWidth="1"/>
    <col min="6187" max="6187" width="11.7109375" style="1" customWidth="1"/>
    <col min="6188" max="6188" width="13.28515625" style="1" customWidth="1"/>
    <col min="6189" max="6189" width="11.85546875" style="1" customWidth="1"/>
    <col min="6190" max="6191" width="8.85546875" style="1" customWidth="1"/>
    <col min="6192" max="6192" width="8.28515625" style="1" customWidth="1"/>
    <col min="6193" max="6193" width="7.28515625" style="1" customWidth="1"/>
    <col min="6194" max="6194" width="8.42578125" style="1" customWidth="1"/>
    <col min="6195" max="6195" width="9.85546875" style="1" customWidth="1"/>
    <col min="6196" max="6196" width="8.85546875" style="1" customWidth="1"/>
    <col min="6197" max="6197" width="7.7109375" style="1" customWidth="1"/>
    <col min="6198" max="6198" width="6.5703125" style="1" customWidth="1"/>
    <col min="6199" max="6199" width="9.140625" style="1" customWidth="1"/>
    <col min="6200" max="6200" width="8.28515625" style="1" customWidth="1"/>
    <col min="6201" max="6201" width="10.140625" style="1" customWidth="1"/>
    <col min="6202" max="6203" width="8.140625" style="1" customWidth="1"/>
    <col min="6204" max="6204" width="7.85546875" style="1" customWidth="1"/>
    <col min="6205" max="6205" width="9.28515625" style="1" customWidth="1"/>
    <col min="6206" max="6206" width="8.7109375" style="1" customWidth="1"/>
    <col min="6207" max="6207" width="9.5703125" style="1" customWidth="1"/>
    <col min="6208" max="6401" width="9.140625" style="1"/>
    <col min="6402" max="6402" width="3.28515625" style="1" customWidth="1"/>
    <col min="6403" max="6403" width="17.28515625" style="1" customWidth="1"/>
    <col min="6404" max="6404" width="11.7109375" style="1" customWidth="1"/>
    <col min="6405" max="6405" width="11.28515625" style="1" customWidth="1"/>
    <col min="6406" max="6406" width="9.140625" style="1" customWidth="1"/>
    <col min="6407" max="6407" width="11.42578125" style="1" customWidth="1"/>
    <col min="6408" max="6408" width="9" style="1" customWidth="1"/>
    <col min="6409" max="6409" width="11.5703125" style="1" customWidth="1"/>
    <col min="6410" max="6410" width="9.42578125" style="1" customWidth="1"/>
    <col min="6411" max="6411" width="12.42578125" style="1" customWidth="1"/>
    <col min="6412" max="6415" width="12.7109375" style="1" customWidth="1"/>
    <col min="6416" max="6417" width="9.7109375" style="1" customWidth="1"/>
    <col min="6418" max="6418" width="8.42578125" style="1" customWidth="1"/>
    <col min="6419" max="6420" width="10.7109375" style="1" customWidth="1"/>
    <col min="6421" max="6421" width="9.5703125" style="1" customWidth="1"/>
    <col min="6422" max="6422" width="11.7109375" style="1" customWidth="1"/>
    <col min="6423" max="6423" width="13.28515625" style="1" customWidth="1"/>
    <col min="6424" max="6424" width="11.85546875" style="1" customWidth="1"/>
    <col min="6425" max="6426" width="8.85546875" style="1" customWidth="1"/>
    <col min="6427" max="6427" width="8.28515625" style="1" customWidth="1"/>
    <col min="6428" max="6428" width="7.28515625" style="1" customWidth="1"/>
    <col min="6429" max="6429" width="8.42578125" style="1" customWidth="1"/>
    <col min="6430" max="6430" width="9.85546875" style="1" customWidth="1"/>
    <col min="6431" max="6431" width="8.85546875" style="1" customWidth="1"/>
    <col min="6432" max="6432" width="7.7109375" style="1" customWidth="1"/>
    <col min="6433" max="6433" width="6.5703125" style="1" customWidth="1"/>
    <col min="6434" max="6434" width="9.140625" style="1" customWidth="1"/>
    <col min="6435" max="6435" width="8.28515625" style="1" customWidth="1"/>
    <col min="6436" max="6436" width="10.140625" style="1" customWidth="1"/>
    <col min="6437" max="6438" width="8.140625" style="1" customWidth="1"/>
    <col min="6439" max="6439" width="7.85546875" style="1" customWidth="1"/>
    <col min="6440" max="6440" width="9.28515625" style="1" customWidth="1"/>
    <col min="6441" max="6441" width="8.7109375" style="1" customWidth="1"/>
    <col min="6442" max="6442" width="9.5703125" style="1" customWidth="1"/>
    <col min="6443" max="6443" width="11.7109375" style="1" customWidth="1"/>
    <col min="6444" max="6444" width="13.28515625" style="1" customWidth="1"/>
    <col min="6445" max="6445" width="11.85546875" style="1" customWidth="1"/>
    <col min="6446" max="6447" width="8.85546875" style="1" customWidth="1"/>
    <col min="6448" max="6448" width="8.28515625" style="1" customWidth="1"/>
    <col min="6449" max="6449" width="7.28515625" style="1" customWidth="1"/>
    <col min="6450" max="6450" width="8.42578125" style="1" customWidth="1"/>
    <col min="6451" max="6451" width="9.85546875" style="1" customWidth="1"/>
    <col min="6452" max="6452" width="8.85546875" style="1" customWidth="1"/>
    <col min="6453" max="6453" width="7.7109375" style="1" customWidth="1"/>
    <col min="6454" max="6454" width="6.5703125" style="1" customWidth="1"/>
    <col min="6455" max="6455" width="9.140625" style="1" customWidth="1"/>
    <col min="6456" max="6456" width="8.28515625" style="1" customWidth="1"/>
    <col min="6457" max="6457" width="10.140625" style="1" customWidth="1"/>
    <col min="6458" max="6459" width="8.140625" style="1" customWidth="1"/>
    <col min="6460" max="6460" width="7.85546875" style="1" customWidth="1"/>
    <col min="6461" max="6461" width="9.28515625" style="1" customWidth="1"/>
    <col min="6462" max="6462" width="8.7109375" style="1" customWidth="1"/>
    <col min="6463" max="6463" width="9.5703125" style="1" customWidth="1"/>
    <col min="6464" max="6657" width="9.140625" style="1"/>
    <col min="6658" max="6658" width="3.28515625" style="1" customWidth="1"/>
    <col min="6659" max="6659" width="17.28515625" style="1" customWidth="1"/>
    <col min="6660" max="6660" width="11.7109375" style="1" customWidth="1"/>
    <col min="6661" max="6661" width="11.28515625" style="1" customWidth="1"/>
    <col min="6662" max="6662" width="9.140625" style="1" customWidth="1"/>
    <col min="6663" max="6663" width="11.42578125" style="1" customWidth="1"/>
    <col min="6664" max="6664" width="9" style="1" customWidth="1"/>
    <col min="6665" max="6665" width="11.5703125" style="1" customWidth="1"/>
    <col min="6666" max="6666" width="9.42578125" style="1" customWidth="1"/>
    <col min="6667" max="6667" width="12.42578125" style="1" customWidth="1"/>
    <col min="6668" max="6671" width="12.7109375" style="1" customWidth="1"/>
    <col min="6672" max="6673" width="9.7109375" style="1" customWidth="1"/>
    <col min="6674" max="6674" width="8.42578125" style="1" customWidth="1"/>
    <col min="6675" max="6676" width="10.7109375" style="1" customWidth="1"/>
    <col min="6677" max="6677" width="9.5703125" style="1" customWidth="1"/>
    <col min="6678" max="6678" width="11.7109375" style="1" customWidth="1"/>
    <col min="6679" max="6679" width="13.28515625" style="1" customWidth="1"/>
    <col min="6680" max="6680" width="11.85546875" style="1" customWidth="1"/>
    <col min="6681" max="6682" width="8.85546875" style="1" customWidth="1"/>
    <col min="6683" max="6683" width="8.28515625" style="1" customWidth="1"/>
    <col min="6684" max="6684" width="7.28515625" style="1" customWidth="1"/>
    <col min="6685" max="6685" width="8.42578125" style="1" customWidth="1"/>
    <col min="6686" max="6686" width="9.85546875" style="1" customWidth="1"/>
    <col min="6687" max="6687" width="8.85546875" style="1" customWidth="1"/>
    <col min="6688" max="6688" width="7.7109375" style="1" customWidth="1"/>
    <col min="6689" max="6689" width="6.5703125" style="1" customWidth="1"/>
    <col min="6690" max="6690" width="9.140625" style="1" customWidth="1"/>
    <col min="6691" max="6691" width="8.28515625" style="1" customWidth="1"/>
    <col min="6692" max="6692" width="10.140625" style="1" customWidth="1"/>
    <col min="6693" max="6694" width="8.140625" style="1" customWidth="1"/>
    <col min="6695" max="6695" width="7.85546875" style="1" customWidth="1"/>
    <col min="6696" max="6696" width="9.28515625" style="1" customWidth="1"/>
    <col min="6697" max="6697" width="8.7109375" style="1" customWidth="1"/>
    <col min="6698" max="6698" width="9.5703125" style="1" customWidth="1"/>
    <col min="6699" max="6699" width="11.7109375" style="1" customWidth="1"/>
    <col min="6700" max="6700" width="13.28515625" style="1" customWidth="1"/>
    <col min="6701" max="6701" width="11.85546875" style="1" customWidth="1"/>
    <col min="6702" max="6703" width="8.85546875" style="1" customWidth="1"/>
    <col min="6704" max="6704" width="8.28515625" style="1" customWidth="1"/>
    <col min="6705" max="6705" width="7.28515625" style="1" customWidth="1"/>
    <col min="6706" max="6706" width="8.42578125" style="1" customWidth="1"/>
    <col min="6707" max="6707" width="9.85546875" style="1" customWidth="1"/>
    <col min="6708" max="6708" width="8.85546875" style="1" customWidth="1"/>
    <col min="6709" max="6709" width="7.7109375" style="1" customWidth="1"/>
    <col min="6710" max="6710" width="6.5703125" style="1" customWidth="1"/>
    <col min="6711" max="6711" width="9.140625" style="1" customWidth="1"/>
    <col min="6712" max="6712" width="8.28515625" style="1" customWidth="1"/>
    <col min="6713" max="6713" width="10.140625" style="1" customWidth="1"/>
    <col min="6714" max="6715" width="8.140625" style="1" customWidth="1"/>
    <col min="6716" max="6716" width="7.85546875" style="1" customWidth="1"/>
    <col min="6717" max="6717" width="9.28515625" style="1" customWidth="1"/>
    <col min="6718" max="6718" width="8.7109375" style="1" customWidth="1"/>
    <col min="6719" max="6719" width="9.5703125" style="1" customWidth="1"/>
    <col min="6720" max="6913" width="9.140625" style="1"/>
    <col min="6914" max="6914" width="3.28515625" style="1" customWidth="1"/>
    <col min="6915" max="6915" width="17.28515625" style="1" customWidth="1"/>
    <col min="6916" max="6916" width="11.7109375" style="1" customWidth="1"/>
    <col min="6917" max="6917" width="11.28515625" style="1" customWidth="1"/>
    <col min="6918" max="6918" width="9.140625" style="1" customWidth="1"/>
    <col min="6919" max="6919" width="11.42578125" style="1" customWidth="1"/>
    <col min="6920" max="6920" width="9" style="1" customWidth="1"/>
    <col min="6921" max="6921" width="11.5703125" style="1" customWidth="1"/>
    <col min="6922" max="6922" width="9.42578125" style="1" customWidth="1"/>
    <col min="6923" max="6923" width="12.42578125" style="1" customWidth="1"/>
    <col min="6924" max="6927" width="12.7109375" style="1" customWidth="1"/>
    <col min="6928" max="6929" width="9.7109375" style="1" customWidth="1"/>
    <col min="6930" max="6930" width="8.42578125" style="1" customWidth="1"/>
    <col min="6931" max="6932" width="10.7109375" style="1" customWidth="1"/>
    <col min="6933" max="6933" width="9.5703125" style="1" customWidth="1"/>
    <col min="6934" max="6934" width="11.7109375" style="1" customWidth="1"/>
    <col min="6935" max="6935" width="13.28515625" style="1" customWidth="1"/>
    <col min="6936" max="6936" width="11.85546875" style="1" customWidth="1"/>
    <col min="6937" max="6938" width="8.85546875" style="1" customWidth="1"/>
    <col min="6939" max="6939" width="8.28515625" style="1" customWidth="1"/>
    <col min="6940" max="6940" width="7.28515625" style="1" customWidth="1"/>
    <col min="6941" max="6941" width="8.42578125" style="1" customWidth="1"/>
    <col min="6942" max="6942" width="9.85546875" style="1" customWidth="1"/>
    <col min="6943" max="6943" width="8.85546875" style="1" customWidth="1"/>
    <col min="6944" max="6944" width="7.7109375" style="1" customWidth="1"/>
    <col min="6945" max="6945" width="6.5703125" style="1" customWidth="1"/>
    <col min="6946" max="6946" width="9.140625" style="1" customWidth="1"/>
    <col min="6947" max="6947" width="8.28515625" style="1" customWidth="1"/>
    <col min="6948" max="6948" width="10.140625" style="1" customWidth="1"/>
    <col min="6949" max="6950" width="8.140625" style="1" customWidth="1"/>
    <col min="6951" max="6951" width="7.85546875" style="1" customWidth="1"/>
    <col min="6952" max="6952" width="9.28515625" style="1" customWidth="1"/>
    <col min="6953" max="6953" width="8.7109375" style="1" customWidth="1"/>
    <col min="6954" max="6954" width="9.5703125" style="1" customWidth="1"/>
    <col min="6955" max="6955" width="11.7109375" style="1" customWidth="1"/>
    <col min="6956" max="6956" width="13.28515625" style="1" customWidth="1"/>
    <col min="6957" max="6957" width="11.85546875" style="1" customWidth="1"/>
    <col min="6958" max="6959" width="8.85546875" style="1" customWidth="1"/>
    <col min="6960" max="6960" width="8.28515625" style="1" customWidth="1"/>
    <col min="6961" max="6961" width="7.28515625" style="1" customWidth="1"/>
    <col min="6962" max="6962" width="8.42578125" style="1" customWidth="1"/>
    <col min="6963" max="6963" width="9.85546875" style="1" customWidth="1"/>
    <col min="6964" max="6964" width="8.85546875" style="1" customWidth="1"/>
    <col min="6965" max="6965" width="7.7109375" style="1" customWidth="1"/>
    <col min="6966" max="6966" width="6.5703125" style="1" customWidth="1"/>
    <col min="6967" max="6967" width="9.140625" style="1" customWidth="1"/>
    <col min="6968" max="6968" width="8.28515625" style="1" customWidth="1"/>
    <col min="6969" max="6969" width="10.140625" style="1" customWidth="1"/>
    <col min="6970" max="6971" width="8.140625" style="1" customWidth="1"/>
    <col min="6972" max="6972" width="7.85546875" style="1" customWidth="1"/>
    <col min="6973" max="6973" width="9.28515625" style="1" customWidth="1"/>
    <col min="6974" max="6974" width="8.7109375" style="1" customWidth="1"/>
    <col min="6975" max="6975" width="9.5703125" style="1" customWidth="1"/>
    <col min="6976" max="7169" width="9.140625" style="1"/>
    <col min="7170" max="7170" width="3.28515625" style="1" customWidth="1"/>
    <col min="7171" max="7171" width="17.28515625" style="1" customWidth="1"/>
    <col min="7172" max="7172" width="11.7109375" style="1" customWidth="1"/>
    <col min="7173" max="7173" width="11.28515625" style="1" customWidth="1"/>
    <col min="7174" max="7174" width="9.140625" style="1" customWidth="1"/>
    <col min="7175" max="7175" width="11.42578125" style="1" customWidth="1"/>
    <col min="7176" max="7176" width="9" style="1" customWidth="1"/>
    <col min="7177" max="7177" width="11.5703125" style="1" customWidth="1"/>
    <col min="7178" max="7178" width="9.42578125" style="1" customWidth="1"/>
    <col min="7179" max="7179" width="12.42578125" style="1" customWidth="1"/>
    <col min="7180" max="7183" width="12.7109375" style="1" customWidth="1"/>
    <col min="7184" max="7185" width="9.7109375" style="1" customWidth="1"/>
    <col min="7186" max="7186" width="8.42578125" style="1" customWidth="1"/>
    <col min="7187" max="7188" width="10.7109375" style="1" customWidth="1"/>
    <col min="7189" max="7189" width="9.5703125" style="1" customWidth="1"/>
    <col min="7190" max="7190" width="11.7109375" style="1" customWidth="1"/>
    <col min="7191" max="7191" width="13.28515625" style="1" customWidth="1"/>
    <col min="7192" max="7192" width="11.85546875" style="1" customWidth="1"/>
    <col min="7193" max="7194" width="8.85546875" style="1" customWidth="1"/>
    <col min="7195" max="7195" width="8.28515625" style="1" customWidth="1"/>
    <col min="7196" max="7196" width="7.28515625" style="1" customWidth="1"/>
    <col min="7197" max="7197" width="8.42578125" style="1" customWidth="1"/>
    <col min="7198" max="7198" width="9.85546875" style="1" customWidth="1"/>
    <col min="7199" max="7199" width="8.85546875" style="1" customWidth="1"/>
    <col min="7200" max="7200" width="7.7109375" style="1" customWidth="1"/>
    <col min="7201" max="7201" width="6.5703125" style="1" customWidth="1"/>
    <col min="7202" max="7202" width="9.140625" style="1" customWidth="1"/>
    <col min="7203" max="7203" width="8.28515625" style="1" customWidth="1"/>
    <col min="7204" max="7204" width="10.140625" style="1" customWidth="1"/>
    <col min="7205" max="7206" width="8.140625" style="1" customWidth="1"/>
    <col min="7207" max="7207" width="7.85546875" style="1" customWidth="1"/>
    <col min="7208" max="7208" width="9.28515625" style="1" customWidth="1"/>
    <col min="7209" max="7209" width="8.7109375" style="1" customWidth="1"/>
    <col min="7210" max="7210" width="9.5703125" style="1" customWidth="1"/>
    <col min="7211" max="7211" width="11.7109375" style="1" customWidth="1"/>
    <col min="7212" max="7212" width="13.28515625" style="1" customWidth="1"/>
    <col min="7213" max="7213" width="11.85546875" style="1" customWidth="1"/>
    <col min="7214" max="7215" width="8.85546875" style="1" customWidth="1"/>
    <col min="7216" max="7216" width="8.28515625" style="1" customWidth="1"/>
    <col min="7217" max="7217" width="7.28515625" style="1" customWidth="1"/>
    <col min="7218" max="7218" width="8.42578125" style="1" customWidth="1"/>
    <col min="7219" max="7219" width="9.85546875" style="1" customWidth="1"/>
    <col min="7220" max="7220" width="8.85546875" style="1" customWidth="1"/>
    <col min="7221" max="7221" width="7.7109375" style="1" customWidth="1"/>
    <col min="7222" max="7222" width="6.5703125" style="1" customWidth="1"/>
    <col min="7223" max="7223" width="9.140625" style="1" customWidth="1"/>
    <col min="7224" max="7224" width="8.28515625" style="1" customWidth="1"/>
    <col min="7225" max="7225" width="10.140625" style="1" customWidth="1"/>
    <col min="7226" max="7227" width="8.140625" style="1" customWidth="1"/>
    <col min="7228" max="7228" width="7.85546875" style="1" customWidth="1"/>
    <col min="7229" max="7229" width="9.28515625" style="1" customWidth="1"/>
    <col min="7230" max="7230" width="8.7109375" style="1" customWidth="1"/>
    <col min="7231" max="7231" width="9.5703125" style="1" customWidth="1"/>
    <col min="7232" max="7425" width="9.140625" style="1"/>
    <col min="7426" max="7426" width="3.28515625" style="1" customWidth="1"/>
    <col min="7427" max="7427" width="17.28515625" style="1" customWidth="1"/>
    <col min="7428" max="7428" width="11.7109375" style="1" customWidth="1"/>
    <col min="7429" max="7429" width="11.28515625" style="1" customWidth="1"/>
    <col min="7430" max="7430" width="9.140625" style="1" customWidth="1"/>
    <col min="7431" max="7431" width="11.42578125" style="1" customWidth="1"/>
    <col min="7432" max="7432" width="9" style="1" customWidth="1"/>
    <col min="7433" max="7433" width="11.5703125" style="1" customWidth="1"/>
    <col min="7434" max="7434" width="9.42578125" style="1" customWidth="1"/>
    <col min="7435" max="7435" width="12.42578125" style="1" customWidth="1"/>
    <col min="7436" max="7439" width="12.7109375" style="1" customWidth="1"/>
    <col min="7440" max="7441" width="9.7109375" style="1" customWidth="1"/>
    <col min="7442" max="7442" width="8.42578125" style="1" customWidth="1"/>
    <col min="7443" max="7444" width="10.7109375" style="1" customWidth="1"/>
    <col min="7445" max="7445" width="9.5703125" style="1" customWidth="1"/>
    <col min="7446" max="7446" width="11.7109375" style="1" customWidth="1"/>
    <col min="7447" max="7447" width="13.28515625" style="1" customWidth="1"/>
    <col min="7448" max="7448" width="11.85546875" style="1" customWidth="1"/>
    <col min="7449" max="7450" width="8.85546875" style="1" customWidth="1"/>
    <col min="7451" max="7451" width="8.28515625" style="1" customWidth="1"/>
    <col min="7452" max="7452" width="7.28515625" style="1" customWidth="1"/>
    <col min="7453" max="7453" width="8.42578125" style="1" customWidth="1"/>
    <col min="7454" max="7454" width="9.85546875" style="1" customWidth="1"/>
    <col min="7455" max="7455" width="8.85546875" style="1" customWidth="1"/>
    <col min="7456" max="7456" width="7.7109375" style="1" customWidth="1"/>
    <col min="7457" max="7457" width="6.5703125" style="1" customWidth="1"/>
    <col min="7458" max="7458" width="9.140625" style="1" customWidth="1"/>
    <col min="7459" max="7459" width="8.28515625" style="1" customWidth="1"/>
    <col min="7460" max="7460" width="10.140625" style="1" customWidth="1"/>
    <col min="7461" max="7462" width="8.140625" style="1" customWidth="1"/>
    <col min="7463" max="7463" width="7.85546875" style="1" customWidth="1"/>
    <col min="7464" max="7464" width="9.28515625" style="1" customWidth="1"/>
    <col min="7465" max="7465" width="8.7109375" style="1" customWidth="1"/>
    <col min="7466" max="7466" width="9.5703125" style="1" customWidth="1"/>
    <col min="7467" max="7467" width="11.7109375" style="1" customWidth="1"/>
    <col min="7468" max="7468" width="13.28515625" style="1" customWidth="1"/>
    <col min="7469" max="7469" width="11.85546875" style="1" customWidth="1"/>
    <col min="7470" max="7471" width="8.85546875" style="1" customWidth="1"/>
    <col min="7472" max="7472" width="8.28515625" style="1" customWidth="1"/>
    <col min="7473" max="7473" width="7.28515625" style="1" customWidth="1"/>
    <col min="7474" max="7474" width="8.42578125" style="1" customWidth="1"/>
    <col min="7475" max="7475" width="9.85546875" style="1" customWidth="1"/>
    <col min="7476" max="7476" width="8.85546875" style="1" customWidth="1"/>
    <col min="7477" max="7477" width="7.7109375" style="1" customWidth="1"/>
    <col min="7478" max="7478" width="6.5703125" style="1" customWidth="1"/>
    <col min="7479" max="7479" width="9.140625" style="1" customWidth="1"/>
    <col min="7480" max="7480" width="8.28515625" style="1" customWidth="1"/>
    <col min="7481" max="7481" width="10.140625" style="1" customWidth="1"/>
    <col min="7482" max="7483" width="8.140625" style="1" customWidth="1"/>
    <col min="7484" max="7484" width="7.85546875" style="1" customWidth="1"/>
    <col min="7485" max="7485" width="9.28515625" style="1" customWidth="1"/>
    <col min="7486" max="7486" width="8.7109375" style="1" customWidth="1"/>
    <col min="7487" max="7487" width="9.5703125" style="1" customWidth="1"/>
    <col min="7488" max="7681" width="9.140625" style="1"/>
    <col min="7682" max="7682" width="3.28515625" style="1" customWidth="1"/>
    <col min="7683" max="7683" width="17.28515625" style="1" customWidth="1"/>
    <col min="7684" max="7684" width="11.7109375" style="1" customWidth="1"/>
    <col min="7685" max="7685" width="11.28515625" style="1" customWidth="1"/>
    <col min="7686" max="7686" width="9.140625" style="1" customWidth="1"/>
    <col min="7687" max="7687" width="11.42578125" style="1" customWidth="1"/>
    <col min="7688" max="7688" width="9" style="1" customWidth="1"/>
    <col min="7689" max="7689" width="11.5703125" style="1" customWidth="1"/>
    <col min="7690" max="7690" width="9.42578125" style="1" customWidth="1"/>
    <col min="7691" max="7691" width="12.42578125" style="1" customWidth="1"/>
    <col min="7692" max="7695" width="12.7109375" style="1" customWidth="1"/>
    <col min="7696" max="7697" width="9.7109375" style="1" customWidth="1"/>
    <col min="7698" max="7698" width="8.42578125" style="1" customWidth="1"/>
    <col min="7699" max="7700" width="10.7109375" style="1" customWidth="1"/>
    <col min="7701" max="7701" width="9.5703125" style="1" customWidth="1"/>
    <col min="7702" max="7702" width="11.7109375" style="1" customWidth="1"/>
    <col min="7703" max="7703" width="13.28515625" style="1" customWidth="1"/>
    <col min="7704" max="7704" width="11.85546875" style="1" customWidth="1"/>
    <col min="7705" max="7706" width="8.85546875" style="1" customWidth="1"/>
    <col min="7707" max="7707" width="8.28515625" style="1" customWidth="1"/>
    <col min="7708" max="7708" width="7.28515625" style="1" customWidth="1"/>
    <col min="7709" max="7709" width="8.42578125" style="1" customWidth="1"/>
    <col min="7710" max="7710" width="9.85546875" style="1" customWidth="1"/>
    <col min="7711" max="7711" width="8.85546875" style="1" customWidth="1"/>
    <col min="7712" max="7712" width="7.7109375" style="1" customWidth="1"/>
    <col min="7713" max="7713" width="6.5703125" style="1" customWidth="1"/>
    <col min="7714" max="7714" width="9.140625" style="1" customWidth="1"/>
    <col min="7715" max="7715" width="8.28515625" style="1" customWidth="1"/>
    <col min="7716" max="7716" width="10.140625" style="1" customWidth="1"/>
    <col min="7717" max="7718" width="8.140625" style="1" customWidth="1"/>
    <col min="7719" max="7719" width="7.85546875" style="1" customWidth="1"/>
    <col min="7720" max="7720" width="9.28515625" style="1" customWidth="1"/>
    <col min="7721" max="7721" width="8.7109375" style="1" customWidth="1"/>
    <col min="7722" max="7722" width="9.5703125" style="1" customWidth="1"/>
    <col min="7723" max="7723" width="11.7109375" style="1" customWidth="1"/>
    <col min="7724" max="7724" width="13.28515625" style="1" customWidth="1"/>
    <col min="7725" max="7725" width="11.85546875" style="1" customWidth="1"/>
    <col min="7726" max="7727" width="8.85546875" style="1" customWidth="1"/>
    <col min="7728" max="7728" width="8.28515625" style="1" customWidth="1"/>
    <col min="7729" max="7729" width="7.28515625" style="1" customWidth="1"/>
    <col min="7730" max="7730" width="8.42578125" style="1" customWidth="1"/>
    <col min="7731" max="7731" width="9.85546875" style="1" customWidth="1"/>
    <col min="7732" max="7732" width="8.85546875" style="1" customWidth="1"/>
    <col min="7733" max="7733" width="7.7109375" style="1" customWidth="1"/>
    <col min="7734" max="7734" width="6.5703125" style="1" customWidth="1"/>
    <col min="7735" max="7735" width="9.140625" style="1" customWidth="1"/>
    <col min="7736" max="7736" width="8.28515625" style="1" customWidth="1"/>
    <col min="7737" max="7737" width="10.140625" style="1" customWidth="1"/>
    <col min="7738" max="7739" width="8.140625" style="1" customWidth="1"/>
    <col min="7740" max="7740" width="7.85546875" style="1" customWidth="1"/>
    <col min="7741" max="7741" width="9.28515625" style="1" customWidth="1"/>
    <col min="7742" max="7742" width="8.7109375" style="1" customWidth="1"/>
    <col min="7743" max="7743" width="9.5703125" style="1" customWidth="1"/>
    <col min="7744" max="7937" width="9.140625" style="1"/>
    <col min="7938" max="7938" width="3.28515625" style="1" customWidth="1"/>
    <col min="7939" max="7939" width="17.28515625" style="1" customWidth="1"/>
    <col min="7940" max="7940" width="11.7109375" style="1" customWidth="1"/>
    <col min="7941" max="7941" width="11.28515625" style="1" customWidth="1"/>
    <col min="7942" max="7942" width="9.140625" style="1" customWidth="1"/>
    <col min="7943" max="7943" width="11.42578125" style="1" customWidth="1"/>
    <col min="7944" max="7944" width="9" style="1" customWidth="1"/>
    <col min="7945" max="7945" width="11.5703125" style="1" customWidth="1"/>
    <col min="7946" max="7946" width="9.42578125" style="1" customWidth="1"/>
    <col min="7947" max="7947" width="12.42578125" style="1" customWidth="1"/>
    <col min="7948" max="7951" width="12.7109375" style="1" customWidth="1"/>
    <col min="7952" max="7953" width="9.7109375" style="1" customWidth="1"/>
    <col min="7954" max="7954" width="8.42578125" style="1" customWidth="1"/>
    <col min="7955" max="7956" width="10.7109375" style="1" customWidth="1"/>
    <col min="7957" max="7957" width="9.5703125" style="1" customWidth="1"/>
    <col min="7958" max="7958" width="11.7109375" style="1" customWidth="1"/>
    <col min="7959" max="7959" width="13.28515625" style="1" customWidth="1"/>
    <col min="7960" max="7960" width="11.85546875" style="1" customWidth="1"/>
    <col min="7961" max="7962" width="8.85546875" style="1" customWidth="1"/>
    <col min="7963" max="7963" width="8.28515625" style="1" customWidth="1"/>
    <col min="7964" max="7964" width="7.28515625" style="1" customWidth="1"/>
    <col min="7965" max="7965" width="8.42578125" style="1" customWidth="1"/>
    <col min="7966" max="7966" width="9.85546875" style="1" customWidth="1"/>
    <col min="7967" max="7967" width="8.85546875" style="1" customWidth="1"/>
    <col min="7968" max="7968" width="7.7109375" style="1" customWidth="1"/>
    <col min="7969" max="7969" width="6.5703125" style="1" customWidth="1"/>
    <col min="7970" max="7970" width="9.140625" style="1" customWidth="1"/>
    <col min="7971" max="7971" width="8.28515625" style="1" customWidth="1"/>
    <col min="7972" max="7972" width="10.140625" style="1" customWidth="1"/>
    <col min="7973" max="7974" width="8.140625" style="1" customWidth="1"/>
    <col min="7975" max="7975" width="7.85546875" style="1" customWidth="1"/>
    <col min="7976" max="7976" width="9.28515625" style="1" customWidth="1"/>
    <col min="7977" max="7977" width="8.7109375" style="1" customWidth="1"/>
    <col min="7978" max="7978" width="9.5703125" style="1" customWidth="1"/>
    <col min="7979" max="7979" width="11.7109375" style="1" customWidth="1"/>
    <col min="7980" max="7980" width="13.28515625" style="1" customWidth="1"/>
    <col min="7981" max="7981" width="11.85546875" style="1" customWidth="1"/>
    <col min="7982" max="7983" width="8.85546875" style="1" customWidth="1"/>
    <col min="7984" max="7984" width="8.28515625" style="1" customWidth="1"/>
    <col min="7985" max="7985" width="7.28515625" style="1" customWidth="1"/>
    <col min="7986" max="7986" width="8.42578125" style="1" customWidth="1"/>
    <col min="7987" max="7987" width="9.85546875" style="1" customWidth="1"/>
    <col min="7988" max="7988" width="8.85546875" style="1" customWidth="1"/>
    <col min="7989" max="7989" width="7.7109375" style="1" customWidth="1"/>
    <col min="7990" max="7990" width="6.5703125" style="1" customWidth="1"/>
    <col min="7991" max="7991" width="9.140625" style="1" customWidth="1"/>
    <col min="7992" max="7992" width="8.28515625" style="1" customWidth="1"/>
    <col min="7993" max="7993" width="10.140625" style="1" customWidth="1"/>
    <col min="7994" max="7995" width="8.140625" style="1" customWidth="1"/>
    <col min="7996" max="7996" width="7.85546875" style="1" customWidth="1"/>
    <col min="7997" max="7997" width="9.28515625" style="1" customWidth="1"/>
    <col min="7998" max="7998" width="8.7109375" style="1" customWidth="1"/>
    <col min="7999" max="7999" width="9.5703125" style="1" customWidth="1"/>
    <col min="8000" max="8193" width="9.140625" style="1"/>
    <col min="8194" max="8194" width="3.28515625" style="1" customWidth="1"/>
    <col min="8195" max="8195" width="17.28515625" style="1" customWidth="1"/>
    <col min="8196" max="8196" width="11.7109375" style="1" customWidth="1"/>
    <col min="8197" max="8197" width="11.28515625" style="1" customWidth="1"/>
    <col min="8198" max="8198" width="9.140625" style="1" customWidth="1"/>
    <col min="8199" max="8199" width="11.42578125" style="1" customWidth="1"/>
    <col min="8200" max="8200" width="9" style="1" customWidth="1"/>
    <col min="8201" max="8201" width="11.5703125" style="1" customWidth="1"/>
    <col min="8202" max="8202" width="9.42578125" style="1" customWidth="1"/>
    <col min="8203" max="8203" width="12.42578125" style="1" customWidth="1"/>
    <col min="8204" max="8207" width="12.7109375" style="1" customWidth="1"/>
    <col min="8208" max="8209" width="9.7109375" style="1" customWidth="1"/>
    <col min="8210" max="8210" width="8.42578125" style="1" customWidth="1"/>
    <col min="8211" max="8212" width="10.7109375" style="1" customWidth="1"/>
    <col min="8213" max="8213" width="9.5703125" style="1" customWidth="1"/>
    <col min="8214" max="8214" width="11.7109375" style="1" customWidth="1"/>
    <col min="8215" max="8215" width="13.28515625" style="1" customWidth="1"/>
    <col min="8216" max="8216" width="11.85546875" style="1" customWidth="1"/>
    <col min="8217" max="8218" width="8.85546875" style="1" customWidth="1"/>
    <col min="8219" max="8219" width="8.28515625" style="1" customWidth="1"/>
    <col min="8220" max="8220" width="7.28515625" style="1" customWidth="1"/>
    <col min="8221" max="8221" width="8.42578125" style="1" customWidth="1"/>
    <col min="8222" max="8222" width="9.85546875" style="1" customWidth="1"/>
    <col min="8223" max="8223" width="8.85546875" style="1" customWidth="1"/>
    <col min="8224" max="8224" width="7.7109375" style="1" customWidth="1"/>
    <col min="8225" max="8225" width="6.5703125" style="1" customWidth="1"/>
    <col min="8226" max="8226" width="9.140625" style="1" customWidth="1"/>
    <col min="8227" max="8227" width="8.28515625" style="1" customWidth="1"/>
    <col min="8228" max="8228" width="10.140625" style="1" customWidth="1"/>
    <col min="8229" max="8230" width="8.140625" style="1" customWidth="1"/>
    <col min="8231" max="8231" width="7.85546875" style="1" customWidth="1"/>
    <col min="8232" max="8232" width="9.28515625" style="1" customWidth="1"/>
    <col min="8233" max="8233" width="8.7109375" style="1" customWidth="1"/>
    <col min="8234" max="8234" width="9.5703125" style="1" customWidth="1"/>
    <col min="8235" max="8235" width="11.7109375" style="1" customWidth="1"/>
    <col min="8236" max="8236" width="13.28515625" style="1" customWidth="1"/>
    <col min="8237" max="8237" width="11.85546875" style="1" customWidth="1"/>
    <col min="8238" max="8239" width="8.85546875" style="1" customWidth="1"/>
    <col min="8240" max="8240" width="8.28515625" style="1" customWidth="1"/>
    <col min="8241" max="8241" width="7.28515625" style="1" customWidth="1"/>
    <col min="8242" max="8242" width="8.42578125" style="1" customWidth="1"/>
    <col min="8243" max="8243" width="9.85546875" style="1" customWidth="1"/>
    <col min="8244" max="8244" width="8.85546875" style="1" customWidth="1"/>
    <col min="8245" max="8245" width="7.7109375" style="1" customWidth="1"/>
    <col min="8246" max="8246" width="6.5703125" style="1" customWidth="1"/>
    <col min="8247" max="8247" width="9.140625" style="1" customWidth="1"/>
    <col min="8248" max="8248" width="8.28515625" style="1" customWidth="1"/>
    <col min="8249" max="8249" width="10.140625" style="1" customWidth="1"/>
    <col min="8250" max="8251" width="8.140625" style="1" customWidth="1"/>
    <col min="8252" max="8252" width="7.85546875" style="1" customWidth="1"/>
    <col min="8253" max="8253" width="9.28515625" style="1" customWidth="1"/>
    <col min="8254" max="8254" width="8.7109375" style="1" customWidth="1"/>
    <col min="8255" max="8255" width="9.5703125" style="1" customWidth="1"/>
    <col min="8256" max="8449" width="9.140625" style="1"/>
    <col min="8450" max="8450" width="3.28515625" style="1" customWidth="1"/>
    <col min="8451" max="8451" width="17.28515625" style="1" customWidth="1"/>
    <col min="8452" max="8452" width="11.7109375" style="1" customWidth="1"/>
    <col min="8453" max="8453" width="11.28515625" style="1" customWidth="1"/>
    <col min="8454" max="8454" width="9.140625" style="1" customWidth="1"/>
    <col min="8455" max="8455" width="11.42578125" style="1" customWidth="1"/>
    <col min="8456" max="8456" width="9" style="1" customWidth="1"/>
    <col min="8457" max="8457" width="11.5703125" style="1" customWidth="1"/>
    <col min="8458" max="8458" width="9.42578125" style="1" customWidth="1"/>
    <col min="8459" max="8459" width="12.42578125" style="1" customWidth="1"/>
    <col min="8460" max="8463" width="12.7109375" style="1" customWidth="1"/>
    <col min="8464" max="8465" width="9.7109375" style="1" customWidth="1"/>
    <col min="8466" max="8466" width="8.42578125" style="1" customWidth="1"/>
    <col min="8467" max="8468" width="10.7109375" style="1" customWidth="1"/>
    <col min="8469" max="8469" width="9.5703125" style="1" customWidth="1"/>
    <col min="8470" max="8470" width="11.7109375" style="1" customWidth="1"/>
    <col min="8471" max="8471" width="13.28515625" style="1" customWidth="1"/>
    <col min="8472" max="8472" width="11.85546875" style="1" customWidth="1"/>
    <col min="8473" max="8474" width="8.85546875" style="1" customWidth="1"/>
    <col min="8475" max="8475" width="8.28515625" style="1" customWidth="1"/>
    <col min="8476" max="8476" width="7.28515625" style="1" customWidth="1"/>
    <col min="8477" max="8477" width="8.42578125" style="1" customWidth="1"/>
    <col min="8478" max="8478" width="9.85546875" style="1" customWidth="1"/>
    <col min="8479" max="8479" width="8.85546875" style="1" customWidth="1"/>
    <col min="8480" max="8480" width="7.7109375" style="1" customWidth="1"/>
    <col min="8481" max="8481" width="6.5703125" style="1" customWidth="1"/>
    <col min="8482" max="8482" width="9.140625" style="1" customWidth="1"/>
    <col min="8483" max="8483" width="8.28515625" style="1" customWidth="1"/>
    <col min="8484" max="8484" width="10.140625" style="1" customWidth="1"/>
    <col min="8485" max="8486" width="8.140625" style="1" customWidth="1"/>
    <col min="8487" max="8487" width="7.85546875" style="1" customWidth="1"/>
    <col min="8488" max="8488" width="9.28515625" style="1" customWidth="1"/>
    <col min="8489" max="8489" width="8.7109375" style="1" customWidth="1"/>
    <col min="8490" max="8490" width="9.5703125" style="1" customWidth="1"/>
    <col min="8491" max="8491" width="11.7109375" style="1" customWidth="1"/>
    <col min="8492" max="8492" width="13.28515625" style="1" customWidth="1"/>
    <col min="8493" max="8493" width="11.85546875" style="1" customWidth="1"/>
    <col min="8494" max="8495" width="8.85546875" style="1" customWidth="1"/>
    <col min="8496" max="8496" width="8.28515625" style="1" customWidth="1"/>
    <col min="8497" max="8497" width="7.28515625" style="1" customWidth="1"/>
    <col min="8498" max="8498" width="8.42578125" style="1" customWidth="1"/>
    <col min="8499" max="8499" width="9.85546875" style="1" customWidth="1"/>
    <col min="8500" max="8500" width="8.85546875" style="1" customWidth="1"/>
    <col min="8501" max="8501" width="7.7109375" style="1" customWidth="1"/>
    <col min="8502" max="8502" width="6.5703125" style="1" customWidth="1"/>
    <col min="8503" max="8503" width="9.140625" style="1" customWidth="1"/>
    <col min="8504" max="8504" width="8.28515625" style="1" customWidth="1"/>
    <col min="8505" max="8505" width="10.140625" style="1" customWidth="1"/>
    <col min="8506" max="8507" width="8.140625" style="1" customWidth="1"/>
    <col min="8508" max="8508" width="7.85546875" style="1" customWidth="1"/>
    <col min="8509" max="8509" width="9.28515625" style="1" customWidth="1"/>
    <col min="8510" max="8510" width="8.7109375" style="1" customWidth="1"/>
    <col min="8511" max="8511" width="9.5703125" style="1" customWidth="1"/>
    <col min="8512" max="8705" width="9.140625" style="1"/>
    <col min="8706" max="8706" width="3.28515625" style="1" customWidth="1"/>
    <col min="8707" max="8707" width="17.28515625" style="1" customWidth="1"/>
    <col min="8708" max="8708" width="11.7109375" style="1" customWidth="1"/>
    <col min="8709" max="8709" width="11.28515625" style="1" customWidth="1"/>
    <col min="8710" max="8710" width="9.140625" style="1" customWidth="1"/>
    <col min="8711" max="8711" width="11.42578125" style="1" customWidth="1"/>
    <col min="8712" max="8712" width="9" style="1" customWidth="1"/>
    <col min="8713" max="8713" width="11.5703125" style="1" customWidth="1"/>
    <col min="8714" max="8714" width="9.42578125" style="1" customWidth="1"/>
    <col min="8715" max="8715" width="12.42578125" style="1" customWidth="1"/>
    <col min="8716" max="8719" width="12.7109375" style="1" customWidth="1"/>
    <col min="8720" max="8721" width="9.7109375" style="1" customWidth="1"/>
    <col min="8722" max="8722" width="8.42578125" style="1" customWidth="1"/>
    <col min="8723" max="8724" width="10.7109375" style="1" customWidth="1"/>
    <col min="8725" max="8725" width="9.5703125" style="1" customWidth="1"/>
    <col min="8726" max="8726" width="11.7109375" style="1" customWidth="1"/>
    <col min="8727" max="8727" width="13.28515625" style="1" customWidth="1"/>
    <col min="8728" max="8728" width="11.85546875" style="1" customWidth="1"/>
    <col min="8729" max="8730" width="8.85546875" style="1" customWidth="1"/>
    <col min="8731" max="8731" width="8.28515625" style="1" customWidth="1"/>
    <col min="8732" max="8732" width="7.28515625" style="1" customWidth="1"/>
    <col min="8733" max="8733" width="8.42578125" style="1" customWidth="1"/>
    <col min="8734" max="8734" width="9.85546875" style="1" customWidth="1"/>
    <col min="8735" max="8735" width="8.85546875" style="1" customWidth="1"/>
    <col min="8736" max="8736" width="7.7109375" style="1" customWidth="1"/>
    <col min="8737" max="8737" width="6.5703125" style="1" customWidth="1"/>
    <col min="8738" max="8738" width="9.140625" style="1" customWidth="1"/>
    <col min="8739" max="8739" width="8.28515625" style="1" customWidth="1"/>
    <col min="8740" max="8740" width="10.140625" style="1" customWidth="1"/>
    <col min="8741" max="8742" width="8.140625" style="1" customWidth="1"/>
    <col min="8743" max="8743" width="7.85546875" style="1" customWidth="1"/>
    <col min="8744" max="8744" width="9.28515625" style="1" customWidth="1"/>
    <col min="8745" max="8745" width="8.7109375" style="1" customWidth="1"/>
    <col min="8746" max="8746" width="9.5703125" style="1" customWidth="1"/>
    <col min="8747" max="8747" width="11.7109375" style="1" customWidth="1"/>
    <col min="8748" max="8748" width="13.28515625" style="1" customWidth="1"/>
    <col min="8749" max="8749" width="11.85546875" style="1" customWidth="1"/>
    <col min="8750" max="8751" width="8.85546875" style="1" customWidth="1"/>
    <col min="8752" max="8752" width="8.28515625" style="1" customWidth="1"/>
    <col min="8753" max="8753" width="7.28515625" style="1" customWidth="1"/>
    <col min="8754" max="8754" width="8.42578125" style="1" customWidth="1"/>
    <col min="8755" max="8755" width="9.85546875" style="1" customWidth="1"/>
    <col min="8756" max="8756" width="8.85546875" style="1" customWidth="1"/>
    <col min="8757" max="8757" width="7.7109375" style="1" customWidth="1"/>
    <col min="8758" max="8758" width="6.5703125" style="1" customWidth="1"/>
    <col min="8759" max="8759" width="9.140625" style="1" customWidth="1"/>
    <col min="8760" max="8760" width="8.28515625" style="1" customWidth="1"/>
    <col min="8761" max="8761" width="10.140625" style="1" customWidth="1"/>
    <col min="8762" max="8763" width="8.140625" style="1" customWidth="1"/>
    <col min="8764" max="8764" width="7.85546875" style="1" customWidth="1"/>
    <col min="8765" max="8765" width="9.28515625" style="1" customWidth="1"/>
    <col min="8766" max="8766" width="8.7109375" style="1" customWidth="1"/>
    <col min="8767" max="8767" width="9.5703125" style="1" customWidth="1"/>
    <col min="8768" max="8961" width="9.140625" style="1"/>
    <col min="8962" max="8962" width="3.28515625" style="1" customWidth="1"/>
    <col min="8963" max="8963" width="17.28515625" style="1" customWidth="1"/>
    <col min="8964" max="8964" width="11.7109375" style="1" customWidth="1"/>
    <col min="8965" max="8965" width="11.28515625" style="1" customWidth="1"/>
    <col min="8966" max="8966" width="9.140625" style="1" customWidth="1"/>
    <col min="8967" max="8967" width="11.42578125" style="1" customWidth="1"/>
    <col min="8968" max="8968" width="9" style="1" customWidth="1"/>
    <col min="8969" max="8969" width="11.5703125" style="1" customWidth="1"/>
    <col min="8970" max="8970" width="9.42578125" style="1" customWidth="1"/>
    <col min="8971" max="8971" width="12.42578125" style="1" customWidth="1"/>
    <col min="8972" max="8975" width="12.7109375" style="1" customWidth="1"/>
    <col min="8976" max="8977" width="9.7109375" style="1" customWidth="1"/>
    <col min="8978" max="8978" width="8.42578125" style="1" customWidth="1"/>
    <col min="8979" max="8980" width="10.7109375" style="1" customWidth="1"/>
    <col min="8981" max="8981" width="9.5703125" style="1" customWidth="1"/>
    <col min="8982" max="8982" width="11.7109375" style="1" customWidth="1"/>
    <col min="8983" max="8983" width="13.28515625" style="1" customWidth="1"/>
    <col min="8984" max="8984" width="11.85546875" style="1" customWidth="1"/>
    <col min="8985" max="8986" width="8.85546875" style="1" customWidth="1"/>
    <col min="8987" max="8987" width="8.28515625" style="1" customWidth="1"/>
    <col min="8988" max="8988" width="7.28515625" style="1" customWidth="1"/>
    <col min="8989" max="8989" width="8.42578125" style="1" customWidth="1"/>
    <col min="8990" max="8990" width="9.85546875" style="1" customWidth="1"/>
    <col min="8991" max="8991" width="8.85546875" style="1" customWidth="1"/>
    <col min="8992" max="8992" width="7.7109375" style="1" customWidth="1"/>
    <col min="8993" max="8993" width="6.5703125" style="1" customWidth="1"/>
    <col min="8994" max="8994" width="9.140625" style="1" customWidth="1"/>
    <col min="8995" max="8995" width="8.28515625" style="1" customWidth="1"/>
    <col min="8996" max="8996" width="10.140625" style="1" customWidth="1"/>
    <col min="8997" max="8998" width="8.140625" style="1" customWidth="1"/>
    <col min="8999" max="8999" width="7.85546875" style="1" customWidth="1"/>
    <col min="9000" max="9000" width="9.28515625" style="1" customWidth="1"/>
    <col min="9001" max="9001" width="8.7109375" style="1" customWidth="1"/>
    <col min="9002" max="9002" width="9.5703125" style="1" customWidth="1"/>
    <col min="9003" max="9003" width="11.7109375" style="1" customWidth="1"/>
    <col min="9004" max="9004" width="13.28515625" style="1" customWidth="1"/>
    <col min="9005" max="9005" width="11.85546875" style="1" customWidth="1"/>
    <col min="9006" max="9007" width="8.85546875" style="1" customWidth="1"/>
    <col min="9008" max="9008" width="8.28515625" style="1" customWidth="1"/>
    <col min="9009" max="9009" width="7.28515625" style="1" customWidth="1"/>
    <col min="9010" max="9010" width="8.42578125" style="1" customWidth="1"/>
    <col min="9011" max="9011" width="9.85546875" style="1" customWidth="1"/>
    <col min="9012" max="9012" width="8.85546875" style="1" customWidth="1"/>
    <col min="9013" max="9013" width="7.7109375" style="1" customWidth="1"/>
    <col min="9014" max="9014" width="6.5703125" style="1" customWidth="1"/>
    <col min="9015" max="9015" width="9.140625" style="1" customWidth="1"/>
    <col min="9016" max="9016" width="8.28515625" style="1" customWidth="1"/>
    <col min="9017" max="9017" width="10.140625" style="1" customWidth="1"/>
    <col min="9018" max="9019" width="8.140625" style="1" customWidth="1"/>
    <col min="9020" max="9020" width="7.85546875" style="1" customWidth="1"/>
    <col min="9021" max="9021" width="9.28515625" style="1" customWidth="1"/>
    <col min="9022" max="9022" width="8.7109375" style="1" customWidth="1"/>
    <col min="9023" max="9023" width="9.5703125" style="1" customWidth="1"/>
    <col min="9024" max="9217" width="9.140625" style="1"/>
    <col min="9218" max="9218" width="3.28515625" style="1" customWidth="1"/>
    <col min="9219" max="9219" width="17.28515625" style="1" customWidth="1"/>
    <col min="9220" max="9220" width="11.7109375" style="1" customWidth="1"/>
    <col min="9221" max="9221" width="11.28515625" style="1" customWidth="1"/>
    <col min="9222" max="9222" width="9.140625" style="1" customWidth="1"/>
    <col min="9223" max="9223" width="11.42578125" style="1" customWidth="1"/>
    <col min="9224" max="9224" width="9" style="1" customWidth="1"/>
    <col min="9225" max="9225" width="11.5703125" style="1" customWidth="1"/>
    <col min="9226" max="9226" width="9.42578125" style="1" customWidth="1"/>
    <col min="9227" max="9227" width="12.42578125" style="1" customWidth="1"/>
    <col min="9228" max="9231" width="12.7109375" style="1" customWidth="1"/>
    <col min="9232" max="9233" width="9.7109375" style="1" customWidth="1"/>
    <col min="9234" max="9234" width="8.42578125" style="1" customWidth="1"/>
    <col min="9235" max="9236" width="10.7109375" style="1" customWidth="1"/>
    <col min="9237" max="9237" width="9.5703125" style="1" customWidth="1"/>
    <col min="9238" max="9238" width="11.7109375" style="1" customWidth="1"/>
    <col min="9239" max="9239" width="13.28515625" style="1" customWidth="1"/>
    <col min="9240" max="9240" width="11.85546875" style="1" customWidth="1"/>
    <col min="9241" max="9242" width="8.85546875" style="1" customWidth="1"/>
    <col min="9243" max="9243" width="8.28515625" style="1" customWidth="1"/>
    <col min="9244" max="9244" width="7.28515625" style="1" customWidth="1"/>
    <col min="9245" max="9245" width="8.42578125" style="1" customWidth="1"/>
    <col min="9246" max="9246" width="9.85546875" style="1" customWidth="1"/>
    <col min="9247" max="9247" width="8.85546875" style="1" customWidth="1"/>
    <col min="9248" max="9248" width="7.7109375" style="1" customWidth="1"/>
    <col min="9249" max="9249" width="6.5703125" style="1" customWidth="1"/>
    <col min="9250" max="9250" width="9.140625" style="1" customWidth="1"/>
    <col min="9251" max="9251" width="8.28515625" style="1" customWidth="1"/>
    <col min="9252" max="9252" width="10.140625" style="1" customWidth="1"/>
    <col min="9253" max="9254" width="8.140625" style="1" customWidth="1"/>
    <col min="9255" max="9255" width="7.85546875" style="1" customWidth="1"/>
    <col min="9256" max="9256" width="9.28515625" style="1" customWidth="1"/>
    <col min="9257" max="9257" width="8.7109375" style="1" customWidth="1"/>
    <col min="9258" max="9258" width="9.5703125" style="1" customWidth="1"/>
    <col min="9259" max="9259" width="11.7109375" style="1" customWidth="1"/>
    <col min="9260" max="9260" width="13.28515625" style="1" customWidth="1"/>
    <col min="9261" max="9261" width="11.85546875" style="1" customWidth="1"/>
    <col min="9262" max="9263" width="8.85546875" style="1" customWidth="1"/>
    <col min="9264" max="9264" width="8.28515625" style="1" customWidth="1"/>
    <col min="9265" max="9265" width="7.28515625" style="1" customWidth="1"/>
    <col min="9266" max="9266" width="8.42578125" style="1" customWidth="1"/>
    <col min="9267" max="9267" width="9.85546875" style="1" customWidth="1"/>
    <col min="9268" max="9268" width="8.85546875" style="1" customWidth="1"/>
    <col min="9269" max="9269" width="7.7109375" style="1" customWidth="1"/>
    <col min="9270" max="9270" width="6.5703125" style="1" customWidth="1"/>
    <col min="9271" max="9271" width="9.140625" style="1" customWidth="1"/>
    <col min="9272" max="9272" width="8.28515625" style="1" customWidth="1"/>
    <col min="9273" max="9273" width="10.140625" style="1" customWidth="1"/>
    <col min="9274" max="9275" width="8.140625" style="1" customWidth="1"/>
    <col min="9276" max="9276" width="7.85546875" style="1" customWidth="1"/>
    <col min="9277" max="9277" width="9.28515625" style="1" customWidth="1"/>
    <col min="9278" max="9278" width="8.7109375" style="1" customWidth="1"/>
    <col min="9279" max="9279" width="9.5703125" style="1" customWidth="1"/>
    <col min="9280" max="9473" width="9.140625" style="1"/>
    <col min="9474" max="9474" width="3.28515625" style="1" customWidth="1"/>
    <col min="9475" max="9475" width="17.28515625" style="1" customWidth="1"/>
    <col min="9476" max="9476" width="11.7109375" style="1" customWidth="1"/>
    <col min="9477" max="9477" width="11.28515625" style="1" customWidth="1"/>
    <col min="9478" max="9478" width="9.140625" style="1" customWidth="1"/>
    <col min="9479" max="9479" width="11.42578125" style="1" customWidth="1"/>
    <col min="9480" max="9480" width="9" style="1" customWidth="1"/>
    <col min="9481" max="9481" width="11.5703125" style="1" customWidth="1"/>
    <col min="9482" max="9482" width="9.42578125" style="1" customWidth="1"/>
    <col min="9483" max="9483" width="12.42578125" style="1" customWidth="1"/>
    <col min="9484" max="9487" width="12.7109375" style="1" customWidth="1"/>
    <col min="9488" max="9489" width="9.7109375" style="1" customWidth="1"/>
    <col min="9490" max="9490" width="8.42578125" style="1" customWidth="1"/>
    <col min="9491" max="9492" width="10.7109375" style="1" customWidth="1"/>
    <col min="9493" max="9493" width="9.5703125" style="1" customWidth="1"/>
    <col min="9494" max="9494" width="11.7109375" style="1" customWidth="1"/>
    <col min="9495" max="9495" width="13.28515625" style="1" customWidth="1"/>
    <col min="9496" max="9496" width="11.85546875" style="1" customWidth="1"/>
    <col min="9497" max="9498" width="8.85546875" style="1" customWidth="1"/>
    <col min="9499" max="9499" width="8.28515625" style="1" customWidth="1"/>
    <col min="9500" max="9500" width="7.28515625" style="1" customWidth="1"/>
    <col min="9501" max="9501" width="8.42578125" style="1" customWidth="1"/>
    <col min="9502" max="9502" width="9.85546875" style="1" customWidth="1"/>
    <col min="9503" max="9503" width="8.85546875" style="1" customWidth="1"/>
    <col min="9504" max="9504" width="7.7109375" style="1" customWidth="1"/>
    <col min="9505" max="9505" width="6.5703125" style="1" customWidth="1"/>
    <col min="9506" max="9506" width="9.140625" style="1" customWidth="1"/>
    <col min="9507" max="9507" width="8.28515625" style="1" customWidth="1"/>
    <col min="9508" max="9508" width="10.140625" style="1" customWidth="1"/>
    <col min="9509" max="9510" width="8.140625" style="1" customWidth="1"/>
    <col min="9511" max="9511" width="7.85546875" style="1" customWidth="1"/>
    <col min="9512" max="9512" width="9.28515625" style="1" customWidth="1"/>
    <col min="9513" max="9513" width="8.7109375" style="1" customWidth="1"/>
    <col min="9514" max="9514" width="9.5703125" style="1" customWidth="1"/>
    <col min="9515" max="9515" width="11.7109375" style="1" customWidth="1"/>
    <col min="9516" max="9516" width="13.28515625" style="1" customWidth="1"/>
    <col min="9517" max="9517" width="11.85546875" style="1" customWidth="1"/>
    <col min="9518" max="9519" width="8.85546875" style="1" customWidth="1"/>
    <col min="9520" max="9520" width="8.28515625" style="1" customWidth="1"/>
    <col min="9521" max="9521" width="7.28515625" style="1" customWidth="1"/>
    <col min="9522" max="9522" width="8.42578125" style="1" customWidth="1"/>
    <col min="9523" max="9523" width="9.85546875" style="1" customWidth="1"/>
    <col min="9524" max="9524" width="8.85546875" style="1" customWidth="1"/>
    <col min="9525" max="9525" width="7.7109375" style="1" customWidth="1"/>
    <col min="9526" max="9526" width="6.5703125" style="1" customWidth="1"/>
    <col min="9527" max="9527" width="9.140625" style="1" customWidth="1"/>
    <col min="9528" max="9528" width="8.28515625" style="1" customWidth="1"/>
    <col min="9529" max="9529" width="10.140625" style="1" customWidth="1"/>
    <col min="9530" max="9531" width="8.140625" style="1" customWidth="1"/>
    <col min="9532" max="9532" width="7.85546875" style="1" customWidth="1"/>
    <col min="9533" max="9533" width="9.28515625" style="1" customWidth="1"/>
    <col min="9534" max="9534" width="8.7109375" style="1" customWidth="1"/>
    <col min="9535" max="9535" width="9.5703125" style="1" customWidth="1"/>
    <col min="9536" max="9729" width="9.140625" style="1"/>
    <col min="9730" max="9730" width="3.28515625" style="1" customWidth="1"/>
    <col min="9731" max="9731" width="17.28515625" style="1" customWidth="1"/>
    <col min="9732" max="9732" width="11.7109375" style="1" customWidth="1"/>
    <col min="9733" max="9733" width="11.28515625" style="1" customWidth="1"/>
    <col min="9734" max="9734" width="9.140625" style="1" customWidth="1"/>
    <col min="9735" max="9735" width="11.42578125" style="1" customWidth="1"/>
    <col min="9736" max="9736" width="9" style="1" customWidth="1"/>
    <col min="9737" max="9737" width="11.5703125" style="1" customWidth="1"/>
    <col min="9738" max="9738" width="9.42578125" style="1" customWidth="1"/>
    <col min="9739" max="9739" width="12.42578125" style="1" customWidth="1"/>
    <col min="9740" max="9743" width="12.7109375" style="1" customWidth="1"/>
    <col min="9744" max="9745" width="9.7109375" style="1" customWidth="1"/>
    <col min="9746" max="9746" width="8.42578125" style="1" customWidth="1"/>
    <col min="9747" max="9748" width="10.7109375" style="1" customWidth="1"/>
    <col min="9749" max="9749" width="9.5703125" style="1" customWidth="1"/>
    <col min="9750" max="9750" width="11.7109375" style="1" customWidth="1"/>
    <col min="9751" max="9751" width="13.28515625" style="1" customWidth="1"/>
    <col min="9752" max="9752" width="11.85546875" style="1" customWidth="1"/>
    <col min="9753" max="9754" width="8.85546875" style="1" customWidth="1"/>
    <col min="9755" max="9755" width="8.28515625" style="1" customWidth="1"/>
    <col min="9756" max="9756" width="7.28515625" style="1" customWidth="1"/>
    <col min="9757" max="9757" width="8.42578125" style="1" customWidth="1"/>
    <col min="9758" max="9758" width="9.85546875" style="1" customWidth="1"/>
    <col min="9759" max="9759" width="8.85546875" style="1" customWidth="1"/>
    <col min="9760" max="9760" width="7.7109375" style="1" customWidth="1"/>
    <col min="9761" max="9761" width="6.5703125" style="1" customWidth="1"/>
    <col min="9762" max="9762" width="9.140625" style="1" customWidth="1"/>
    <col min="9763" max="9763" width="8.28515625" style="1" customWidth="1"/>
    <col min="9764" max="9764" width="10.140625" style="1" customWidth="1"/>
    <col min="9765" max="9766" width="8.140625" style="1" customWidth="1"/>
    <col min="9767" max="9767" width="7.85546875" style="1" customWidth="1"/>
    <col min="9768" max="9768" width="9.28515625" style="1" customWidth="1"/>
    <col min="9769" max="9769" width="8.7109375" style="1" customWidth="1"/>
    <col min="9770" max="9770" width="9.5703125" style="1" customWidth="1"/>
    <col min="9771" max="9771" width="11.7109375" style="1" customWidth="1"/>
    <col min="9772" max="9772" width="13.28515625" style="1" customWidth="1"/>
    <col min="9773" max="9773" width="11.85546875" style="1" customWidth="1"/>
    <col min="9774" max="9775" width="8.85546875" style="1" customWidth="1"/>
    <col min="9776" max="9776" width="8.28515625" style="1" customWidth="1"/>
    <col min="9777" max="9777" width="7.28515625" style="1" customWidth="1"/>
    <col min="9778" max="9778" width="8.42578125" style="1" customWidth="1"/>
    <col min="9779" max="9779" width="9.85546875" style="1" customWidth="1"/>
    <col min="9780" max="9780" width="8.85546875" style="1" customWidth="1"/>
    <col min="9781" max="9781" width="7.7109375" style="1" customWidth="1"/>
    <col min="9782" max="9782" width="6.5703125" style="1" customWidth="1"/>
    <col min="9783" max="9783" width="9.140625" style="1" customWidth="1"/>
    <col min="9784" max="9784" width="8.28515625" style="1" customWidth="1"/>
    <col min="9785" max="9785" width="10.140625" style="1" customWidth="1"/>
    <col min="9786" max="9787" width="8.140625" style="1" customWidth="1"/>
    <col min="9788" max="9788" width="7.85546875" style="1" customWidth="1"/>
    <col min="9789" max="9789" width="9.28515625" style="1" customWidth="1"/>
    <col min="9790" max="9790" width="8.7109375" style="1" customWidth="1"/>
    <col min="9791" max="9791" width="9.5703125" style="1" customWidth="1"/>
    <col min="9792" max="9985" width="9.140625" style="1"/>
    <col min="9986" max="9986" width="3.28515625" style="1" customWidth="1"/>
    <col min="9987" max="9987" width="17.28515625" style="1" customWidth="1"/>
    <col min="9988" max="9988" width="11.7109375" style="1" customWidth="1"/>
    <col min="9989" max="9989" width="11.28515625" style="1" customWidth="1"/>
    <col min="9990" max="9990" width="9.140625" style="1" customWidth="1"/>
    <col min="9991" max="9991" width="11.42578125" style="1" customWidth="1"/>
    <col min="9992" max="9992" width="9" style="1" customWidth="1"/>
    <col min="9993" max="9993" width="11.5703125" style="1" customWidth="1"/>
    <col min="9994" max="9994" width="9.42578125" style="1" customWidth="1"/>
    <col min="9995" max="9995" width="12.42578125" style="1" customWidth="1"/>
    <col min="9996" max="9999" width="12.7109375" style="1" customWidth="1"/>
    <col min="10000" max="10001" width="9.7109375" style="1" customWidth="1"/>
    <col min="10002" max="10002" width="8.42578125" style="1" customWidth="1"/>
    <col min="10003" max="10004" width="10.7109375" style="1" customWidth="1"/>
    <col min="10005" max="10005" width="9.5703125" style="1" customWidth="1"/>
    <col min="10006" max="10006" width="11.7109375" style="1" customWidth="1"/>
    <col min="10007" max="10007" width="13.28515625" style="1" customWidth="1"/>
    <col min="10008" max="10008" width="11.85546875" style="1" customWidth="1"/>
    <col min="10009" max="10010" width="8.85546875" style="1" customWidth="1"/>
    <col min="10011" max="10011" width="8.28515625" style="1" customWidth="1"/>
    <col min="10012" max="10012" width="7.28515625" style="1" customWidth="1"/>
    <col min="10013" max="10013" width="8.42578125" style="1" customWidth="1"/>
    <col min="10014" max="10014" width="9.85546875" style="1" customWidth="1"/>
    <col min="10015" max="10015" width="8.85546875" style="1" customWidth="1"/>
    <col min="10016" max="10016" width="7.7109375" style="1" customWidth="1"/>
    <col min="10017" max="10017" width="6.5703125" style="1" customWidth="1"/>
    <col min="10018" max="10018" width="9.140625" style="1" customWidth="1"/>
    <col min="10019" max="10019" width="8.28515625" style="1" customWidth="1"/>
    <col min="10020" max="10020" width="10.140625" style="1" customWidth="1"/>
    <col min="10021" max="10022" width="8.140625" style="1" customWidth="1"/>
    <col min="10023" max="10023" width="7.85546875" style="1" customWidth="1"/>
    <col min="10024" max="10024" width="9.28515625" style="1" customWidth="1"/>
    <col min="10025" max="10025" width="8.7109375" style="1" customWidth="1"/>
    <col min="10026" max="10026" width="9.5703125" style="1" customWidth="1"/>
    <col min="10027" max="10027" width="11.7109375" style="1" customWidth="1"/>
    <col min="10028" max="10028" width="13.28515625" style="1" customWidth="1"/>
    <col min="10029" max="10029" width="11.85546875" style="1" customWidth="1"/>
    <col min="10030" max="10031" width="8.85546875" style="1" customWidth="1"/>
    <col min="10032" max="10032" width="8.28515625" style="1" customWidth="1"/>
    <col min="10033" max="10033" width="7.28515625" style="1" customWidth="1"/>
    <col min="10034" max="10034" width="8.42578125" style="1" customWidth="1"/>
    <col min="10035" max="10035" width="9.85546875" style="1" customWidth="1"/>
    <col min="10036" max="10036" width="8.85546875" style="1" customWidth="1"/>
    <col min="10037" max="10037" width="7.7109375" style="1" customWidth="1"/>
    <col min="10038" max="10038" width="6.5703125" style="1" customWidth="1"/>
    <col min="10039" max="10039" width="9.140625" style="1" customWidth="1"/>
    <col min="10040" max="10040" width="8.28515625" style="1" customWidth="1"/>
    <col min="10041" max="10041" width="10.140625" style="1" customWidth="1"/>
    <col min="10042" max="10043" width="8.140625" style="1" customWidth="1"/>
    <col min="10044" max="10044" width="7.85546875" style="1" customWidth="1"/>
    <col min="10045" max="10045" width="9.28515625" style="1" customWidth="1"/>
    <col min="10046" max="10046" width="8.7109375" style="1" customWidth="1"/>
    <col min="10047" max="10047" width="9.5703125" style="1" customWidth="1"/>
    <col min="10048" max="10241" width="9.140625" style="1"/>
    <col min="10242" max="10242" width="3.28515625" style="1" customWidth="1"/>
    <col min="10243" max="10243" width="17.28515625" style="1" customWidth="1"/>
    <col min="10244" max="10244" width="11.7109375" style="1" customWidth="1"/>
    <col min="10245" max="10245" width="11.28515625" style="1" customWidth="1"/>
    <col min="10246" max="10246" width="9.140625" style="1" customWidth="1"/>
    <col min="10247" max="10247" width="11.42578125" style="1" customWidth="1"/>
    <col min="10248" max="10248" width="9" style="1" customWidth="1"/>
    <col min="10249" max="10249" width="11.5703125" style="1" customWidth="1"/>
    <col min="10250" max="10250" width="9.42578125" style="1" customWidth="1"/>
    <col min="10251" max="10251" width="12.42578125" style="1" customWidth="1"/>
    <col min="10252" max="10255" width="12.7109375" style="1" customWidth="1"/>
    <col min="10256" max="10257" width="9.7109375" style="1" customWidth="1"/>
    <col min="10258" max="10258" width="8.42578125" style="1" customWidth="1"/>
    <col min="10259" max="10260" width="10.7109375" style="1" customWidth="1"/>
    <col min="10261" max="10261" width="9.5703125" style="1" customWidth="1"/>
    <col min="10262" max="10262" width="11.7109375" style="1" customWidth="1"/>
    <col min="10263" max="10263" width="13.28515625" style="1" customWidth="1"/>
    <col min="10264" max="10264" width="11.85546875" style="1" customWidth="1"/>
    <col min="10265" max="10266" width="8.85546875" style="1" customWidth="1"/>
    <col min="10267" max="10267" width="8.28515625" style="1" customWidth="1"/>
    <col min="10268" max="10268" width="7.28515625" style="1" customWidth="1"/>
    <col min="10269" max="10269" width="8.42578125" style="1" customWidth="1"/>
    <col min="10270" max="10270" width="9.85546875" style="1" customWidth="1"/>
    <col min="10271" max="10271" width="8.85546875" style="1" customWidth="1"/>
    <col min="10272" max="10272" width="7.7109375" style="1" customWidth="1"/>
    <col min="10273" max="10273" width="6.5703125" style="1" customWidth="1"/>
    <col min="10274" max="10274" width="9.140625" style="1" customWidth="1"/>
    <col min="10275" max="10275" width="8.28515625" style="1" customWidth="1"/>
    <col min="10276" max="10276" width="10.140625" style="1" customWidth="1"/>
    <col min="10277" max="10278" width="8.140625" style="1" customWidth="1"/>
    <col min="10279" max="10279" width="7.85546875" style="1" customWidth="1"/>
    <col min="10280" max="10280" width="9.28515625" style="1" customWidth="1"/>
    <col min="10281" max="10281" width="8.7109375" style="1" customWidth="1"/>
    <col min="10282" max="10282" width="9.5703125" style="1" customWidth="1"/>
    <col min="10283" max="10283" width="11.7109375" style="1" customWidth="1"/>
    <col min="10284" max="10284" width="13.28515625" style="1" customWidth="1"/>
    <col min="10285" max="10285" width="11.85546875" style="1" customWidth="1"/>
    <col min="10286" max="10287" width="8.85546875" style="1" customWidth="1"/>
    <col min="10288" max="10288" width="8.28515625" style="1" customWidth="1"/>
    <col min="10289" max="10289" width="7.28515625" style="1" customWidth="1"/>
    <col min="10290" max="10290" width="8.42578125" style="1" customWidth="1"/>
    <col min="10291" max="10291" width="9.85546875" style="1" customWidth="1"/>
    <col min="10292" max="10292" width="8.85546875" style="1" customWidth="1"/>
    <col min="10293" max="10293" width="7.7109375" style="1" customWidth="1"/>
    <col min="10294" max="10294" width="6.5703125" style="1" customWidth="1"/>
    <col min="10295" max="10295" width="9.140625" style="1" customWidth="1"/>
    <col min="10296" max="10296" width="8.28515625" style="1" customWidth="1"/>
    <col min="10297" max="10297" width="10.140625" style="1" customWidth="1"/>
    <col min="10298" max="10299" width="8.140625" style="1" customWidth="1"/>
    <col min="10300" max="10300" width="7.85546875" style="1" customWidth="1"/>
    <col min="10301" max="10301" width="9.28515625" style="1" customWidth="1"/>
    <col min="10302" max="10302" width="8.7109375" style="1" customWidth="1"/>
    <col min="10303" max="10303" width="9.5703125" style="1" customWidth="1"/>
    <col min="10304" max="10497" width="9.140625" style="1"/>
    <col min="10498" max="10498" width="3.28515625" style="1" customWidth="1"/>
    <col min="10499" max="10499" width="17.28515625" style="1" customWidth="1"/>
    <col min="10500" max="10500" width="11.7109375" style="1" customWidth="1"/>
    <col min="10501" max="10501" width="11.28515625" style="1" customWidth="1"/>
    <col min="10502" max="10502" width="9.140625" style="1" customWidth="1"/>
    <col min="10503" max="10503" width="11.42578125" style="1" customWidth="1"/>
    <col min="10504" max="10504" width="9" style="1" customWidth="1"/>
    <col min="10505" max="10505" width="11.5703125" style="1" customWidth="1"/>
    <col min="10506" max="10506" width="9.42578125" style="1" customWidth="1"/>
    <col min="10507" max="10507" width="12.42578125" style="1" customWidth="1"/>
    <col min="10508" max="10511" width="12.7109375" style="1" customWidth="1"/>
    <col min="10512" max="10513" width="9.7109375" style="1" customWidth="1"/>
    <col min="10514" max="10514" width="8.42578125" style="1" customWidth="1"/>
    <col min="10515" max="10516" width="10.7109375" style="1" customWidth="1"/>
    <col min="10517" max="10517" width="9.5703125" style="1" customWidth="1"/>
    <col min="10518" max="10518" width="11.7109375" style="1" customWidth="1"/>
    <col min="10519" max="10519" width="13.28515625" style="1" customWidth="1"/>
    <col min="10520" max="10520" width="11.85546875" style="1" customWidth="1"/>
    <col min="10521" max="10522" width="8.85546875" style="1" customWidth="1"/>
    <col min="10523" max="10523" width="8.28515625" style="1" customWidth="1"/>
    <col min="10524" max="10524" width="7.28515625" style="1" customWidth="1"/>
    <col min="10525" max="10525" width="8.42578125" style="1" customWidth="1"/>
    <col min="10526" max="10526" width="9.85546875" style="1" customWidth="1"/>
    <col min="10527" max="10527" width="8.85546875" style="1" customWidth="1"/>
    <col min="10528" max="10528" width="7.7109375" style="1" customWidth="1"/>
    <col min="10529" max="10529" width="6.5703125" style="1" customWidth="1"/>
    <col min="10530" max="10530" width="9.140625" style="1" customWidth="1"/>
    <col min="10531" max="10531" width="8.28515625" style="1" customWidth="1"/>
    <col min="10532" max="10532" width="10.140625" style="1" customWidth="1"/>
    <col min="10533" max="10534" width="8.140625" style="1" customWidth="1"/>
    <col min="10535" max="10535" width="7.85546875" style="1" customWidth="1"/>
    <col min="10536" max="10536" width="9.28515625" style="1" customWidth="1"/>
    <col min="10537" max="10537" width="8.7109375" style="1" customWidth="1"/>
    <col min="10538" max="10538" width="9.5703125" style="1" customWidth="1"/>
    <col min="10539" max="10539" width="11.7109375" style="1" customWidth="1"/>
    <col min="10540" max="10540" width="13.28515625" style="1" customWidth="1"/>
    <col min="10541" max="10541" width="11.85546875" style="1" customWidth="1"/>
    <col min="10542" max="10543" width="8.85546875" style="1" customWidth="1"/>
    <col min="10544" max="10544" width="8.28515625" style="1" customWidth="1"/>
    <col min="10545" max="10545" width="7.28515625" style="1" customWidth="1"/>
    <col min="10546" max="10546" width="8.42578125" style="1" customWidth="1"/>
    <col min="10547" max="10547" width="9.85546875" style="1" customWidth="1"/>
    <col min="10548" max="10548" width="8.85546875" style="1" customWidth="1"/>
    <col min="10549" max="10549" width="7.7109375" style="1" customWidth="1"/>
    <col min="10550" max="10550" width="6.5703125" style="1" customWidth="1"/>
    <col min="10551" max="10551" width="9.140625" style="1" customWidth="1"/>
    <col min="10552" max="10552" width="8.28515625" style="1" customWidth="1"/>
    <col min="10553" max="10553" width="10.140625" style="1" customWidth="1"/>
    <col min="10554" max="10555" width="8.140625" style="1" customWidth="1"/>
    <col min="10556" max="10556" width="7.85546875" style="1" customWidth="1"/>
    <col min="10557" max="10557" width="9.28515625" style="1" customWidth="1"/>
    <col min="10558" max="10558" width="8.7109375" style="1" customWidth="1"/>
    <col min="10559" max="10559" width="9.5703125" style="1" customWidth="1"/>
    <col min="10560" max="10753" width="9.140625" style="1"/>
    <col min="10754" max="10754" width="3.28515625" style="1" customWidth="1"/>
    <col min="10755" max="10755" width="17.28515625" style="1" customWidth="1"/>
    <col min="10756" max="10756" width="11.7109375" style="1" customWidth="1"/>
    <col min="10757" max="10757" width="11.28515625" style="1" customWidth="1"/>
    <col min="10758" max="10758" width="9.140625" style="1" customWidth="1"/>
    <col min="10759" max="10759" width="11.42578125" style="1" customWidth="1"/>
    <col min="10760" max="10760" width="9" style="1" customWidth="1"/>
    <col min="10761" max="10761" width="11.5703125" style="1" customWidth="1"/>
    <col min="10762" max="10762" width="9.42578125" style="1" customWidth="1"/>
    <col min="10763" max="10763" width="12.42578125" style="1" customWidth="1"/>
    <col min="10764" max="10767" width="12.7109375" style="1" customWidth="1"/>
    <col min="10768" max="10769" width="9.7109375" style="1" customWidth="1"/>
    <col min="10770" max="10770" width="8.42578125" style="1" customWidth="1"/>
    <col min="10771" max="10772" width="10.7109375" style="1" customWidth="1"/>
    <col min="10773" max="10773" width="9.5703125" style="1" customWidth="1"/>
    <col min="10774" max="10774" width="11.7109375" style="1" customWidth="1"/>
    <col min="10775" max="10775" width="13.28515625" style="1" customWidth="1"/>
    <col min="10776" max="10776" width="11.85546875" style="1" customWidth="1"/>
    <col min="10777" max="10778" width="8.85546875" style="1" customWidth="1"/>
    <col min="10779" max="10779" width="8.28515625" style="1" customWidth="1"/>
    <col min="10780" max="10780" width="7.28515625" style="1" customWidth="1"/>
    <col min="10781" max="10781" width="8.42578125" style="1" customWidth="1"/>
    <col min="10782" max="10782" width="9.85546875" style="1" customWidth="1"/>
    <col min="10783" max="10783" width="8.85546875" style="1" customWidth="1"/>
    <col min="10784" max="10784" width="7.7109375" style="1" customWidth="1"/>
    <col min="10785" max="10785" width="6.5703125" style="1" customWidth="1"/>
    <col min="10786" max="10786" width="9.140625" style="1" customWidth="1"/>
    <col min="10787" max="10787" width="8.28515625" style="1" customWidth="1"/>
    <col min="10788" max="10788" width="10.140625" style="1" customWidth="1"/>
    <col min="10789" max="10790" width="8.140625" style="1" customWidth="1"/>
    <col min="10791" max="10791" width="7.85546875" style="1" customWidth="1"/>
    <col min="10792" max="10792" width="9.28515625" style="1" customWidth="1"/>
    <col min="10793" max="10793" width="8.7109375" style="1" customWidth="1"/>
    <col min="10794" max="10794" width="9.5703125" style="1" customWidth="1"/>
    <col min="10795" max="10795" width="11.7109375" style="1" customWidth="1"/>
    <col min="10796" max="10796" width="13.28515625" style="1" customWidth="1"/>
    <col min="10797" max="10797" width="11.85546875" style="1" customWidth="1"/>
    <col min="10798" max="10799" width="8.85546875" style="1" customWidth="1"/>
    <col min="10800" max="10800" width="8.28515625" style="1" customWidth="1"/>
    <col min="10801" max="10801" width="7.28515625" style="1" customWidth="1"/>
    <col min="10802" max="10802" width="8.42578125" style="1" customWidth="1"/>
    <col min="10803" max="10803" width="9.85546875" style="1" customWidth="1"/>
    <col min="10804" max="10804" width="8.85546875" style="1" customWidth="1"/>
    <col min="10805" max="10805" width="7.7109375" style="1" customWidth="1"/>
    <col min="10806" max="10806" width="6.5703125" style="1" customWidth="1"/>
    <col min="10807" max="10807" width="9.140625" style="1" customWidth="1"/>
    <col min="10808" max="10808" width="8.28515625" style="1" customWidth="1"/>
    <col min="10809" max="10809" width="10.140625" style="1" customWidth="1"/>
    <col min="10810" max="10811" width="8.140625" style="1" customWidth="1"/>
    <col min="10812" max="10812" width="7.85546875" style="1" customWidth="1"/>
    <col min="10813" max="10813" width="9.28515625" style="1" customWidth="1"/>
    <col min="10814" max="10814" width="8.7109375" style="1" customWidth="1"/>
    <col min="10815" max="10815" width="9.5703125" style="1" customWidth="1"/>
    <col min="10816" max="11009" width="9.140625" style="1"/>
    <col min="11010" max="11010" width="3.28515625" style="1" customWidth="1"/>
    <col min="11011" max="11011" width="17.28515625" style="1" customWidth="1"/>
    <col min="11012" max="11012" width="11.7109375" style="1" customWidth="1"/>
    <col min="11013" max="11013" width="11.28515625" style="1" customWidth="1"/>
    <col min="11014" max="11014" width="9.140625" style="1" customWidth="1"/>
    <col min="11015" max="11015" width="11.42578125" style="1" customWidth="1"/>
    <col min="11016" max="11016" width="9" style="1" customWidth="1"/>
    <col min="11017" max="11017" width="11.5703125" style="1" customWidth="1"/>
    <col min="11018" max="11018" width="9.42578125" style="1" customWidth="1"/>
    <col min="11019" max="11019" width="12.42578125" style="1" customWidth="1"/>
    <col min="11020" max="11023" width="12.7109375" style="1" customWidth="1"/>
    <col min="11024" max="11025" width="9.7109375" style="1" customWidth="1"/>
    <col min="11026" max="11026" width="8.42578125" style="1" customWidth="1"/>
    <col min="11027" max="11028" width="10.7109375" style="1" customWidth="1"/>
    <col min="11029" max="11029" width="9.5703125" style="1" customWidth="1"/>
    <col min="11030" max="11030" width="11.7109375" style="1" customWidth="1"/>
    <col min="11031" max="11031" width="13.28515625" style="1" customWidth="1"/>
    <col min="11032" max="11032" width="11.85546875" style="1" customWidth="1"/>
    <col min="11033" max="11034" width="8.85546875" style="1" customWidth="1"/>
    <col min="11035" max="11035" width="8.28515625" style="1" customWidth="1"/>
    <col min="11036" max="11036" width="7.28515625" style="1" customWidth="1"/>
    <col min="11037" max="11037" width="8.42578125" style="1" customWidth="1"/>
    <col min="11038" max="11038" width="9.85546875" style="1" customWidth="1"/>
    <col min="11039" max="11039" width="8.85546875" style="1" customWidth="1"/>
    <col min="11040" max="11040" width="7.7109375" style="1" customWidth="1"/>
    <col min="11041" max="11041" width="6.5703125" style="1" customWidth="1"/>
    <col min="11042" max="11042" width="9.140625" style="1" customWidth="1"/>
    <col min="11043" max="11043" width="8.28515625" style="1" customWidth="1"/>
    <col min="11044" max="11044" width="10.140625" style="1" customWidth="1"/>
    <col min="11045" max="11046" width="8.140625" style="1" customWidth="1"/>
    <col min="11047" max="11047" width="7.85546875" style="1" customWidth="1"/>
    <col min="11048" max="11048" width="9.28515625" style="1" customWidth="1"/>
    <col min="11049" max="11049" width="8.7109375" style="1" customWidth="1"/>
    <col min="11050" max="11050" width="9.5703125" style="1" customWidth="1"/>
    <col min="11051" max="11051" width="11.7109375" style="1" customWidth="1"/>
    <col min="11052" max="11052" width="13.28515625" style="1" customWidth="1"/>
    <col min="11053" max="11053" width="11.85546875" style="1" customWidth="1"/>
    <col min="11054" max="11055" width="8.85546875" style="1" customWidth="1"/>
    <col min="11056" max="11056" width="8.28515625" style="1" customWidth="1"/>
    <col min="11057" max="11057" width="7.28515625" style="1" customWidth="1"/>
    <col min="11058" max="11058" width="8.42578125" style="1" customWidth="1"/>
    <col min="11059" max="11059" width="9.85546875" style="1" customWidth="1"/>
    <col min="11060" max="11060" width="8.85546875" style="1" customWidth="1"/>
    <col min="11061" max="11061" width="7.7109375" style="1" customWidth="1"/>
    <col min="11062" max="11062" width="6.5703125" style="1" customWidth="1"/>
    <col min="11063" max="11063" width="9.140625" style="1" customWidth="1"/>
    <col min="11064" max="11064" width="8.28515625" style="1" customWidth="1"/>
    <col min="11065" max="11065" width="10.140625" style="1" customWidth="1"/>
    <col min="11066" max="11067" width="8.140625" style="1" customWidth="1"/>
    <col min="11068" max="11068" width="7.85546875" style="1" customWidth="1"/>
    <col min="11069" max="11069" width="9.28515625" style="1" customWidth="1"/>
    <col min="11070" max="11070" width="8.7109375" style="1" customWidth="1"/>
    <col min="11071" max="11071" width="9.5703125" style="1" customWidth="1"/>
    <col min="11072" max="11265" width="9.140625" style="1"/>
    <col min="11266" max="11266" width="3.28515625" style="1" customWidth="1"/>
    <col min="11267" max="11267" width="17.28515625" style="1" customWidth="1"/>
    <col min="11268" max="11268" width="11.7109375" style="1" customWidth="1"/>
    <col min="11269" max="11269" width="11.28515625" style="1" customWidth="1"/>
    <col min="11270" max="11270" width="9.140625" style="1" customWidth="1"/>
    <col min="11271" max="11271" width="11.42578125" style="1" customWidth="1"/>
    <col min="11272" max="11272" width="9" style="1" customWidth="1"/>
    <col min="11273" max="11273" width="11.5703125" style="1" customWidth="1"/>
    <col min="11274" max="11274" width="9.42578125" style="1" customWidth="1"/>
    <col min="11275" max="11275" width="12.42578125" style="1" customWidth="1"/>
    <col min="11276" max="11279" width="12.7109375" style="1" customWidth="1"/>
    <col min="11280" max="11281" width="9.7109375" style="1" customWidth="1"/>
    <col min="11282" max="11282" width="8.42578125" style="1" customWidth="1"/>
    <col min="11283" max="11284" width="10.7109375" style="1" customWidth="1"/>
    <col min="11285" max="11285" width="9.5703125" style="1" customWidth="1"/>
    <col min="11286" max="11286" width="11.7109375" style="1" customWidth="1"/>
    <col min="11287" max="11287" width="13.28515625" style="1" customWidth="1"/>
    <col min="11288" max="11288" width="11.85546875" style="1" customWidth="1"/>
    <col min="11289" max="11290" width="8.85546875" style="1" customWidth="1"/>
    <col min="11291" max="11291" width="8.28515625" style="1" customWidth="1"/>
    <col min="11292" max="11292" width="7.28515625" style="1" customWidth="1"/>
    <col min="11293" max="11293" width="8.42578125" style="1" customWidth="1"/>
    <col min="11294" max="11294" width="9.85546875" style="1" customWidth="1"/>
    <col min="11295" max="11295" width="8.85546875" style="1" customWidth="1"/>
    <col min="11296" max="11296" width="7.7109375" style="1" customWidth="1"/>
    <col min="11297" max="11297" width="6.5703125" style="1" customWidth="1"/>
    <col min="11298" max="11298" width="9.140625" style="1" customWidth="1"/>
    <col min="11299" max="11299" width="8.28515625" style="1" customWidth="1"/>
    <col min="11300" max="11300" width="10.140625" style="1" customWidth="1"/>
    <col min="11301" max="11302" width="8.140625" style="1" customWidth="1"/>
    <col min="11303" max="11303" width="7.85546875" style="1" customWidth="1"/>
    <col min="11304" max="11304" width="9.28515625" style="1" customWidth="1"/>
    <col min="11305" max="11305" width="8.7109375" style="1" customWidth="1"/>
    <col min="11306" max="11306" width="9.5703125" style="1" customWidth="1"/>
    <col min="11307" max="11307" width="11.7109375" style="1" customWidth="1"/>
    <col min="11308" max="11308" width="13.28515625" style="1" customWidth="1"/>
    <col min="11309" max="11309" width="11.85546875" style="1" customWidth="1"/>
    <col min="11310" max="11311" width="8.85546875" style="1" customWidth="1"/>
    <col min="11312" max="11312" width="8.28515625" style="1" customWidth="1"/>
    <col min="11313" max="11313" width="7.28515625" style="1" customWidth="1"/>
    <col min="11314" max="11314" width="8.42578125" style="1" customWidth="1"/>
    <col min="11315" max="11315" width="9.85546875" style="1" customWidth="1"/>
    <col min="11316" max="11316" width="8.85546875" style="1" customWidth="1"/>
    <col min="11317" max="11317" width="7.7109375" style="1" customWidth="1"/>
    <col min="11318" max="11318" width="6.5703125" style="1" customWidth="1"/>
    <col min="11319" max="11319" width="9.140625" style="1" customWidth="1"/>
    <col min="11320" max="11320" width="8.28515625" style="1" customWidth="1"/>
    <col min="11321" max="11321" width="10.140625" style="1" customWidth="1"/>
    <col min="11322" max="11323" width="8.140625" style="1" customWidth="1"/>
    <col min="11324" max="11324" width="7.85546875" style="1" customWidth="1"/>
    <col min="11325" max="11325" width="9.28515625" style="1" customWidth="1"/>
    <col min="11326" max="11326" width="8.7109375" style="1" customWidth="1"/>
    <col min="11327" max="11327" width="9.5703125" style="1" customWidth="1"/>
    <col min="11328" max="11521" width="9.140625" style="1"/>
    <col min="11522" max="11522" width="3.28515625" style="1" customWidth="1"/>
    <col min="11523" max="11523" width="17.28515625" style="1" customWidth="1"/>
    <col min="11524" max="11524" width="11.7109375" style="1" customWidth="1"/>
    <col min="11525" max="11525" width="11.28515625" style="1" customWidth="1"/>
    <col min="11526" max="11526" width="9.140625" style="1" customWidth="1"/>
    <col min="11527" max="11527" width="11.42578125" style="1" customWidth="1"/>
    <col min="11528" max="11528" width="9" style="1" customWidth="1"/>
    <col min="11529" max="11529" width="11.5703125" style="1" customWidth="1"/>
    <col min="11530" max="11530" width="9.42578125" style="1" customWidth="1"/>
    <col min="11531" max="11531" width="12.42578125" style="1" customWidth="1"/>
    <col min="11532" max="11535" width="12.7109375" style="1" customWidth="1"/>
    <col min="11536" max="11537" width="9.7109375" style="1" customWidth="1"/>
    <col min="11538" max="11538" width="8.42578125" style="1" customWidth="1"/>
    <col min="11539" max="11540" width="10.7109375" style="1" customWidth="1"/>
    <col min="11541" max="11541" width="9.5703125" style="1" customWidth="1"/>
    <col min="11542" max="11542" width="11.7109375" style="1" customWidth="1"/>
    <col min="11543" max="11543" width="13.28515625" style="1" customWidth="1"/>
    <col min="11544" max="11544" width="11.85546875" style="1" customWidth="1"/>
    <col min="11545" max="11546" width="8.85546875" style="1" customWidth="1"/>
    <col min="11547" max="11547" width="8.28515625" style="1" customWidth="1"/>
    <col min="11548" max="11548" width="7.28515625" style="1" customWidth="1"/>
    <col min="11549" max="11549" width="8.42578125" style="1" customWidth="1"/>
    <col min="11550" max="11550" width="9.85546875" style="1" customWidth="1"/>
    <col min="11551" max="11551" width="8.85546875" style="1" customWidth="1"/>
    <col min="11552" max="11552" width="7.7109375" style="1" customWidth="1"/>
    <col min="11553" max="11553" width="6.5703125" style="1" customWidth="1"/>
    <col min="11554" max="11554" width="9.140625" style="1" customWidth="1"/>
    <col min="11555" max="11555" width="8.28515625" style="1" customWidth="1"/>
    <col min="11556" max="11556" width="10.140625" style="1" customWidth="1"/>
    <col min="11557" max="11558" width="8.140625" style="1" customWidth="1"/>
    <col min="11559" max="11559" width="7.85546875" style="1" customWidth="1"/>
    <col min="11560" max="11560" width="9.28515625" style="1" customWidth="1"/>
    <col min="11561" max="11561" width="8.7109375" style="1" customWidth="1"/>
    <col min="11562" max="11562" width="9.5703125" style="1" customWidth="1"/>
    <col min="11563" max="11563" width="11.7109375" style="1" customWidth="1"/>
    <col min="11564" max="11564" width="13.28515625" style="1" customWidth="1"/>
    <col min="11565" max="11565" width="11.85546875" style="1" customWidth="1"/>
    <col min="11566" max="11567" width="8.85546875" style="1" customWidth="1"/>
    <col min="11568" max="11568" width="8.28515625" style="1" customWidth="1"/>
    <col min="11569" max="11569" width="7.28515625" style="1" customWidth="1"/>
    <col min="11570" max="11570" width="8.42578125" style="1" customWidth="1"/>
    <col min="11571" max="11571" width="9.85546875" style="1" customWidth="1"/>
    <col min="11572" max="11572" width="8.85546875" style="1" customWidth="1"/>
    <col min="11573" max="11573" width="7.7109375" style="1" customWidth="1"/>
    <col min="11574" max="11574" width="6.5703125" style="1" customWidth="1"/>
    <col min="11575" max="11575" width="9.140625" style="1" customWidth="1"/>
    <col min="11576" max="11576" width="8.28515625" style="1" customWidth="1"/>
    <col min="11577" max="11577" width="10.140625" style="1" customWidth="1"/>
    <col min="11578" max="11579" width="8.140625" style="1" customWidth="1"/>
    <col min="11580" max="11580" width="7.85546875" style="1" customWidth="1"/>
    <col min="11581" max="11581" width="9.28515625" style="1" customWidth="1"/>
    <col min="11582" max="11582" width="8.7109375" style="1" customWidth="1"/>
    <col min="11583" max="11583" width="9.5703125" style="1" customWidth="1"/>
    <col min="11584" max="11777" width="9.140625" style="1"/>
    <col min="11778" max="11778" width="3.28515625" style="1" customWidth="1"/>
    <col min="11779" max="11779" width="17.28515625" style="1" customWidth="1"/>
    <col min="11780" max="11780" width="11.7109375" style="1" customWidth="1"/>
    <col min="11781" max="11781" width="11.28515625" style="1" customWidth="1"/>
    <col min="11782" max="11782" width="9.140625" style="1" customWidth="1"/>
    <col min="11783" max="11783" width="11.42578125" style="1" customWidth="1"/>
    <col min="11784" max="11784" width="9" style="1" customWidth="1"/>
    <col min="11785" max="11785" width="11.5703125" style="1" customWidth="1"/>
    <col min="11786" max="11786" width="9.42578125" style="1" customWidth="1"/>
    <col min="11787" max="11787" width="12.42578125" style="1" customWidth="1"/>
    <col min="11788" max="11791" width="12.7109375" style="1" customWidth="1"/>
    <col min="11792" max="11793" width="9.7109375" style="1" customWidth="1"/>
    <col min="11794" max="11794" width="8.42578125" style="1" customWidth="1"/>
    <col min="11795" max="11796" width="10.7109375" style="1" customWidth="1"/>
    <col min="11797" max="11797" width="9.5703125" style="1" customWidth="1"/>
    <col min="11798" max="11798" width="11.7109375" style="1" customWidth="1"/>
    <col min="11799" max="11799" width="13.28515625" style="1" customWidth="1"/>
    <col min="11800" max="11800" width="11.85546875" style="1" customWidth="1"/>
    <col min="11801" max="11802" width="8.85546875" style="1" customWidth="1"/>
    <col min="11803" max="11803" width="8.28515625" style="1" customWidth="1"/>
    <col min="11804" max="11804" width="7.28515625" style="1" customWidth="1"/>
    <col min="11805" max="11805" width="8.42578125" style="1" customWidth="1"/>
    <col min="11806" max="11806" width="9.85546875" style="1" customWidth="1"/>
    <col min="11807" max="11807" width="8.85546875" style="1" customWidth="1"/>
    <col min="11808" max="11808" width="7.7109375" style="1" customWidth="1"/>
    <col min="11809" max="11809" width="6.5703125" style="1" customWidth="1"/>
    <col min="11810" max="11810" width="9.140625" style="1" customWidth="1"/>
    <col min="11811" max="11811" width="8.28515625" style="1" customWidth="1"/>
    <col min="11812" max="11812" width="10.140625" style="1" customWidth="1"/>
    <col min="11813" max="11814" width="8.140625" style="1" customWidth="1"/>
    <col min="11815" max="11815" width="7.85546875" style="1" customWidth="1"/>
    <col min="11816" max="11816" width="9.28515625" style="1" customWidth="1"/>
    <col min="11817" max="11817" width="8.7109375" style="1" customWidth="1"/>
    <col min="11818" max="11818" width="9.5703125" style="1" customWidth="1"/>
    <col min="11819" max="11819" width="11.7109375" style="1" customWidth="1"/>
    <col min="11820" max="11820" width="13.28515625" style="1" customWidth="1"/>
    <col min="11821" max="11821" width="11.85546875" style="1" customWidth="1"/>
    <col min="11822" max="11823" width="8.85546875" style="1" customWidth="1"/>
    <col min="11824" max="11824" width="8.28515625" style="1" customWidth="1"/>
    <col min="11825" max="11825" width="7.28515625" style="1" customWidth="1"/>
    <col min="11826" max="11826" width="8.42578125" style="1" customWidth="1"/>
    <col min="11827" max="11827" width="9.85546875" style="1" customWidth="1"/>
    <col min="11828" max="11828" width="8.85546875" style="1" customWidth="1"/>
    <col min="11829" max="11829" width="7.7109375" style="1" customWidth="1"/>
    <col min="11830" max="11830" width="6.5703125" style="1" customWidth="1"/>
    <col min="11831" max="11831" width="9.140625" style="1" customWidth="1"/>
    <col min="11832" max="11832" width="8.28515625" style="1" customWidth="1"/>
    <col min="11833" max="11833" width="10.140625" style="1" customWidth="1"/>
    <col min="11834" max="11835" width="8.140625" style="1" customWidth="1"/>
    <col min="11836" max="11836" width="7.85546875" style="1" customWidth="1"/>
    <col min="11837" max="11837" width="9.28515625" style="1" customWidth="1"/>
    <col min="11838" max="11838" width="8.7109375" style="1" customWidth="1"/>
    <col min="11839" max="11839" width="9.5703125" style="1" customWidth="1"/>
    <col min="11840" max="12033" width="9.140625" style="1"/>
    <col min="12034" max="12034" width="3.28515625" style="1" customWidth="1"/>
    <col min="12035" max="12035" width="17.28515625" style="1" customWidth="1"/>
    <col min="12036" max="12036" width="11.7109375" style="1" customWidth="1"/>
    <col min="12037" max="12037" width="11.28515625" style="1" customWidth="1"/>
    <col min="12038" max="12038" width="9.140625" style="1" customWidth="1"/>
    <col min="12039" max="12039" width="11.42578125" style="1" customWidth="1"/>
    <col min="12040" max="12040" width="9" style="1" customWidth="1"/>
    <col min="12041" max="12041" width="11.5703125" style="1" customWidth="1"/>
    <col min="12042" max="12042" width="9.42578125" style="1" customWidth="1"/>
    <col min="12043" max="12043" width="12.42578125" style="1" customWidth="1"/>
    <col min="12044" max="12047" width="12.7109375" style="1" customWidth="1"/>
    <col min="12048" max="12049" width="9.7109375" style="1" customWidth="1"/>
    <col min="12050" max="12050" width="8.42578125" style="1" customWidth="1"/>
    <col min="12051" max="12052" width="10.7109375" style="1" customWidth="1"/>
    <col min="12053" max="12053" width="9.5703125" style="1" customWidth="1"/>
    <col min="12054" max="12054" width="11.7109375" style="1" customWidth="1"/>
    <col min="12055" max="12055" width="13.28515625" style="1" customWidth="1"/>
    <col min="12056" max="12056" width="11.85546875" style="1" customWidth="1"/>
    <col min="12057" max="12058" width="8.85546875" style="1" customWidth="1"/>
    <col min="12059" max="12059" width="8.28515625" style="1" customWidth="1"/>
    <col min="12060" max="12060" width="7.28515625" style="1" customWidth="1"/>
    <col min="12061" max="12061" width="8.42578125" style="1" customWidth="1"/>
    <col min="12062" max="12062" width="9.85546875" style="1" customWidth="1"/>
    <col min="12063" max="12063" width="8.85546875" style="1" customWidth="1"/>
    <col min="12064" max="12064" width="7.7109375" style="1" customWidth="1"/>
    <col min="12065" max="12065" width="6.5703125" style="1" customWidth="1"/>
    <col min="12066" max="12066" width="9.140625" style="1" customWidth="1"/>
    <col min="12067" max="12067" width="8.28515625" style="1" customWidth="1"/>
    <col min="12068" max="12068" width="10.140625" style="1" customWidth="1"/>
    <col min="12069" max="12070" width="8.140625" style="1" customWidth="1"/>
    <col min="12071" max="12071" width="7.85546875" style="1" customWidth="1"/>
    <col min="12072" max="12072" width="9.28515625" style="1" customWidth="1"/>
    <col min="12073" max="12073" width="8.7109375" style="1" customWidth="1"/>
    <col min="12074" max="12074" width="9.5703125" style="1" customWidth="1"/>
    <col min="12075" max="12075" width="11.7109375" style="1" customWidth="1"/>
    <col min="12076" max="12076" width="13.28515625" style="1" customWidth="1"/>
    <col min="12077" max="12077" width="11.85546875" style="1" customWidth="1"/>
    <col min="12078" max="12079" width="8.85546875" style="1" customWidth="1"/>
    <col min="12080" max="12080" width="8.28515625" style="1" customWidth="1"/>
    <col min="12081" max="12081" width="7.28515625" style="1" customWidth="1"/>
    <col min="12082" max="12082" width="8.42578125" style="1" customWidth="1"/>
    <col min="12083" max="12083" width="9.85546875" style="1" customWidth="1"/>
    <col min="12084" max="12084" width="8.85546875" style="1" customWidth="1"/>
    <col min="12085" max="12085" width="7.7109375" style="1" customWidth="1"/>
    <col min="12086" max="12086" width="6.5703125" style="1" customWidth="1"/>
    <col min="12087" max="12087" width="9.140625" style="1" customWidth="1"/>
    <col min="12088" max="12088" width="8.28515625" style="1" customWidth="1"/>
    <col min="12089" max="12089" width="10.140625" style="1" customWidth="1"/>
    <col min="12090" max="12091" width="8.140625" style="1" customWidth="1"/>
    <col min="12092" max="12092" width="7.85546875" style="1" customWidth="1"/>
    <col min="12093" max="12093" width="9.28515625" style="1" customWidth="1"/>
    <col min="12094" max="12094" width="8.7109375" style="1" customWidth="1"/>
    <col min="12095" max="12095" width="9.5703125" style="1" customWidth="1"/>
    <col min="12096" max="12289" width="9.140625" style="1"/>
    <col min="12290" max="12290" width="3.28515625" style="1" customWidth="1"/>
    <col min="12291" max="12291" width="17.28515625" style="1" customWidth="1"/>
    <col min="12292" max="12292" width="11.7109375" style="1" customWidth="1"/>
    <col min="12293" max="12293" width="11.28515625" style="1" customWidth="1"/>
    <col min="12294" max="12294" width="9.140625" style="1" customWidth="1"/>
    <col min="12295" max="12295" width="11.42578125" style="1" customWidth="1"/>
    <col min="12296" max="12296" width="9" style="1" customWidth="1"/>
    <col min="12297" max="12297" width="11.5703125" style="1" customWidth="1"/>
    <col min="12298" max="12298" width="9.42578125" style="1" customWidth="1"/>
    <col min="12299" max="12299" width="12.42578125" style="1" customWidth="1"/>
    <col min="12300" max="12303" width="12.7109375" style="1" customWidth="1"/>
    <col min="12304" max="12305" width="9.7109375" style="1" customWidth="1"/>
    <col min="12306" max="12306" width="8.42578125" style="1" customWidth="1"/>
    <col min="12307" max="12308" width="10.7109375" style="1" customWidth="1"/>
    <col min="12309" max="12309" width="9.5703125" style="1" customWidth="1"/>
    <col min="12310" max="12310" width="11.7109375" style="1" customWidth="1"/>
    <col min="12311" max="12311" width="13.28515625" style="1" customWidth="1"/>
    <col min="12312" max="12312" width="11.85546875" style="1" customWidth="1"/>
    <col min="12313" max="12314" width="8.85546875" style="1" customWidth="1"/>
    <col min="12315" max="12315" width="8.28515625" style="1" customWidth="1"/>
    <col min="12316" max="12316" width="7.28515625" style="1" customWidth="1"/>
    <col min="12317" max="12317" width="8.42578125" style="1" customWidth="1"/>
    <col min="12318" max="12318" width="9.85546875" style="1" customWidth="1"/>
    <col min="12319" max="12319" width="8.85546875" style="1" customWidth="1"/>
    <col min="12320" max="12320" width="7.7109375" style="1" customWidth="1"/>
    <col min="12321" max="12321" width="6.5703125" style="1" customWidth="1"/>
    <col min="12322" max="12322" width="9.140625" style="1" customWidth="1"/>
    <col min="12323" max="12323" width="8.28515625" style="1" customWidth="1"/>
    <col min="12324" max="12324" width="10.140625" style="1" customWidth="1"/>
    <col min="12325" max="12326" width="8.140625" style="1" customWidth="1"/>
    <col min="12327" max="12327" width="7.85546875" style="1" customWidth="1"/>
    <col min="12328" max="12328" width="9.28515625" style="1" customWidth="1"/>
    <col min="12329" max="12329" width="8.7109375" style="1" customWidth="1"/>
    <col min="12330" max="12330" width="9.5703125" style="1" customWidth="1"/>
    <col min="12331" max="12331" width="11.7109375" style="1" customWidth="1"/>
    <col min="12332" max="12332" width="13.28515625" style="1" customWidth="1"/>
    <col min="12333" max="12333" width="11.85546875" style="1" customWidth="1"/>
    <col min="12334" max="12335" width="8.85546875" style="1" customWidth="1"/>
    <col min="12336" max="12336" width="8.28515625" style="1" customWidth="1"/>
    <col min="12337" max="12337" width="7.28515625" style="1" customWidth="1"/>
    <col min="12338" max="12338" width="8.42578125" style="1" customWidth="1"/>
    <col min="12339" max="12339" width="9.85546875" style="1" customWidth="1"/>
    <col min="12340" max="12340" width="8.85546875" style="1" customWidth="1"/>
    <col min="12341" max="12341" width="7.7109375" style="1" customWidth="1"/>
    <col min="12342" max="12342" width="6.5703125" style="1" customWidth="1"/>
    <col min="12343" max="12343" width="9.140625" style="1" customWidth="1"/>
    <col min="12344" max="12344" width="8.28515625" style="1" customWidth="1"/>
    <col min="12345" max="12345" width="10.140625" style="1" customWidth="1"/>
    <col min="12346" max="12347" width="8.140625" style="1" customWidth="1"/>
    <col min="12348" max="12348" width="7.85546875" style="1" customWidth="1"/>
    <col min="12349" max="12349" width="9.28515625" style="1" customWidth="1"/>
    <col min="12350" max="12350" width="8.7109375" style="1" customWidth="1"/>
    <col min="12351" max="12351" width="9.5703125" style="1" customWidth="1"/>
    <col min="12352" max="12545" width="9.140625" style="1"/>
    <col min="12546" max="12546" width="3.28515625" style="1" customWidth="1"/>
    <col min="12547" max="12547" width="17.28515625" style="1" customWidth="1"/>
    <col min="12548" max="12548" width="11.7109375" style="1" customWidth="1"/>
    <col min="12549" max="12549" width="11.28515625" style="1" customWidth="1"/>
    <col min="12550" max="12550" width="9.140625" style="1" customWidth="1"/>
    <col min="12551" max="12551" width="11.42578125" style="1" customWidth="1"/>
    <col min="12552" max="12552" width="9" style="1" customWidth="1"/>
    <col min="12553" max="12553" width="11.5703125" style="1" customWidth="1"/>
    <col min="12554" max="12554" width="9.42578125" style="1" customWidth="1"/>
    <col min="12555" max="12555" width="12.42578125" style="1" customWidth="1"/>
    <col min="12556" max="12559" width="12.7109375" style="1" customWidth="1"/>
    <col min="12560" max="12561" width="9.7109375" style="1" customWidth="1"/>
    <col min="12562" max="12562" width="8.42578125" style="1" customWidth="1"/>
    <col min="12563" max="12564" width="10.7109375" style="1" customWidth="1"/>
    <col min="12565" max="12565" width="9.5703125" style="1" customWidth="1"/>
    <col min="12566" max="12566" width="11.7109375" style="1" customWidth="1"/>
    <col min="12567" max="12567" width="13.28515625" style="1" customWidth="1"/>
    <col min="12568" max="12568" width="11.85546875" style="1" customWidth="1"/>
    <col min="12569" max="12570" width="8.85546875" style="1" customWidth="1"/>
    <col min="12571" max="12571" width="8.28515625" style="1" customWidth="1"/>
    <col min="12572" max="12572" width="7.28515625" style="1" customWidth="1"/>
    <col min="12573" max="12573" width="8.42578125" style="1" customWidth="1"/>
    <col min="12574" max="12574" width="9.85546875" style="1" customWidth="1"/>
    <col min="12575" max="12575" width="8.85546875" style="1" customWidth="1"/>
    <col min="12576" max="12576" width="7.7109375" style="1" customWidth="1"/>
    <col min="12577" max="12577" width="6.5703125" style="1" customWidth="1"/>
    <col min="12578" max="12578" width="9.140625" style="1" customWidth="1"/>
    <col min="12579" max="12579" width="8.28515625" style="1" customWidth="1"/>
    <col min="12580" max="12580" width="10.140625" style="1" customWidth="1"/>
    <col min="12581" max="12582" width="8.140625" style="1" customWidth="1"/>
    <col min="12583" max="12583" width="7.85546875" style="1" customWidth="1"/>
    <col min="12584" max="12584" width="9.28515625" style="1" customWidth="1"/>
    <col min="12585" max="12585" width="8.7109375" style="1" customWidth="1"/>
    <col min="12586" max="12586" width="9.5703125" style="1" customWidth="1"/>
    <col min="12587" max="12587" width="11.7109375" style="1" customWidth="1"/>
    <col min="12588" max="12588" width="13.28515625" style="1" customWidth="1"/>
    <col min="12589" max="12589" width="11.85546875" style="1" customWidth="1"/>
    <col min="12590" max="12591" width="8.85546875" style="1" customWidth="1"/>
    <col min="12592" max="12592" width="8.28515625" style="1" customWidth="1"/>
    <col min="12593" max="12593" width="7.28515625" style="1" customWidth="1"/>
    <col min="12594" max="12594" width="8.42578125" style="1" customWidth="1"/>
    <col min="12595" max="12595" width="9.85546875" style="1" customWidth="1"/>
    <col min="12596" max="12596" width="8.85546875" style="1" customWidth="1"/>
    <col min="12597" max="12597" width="7.7109375" style="1" customWidth="1"/>
    <col min="12598" max="12598" width="6.5703125" style="1" customWidth="1"/>
    <col min="12599" max="12599" width="9.140625" style="1" customWidth="1"/>
    <col min="12600" max="12600" width="8.28515625" style="1" customWidth="1"/>
    <col min="12601" max="12601" width="10.140625" style="1" customWidth="1"/>
    <col min="12602" max="12603" width="8.140625" style="1" customWidth="1"/>
    <col min="12604" max="12604" width="7.85546875" style="1" customWidth="1"/>
    <col min="12605" max="12605" width="9.28515625" style="1" customWidth="1"/>
    <col min="12606" max="12606" width="8.7109375" style="1" customWidth="1"/>
    <col min="12607" max="12607" width="9.5703125" style="1" customWidth="1"/>
    <col min="12608" max="12801" width="9.140625" style="1"/>
    <col min="12802" max="12802" width="3.28515625" style="1" customWidth="1"/>
    <col min="12803" max="12803" width="17.28515625" style="1" customWidth="1"/>
    <col min="12804" max="12804" width="11.7109375" style="1" customWidth="1"/>
    <col min="12805" max="12805" width="11.28515625" style="1" customWidth="1"/>
    <col min="12806" max="12806" width="9.140625" style="1" customWidth="1"/>
    <col min="12807" max="12807" width="11.42578125" style="1" customWidth="1"/>
    <col min="12808" max="12808" width="9" style="1" customWidth="1"/>
    <col min="12809" max="12809" width="11.5703125" style="1" customWidth="1"/>
    <col min="12810" max="12810" width="9.42578125" style="1" customWidth="1"/>
    <col min="12811" max="12811" width="12.42578125" style="1" customWidth="1"/>
    <col min="12812" max="12815" width="12.7109375" style="1" customWidth="1"/>
    <col min="12816" max="12817" width="9.7109375" style="1" customWidth="1"/>
    <col min="12818" max="12818" width="8.42578125" style="1" customWidth="1"/>
    <col min="12819" max="12820" width="10.7109375" style="1" customWidth="1"/>
    <col min="12821" max="12821" width="9.5703125" style="1" customWidth="1"/>
    <col min="12822" max="12822" width="11.7109375" style="1" customWidth="1"/>
    <col min="12823" max="12823" width="13.28515625" style="1" customWidth="1"/>
    <col min="12824" max="12824" width="11.85546875" style="1" customWidth="1"/>
    <col min="12825" max="12826" width="8.85546875" style="1" customWidth="1"/>
    <col min="12827" max="12827" width="8.28515625" style="1" customWidth="1"/>
    <col min="12828" max="12828" width="7.28515625" style="1" customWidth="1"/>
    <col min="12829" max="12829" width="8.42578125" style="1" customWidth="1"/>
    <col min="12830" max="12830" width="9.85546875" style="1" customWidth="1"/>
    <col min="12831" max="12831" width="8.85546875" style="1" customWidth="1"/>
    <col min="12832" max="12832" width="7.7109375" style="1" customWidth="1"/>
    <col min="12833" max="12833" width="6.5703125" style="1" customWidth="1"/>
    <col min="12834" max="12834" width="9.140625" style="1" customWidth="1"/>
    <col min="12835" max="12835" width="8.28515625" style="1" customWidth="1"/>
    <col min="12836" max="12836" width="10.140625" style="1" customWidth="1"/>
    <col min="12837" max="12838" width="8.140625" style="1" customWidth="1"/>
    <col min="12839" max="12839" width="7.85546875" style="1" customWidth="1"/>
    <col min="12840" max="12840" width="9.28515625" style="1" customWidth="1"/>
    <col min="12841" max="12841" width="8.7109375" style="1" customWidth="1"/>
    <col min="12842" max="12842" width="9.5703125" style="1" customWidth="1"/>
    <col min="12843" max="12843" width="11.7109375" style="1" customWidth="1"/>
    <col min="12844" max="12844" width="13.28515625" style="1" customWidth="1"/>
    <col min="12845" max="12845" width="11.85546875" style="1" customWidth="1"/>
    <col min="12846" max="12847" width="8.85546875" style="1" customWidth="1"/>
    <col min="12848" max="12848" width="8.28515625" style="1" customWidth="1"/>
    <col min="12849" max="12849" width="7.28515625" style="1" customWidth="1"/>
    <col min="12850" max="12850" width="8.42578125" style="1" customWidth="1"/>
    <col min="12851" max="12851" width="9.85546875" style="1" customWidth="1"/>
    <col min="12852" max="12852" width="8.85546875" style="1" customWidth="1"/>
    <col min="12853" max="12853" width="7.7109375" style="1" customWidth="1"/>
    <col min="12854" max="12854" width="6.5703125" style="1" customWidth="1"/>
    <col min="12855" max="12855" width="9.140625" style="1" customWidth="1"/>
    <col min="12856" max="12856" width="8.28515625" style="1" customWidth="1"/>
    <col min="12857" max="12857" width="10.140625" style="1" customWidth="1"/>
    <col min="12858" max="12859" width="8.140625" style="1" customWidth="1"/>
    <col min="12860" max="12860" width="7.85546875" style="1" customWidth="1"/>
    <col min="12861" max="12861" width="9.28515625" style="1" customWidth="1"/>
    <col min="12862" max="12862" width="8.7109375" style="1" customWidth="1"/>
    <col min="12863" max="12863" width="9.5703125" style="1" customWidth="1"/>
    <col min="12864" max="13057" width="9.140625" style="1"/>
    <col min="13058" max="13058" width="3.28515625" style="1" customWidth="1"/>
    <col min="13059" max="13059" width="17.28515625" style="1" customWidth="1"/>
    <col min="13060" max="13060" width="11.7109375" style="1" customWidth="1"/>
    <col min="13061" max="13061" width="11.28515625" style="1" customWidth="1"/>
    <col min="13062" max="13062" width="9.140625" style="1" customWidth="1"/>
    <col min="13063" max="13063" width="11.42578125" style="1" customWidth="1"/>
    <col min="13064" max="13064" width="9" style="1" customWidth="1"/>
    <col min="13065" max="13065" width="11.5703125" style="1" customWidth="1"/>
    <col min="13066" max="13066" width="9.42578125" style="1" customWidth="1"/>
    <col min="13067" max="13067" width="12.42578125" style="1" customWidth="1"/>
    <col min="13068" max="13071" width="12.7109375" style="1" customWidth="1"/>
    <col min="13072" max="13073" width="9.7109375" style="1" customWidth="1"/>
    <col min="13074" max="13074" width="8.42578125" style="1" customWidth="1"/>
    <col min="13075" max="13076" width="10.7109375" style="1" customWidth="1"/>
    <col min="13077" max="13077" width="9.5703125" style="1" customWidth="1"/>
    <col min="13078" max="13078" width="11.7109375" style="1" customWidth="1"/>
    <col min="13079" max="13079" width="13.28515625" style="1" customWidth="1"/>
    <col min="13080" max="13080" width="11.85546875" style="1" customWidth="1"/>
    <col min="13081" max="13082" width="8.85546875" style="1" customWidth="1"/>
    <col min="13083" max="13083" width="8.28515625" style="1" customWidth="1"/>
    <col min="13084" max="13084" width="7.28515625" style="1" customWidth="1"/>
    <col min="13085" max="13085" width="8.42578125" style="1" customWidth="1"/>
    <col min="13086" max="13086" width="9.85546875" style="1" customWidth="1"/>
    <col min="13087" max="13087" width="8.85546875" style="1" customWidth="1"/>
    <col min="13088" max="13088" width="7.7109375" style="1" customWidth="1"/>
    <col min="13089" max="13089" width="6.5703125" style="1" customWidth="1"/>
    <col min="13090" max="13090" width="9.140625" style="1" customWidth="1"/>
    <col min="13091" max="13091" width="8.28515625" style="1" customWidth="1"/>
    <col min="13092" max="13092" width="10.140625" style="1" customWidth="1"/>
    <col min="13093" max="13094" width="8.140625" style="1" customWidth="1"/>
    <col min="13095" max="13095" width="7.85546875" style="1" customWidth="1"/>
    <col min="13096" max="13096" width="9.28515625" style="1" customWidth="1"/>
    <col min="13097" max="13097" width="8.7109375" style="1" customWidth="1"/>
    <col min="13098" max="13098" width="9.5703125" style="1" customWidth="1"/>
    <col min="13099" max="13099" width="11.7109375" style="1" customWidth="1"/>
    <col min="13100" max="13100" width="13.28515625" style="1" customWidth="1"/>
    <col min="13101" max="13101" width="11.85546875" style="1" customWidth="1"/>
    <col min="13102" max="13103" width="8.85546875" style="1" customWidth="1"/>
    <col min="13104" max="13104" width="8.28515625" style="1" customWidth="1"/>
    <col min="13105" max="13105" width="7.28515625" style="1" customWidth="1"/>
    <col min="13106" max="13106" width="8.42578125" style="1" customWidth="1"/>
    <col min="13107" max="13107" width="9.85546875" style="1" customWidth="1"/>
    <col min="13108" max="13108" width="8.85546875" style="1" customWidth="1"/>
    <col min="13109" max="13109" width="7.7109375" style="1" customWidth="1"/>
    <col min="13110" max="13110" width="6.5703125" style="1" customWidth="1"/>
    <col min="13111" max="13111" width="9.140625" style="1" customWidth="1"/>
    <col min="13112" max="13112" width="8.28515625" style="1" customWidth="1"/>
    <col min="13113" max="13113" width="10.140625" style="1" customWidth="1"/>
    <col min="13114" max="13115" width="8.140625" style="1" customWidth="1"/>
    <col min="13116" max="13116" width="7.85546875" style="1" customWidth="1"/>
    <col min="13117" max="13117" width="9.28515625" style="1" customWidth="1"/>
    <col min="13118" max="13118" width="8.7109375" style="1" customWidth="1"/>
    <col min="13119" max="13119" width="9.5703125" style="1" customWidth="1"/>
    <col min="13120" max="13313" width="9.140625" style="1"/>
    <col min="13314" max="13314" width="3.28515625" style="1" customWidth="1"/>
    <col min="13315" max="13315" width="17.28515625" style="1" customWidth="1"/>
    <col min="13316" max="13316" width="11.7109375" style="1" customWidth="1"/>
    <col min="13317" max="13317" width="11.28515625" style="1" customWidth="1"/>
    <col min="13318" max="13318" width="9.140625" style="1" customWidth="1"/>
    <col min="13319" max="13319" width="11.42578125" style="1" customWidth="1"/>
    <col min="13320" max="13320" width="9" style="1" customWidth="1"/>
    <col min="13321" max="13321" width="11.5703125" style="1" customWidth="1"/>
    <col min="13322" max="13322" width="9.42578125" style="1" customWidth="1"/>
    <col min="13323" max="13323" width="12.42578125" style="1" customWidth="1"/>
    <col min="13324" max="13327" width="12.7109375" style="1" customWidth="1"/>
    <col min="13328" max="13329" width="9.7109375" style="1" customWidth="1"/>
    <col min="13330" max="13330" width="8.42578125" style="1" customWidth="1"/>
    <col min="13331" max="13332" width="10.7109375" style="1" customWidth="1"/>
    <col min="13333" max="13333" width="9.5703125" style="1" customWidth="1"/>
    <col min="13334" max="13334" width="11.7109375" style="1" customWidth="1"/>
    <col min="13335" max="13335" width="13.28515625" style="1" customWidth="1"/>
    <col min="13336" max="13336" width="11.85546875" style="1" customWidth="1"/>
    <col min="13337" max="13338" width="8.85546875" style="1" customWidth="1"/>
    <col min="13339" max="13339" width="8.28515625" style="1" customWidth="1"/>
    <col min="13340" max="13340" width="7.28515625" style="1" customWidth="1"/>
    <col min="13341" max="13341" width="8.42578125" style="1" customWidth="1"/>
    <col min="13342" max="13342" width="9.85546875" style="1" customWidth="1"/>
    <col min="13343" max="13343" width="8.85546875" style="1" customWidth="1"/>
    <col min="13344" max="13344" width="7.7109375" style="1" customWidth="1"/>
    <col min="13345" max="13345" width="6.5703125" style="1" customWidth="1"/>
    <col min="13346" max="13346" width="9.140625" style="1" customWidth="1"/>
    <col min="13347" max="13347" width="8.28515625" style="1" customWidth="1"/>
    <col min="13348" max="13348" width="10.140625" style="1" customWidth="1"/>
    <col min="13349" max="13350" width="8.140625" style="1" customWidth="1"/>
    <col min="13351" max="13351" width="7.85546875" style="1" customWidth="1"/>
    <col min="13352" max="13352" width="9.28515625" style="1" customWidth="1"/>
    <col min="13353" max="13353" width="8.7109375" style="1" customWidth="1"/>
    <col min="13354" max="13354" width="9.5703125" style="1" customWidth="1"/>
    <col min="13355" max="13355" width="11.7109375" style="1" customWidth="1"/>
    <col min="13356" max="13356" width="13.28515625" style="1" customWidth="1"/>
    <col min="13357" max="13357" width="11.85546875" style="1" customWidth="1"/>
    <col min="13358" max="13359" width="8.85546875" style="1" customWidth="1"/>
    <col min="13360" max="13360" width="8.28515625" style="1" customWidth="1"/>
    <col min="13361" max="13361" width="7.28515625" style="1" customWidth="1"/>
    <col min="13362" max="13362" width="8.42578125" style="1" customWidth="1"/>
    <col min="13363" max="13363" width="9.85546875" style="1" customWidth="1"/>
    <col min="13364" max="13364" width="8.85546875" style="1" customWidth="1"/>
    <col min="13365" max="13365" width="7.7109375" style="1" customWidth="1"/>
    <col min="13366" max="13366" width="6.5703125" style="1" customWidth="1"/>
    <col min="13367" max="13367" width="9.140625" style="1" customWidth="1"/>
    <col min="13368" max="13368" width="8.28515625" style="1" customWidth="1"/>
    <col min="13369" max="13369" width="10.140625" style="1" customWidth="1"/>
    <col min="13370" max="13371" width="8.140625" style="1" customWidth="1"/>
    <col min="13372" max="13372" width="7.85546875" style="1" customWidth="1"/>
    <col min="13373" max="13373" width="9.28515625" style="1" customWidth="1"/>
    <col min="13374" max="13374" width="8.7109375" style="1" customWidth="1"/>
    <col min="13375" max="13375" width="9.5703125" style="1" customWidth="1"/>
    <col min="13376" max="13569" width="9.140625" style="1"/>
    <col min="13570" max="13570" width="3.28515625" style="1" customWidth="1"/>
    <col min="13571" max="13571" width="17.28515625" style="1" customWidth="1"/>
    <col min="13572" max="13572" width="11.7109375" style="1" customWidth="1"/>
    <col min="13573" max="13573" width="11.28515625" style="1" customWidth="1"/>
    <col min="13574" max="13574" width="9.140625" style="1" customWidth="1"/>
    <col min="13575" max="13575" width="11.42578125" style="1" customWidth="1"/>
    <col min="13576" max="13576" width="9" style="1" customWidth="1"/>
    <col min="13577" max="13577" width="11.5703125" style="1" customWidth="1"/>
    <col min="13578" max="13578" width="9.42578125" style="1" customWidth="1"/>
    <col min="13579" max="13579" width="12.42578125" style="1" customWidth="1"/>
    <col min="13580" max="13583" width="12.7109375" style="1" customWidth="1"/>
    <col min="13584" max="13585" width="9.7109375" style="1" customWidth="1"/>
    <col min="13586" max="13586" width="8.42578125" style="1" customWidth="1"/>
    <col min="13587" max="13588" width="10.7109375" style="1" customWidth="1"/>
    <col min="13589" max="13589" width="9.5703125" style="1" customWidth="1"/>
    <col min="13590" max="13590" width="11.7109375" style="1" customWidth="1"/>
    <col min="13591" max="13591" width="13.28515625" style="1" customWidth="1"/>
    <col min="13592" max="13592" width="11.85546875" style="1" customWidth="1"/>
    <col min="13593" max="13594" width="8.85546875" style="1" customWidth="1"/>
    <col min="13595" max="13595" width="8.28515625" style="1" customWidth="1"/>
    <col min="13596" max="13596" width="7.28515625" style="1" customWidth="1"/>
    <col min="13597" max="13597" width="8.42578125" style="1" customWidth="1"/>
    <col min="13598" max="13598" width="9.85546875" style="1" customWidth="1"/>
    <col min="13599" max="13599" width="8.85546875" style="1" customWidth="1"/>
    <col min="13600" max="13600" width="7.7109375" style="1" customWidth="1"/>
    <col min="13601" max="13601" width="6.5703125" style="1" customWidth="1"/>
    <col min="13602" max="13602" width="9.140625" style="1" customWidth="1"/>
    <col min="13603" max="13603" width="8.28515625" style="1" customWidth="1"/>
    <col min="13604" max="13604" width="10.140625" style="1" customWidth="1"/>
    <col min="13605" max="13606" width="8.140625" style="1" customWidth="1"/>
    <col min="13607" max="13607" width="7.85546875" style="1" customWidth="1"/>
    <col min="13608" max="13608" width="9.28515625" style="1" customWidth="1"/>
    <col min="13609" max="13609" width="8.7109375" style="1" customWidth="1"/>
    <col min="13610" max="13610" width="9.5703125" style="1" customWidth="1"/>
    <col min="13611" max="13611" width="11.7109375" style="1" customWidth="1"/>
    <col min="13612" max="13612" width="13.28515625" style="1" customWidth="1"/>
    <col min="13613" max="13613" width="11.85546875" style="1" customWidth="1"/>
    <col min="13614" max="13615" width="8.85546875" style="1" customWidth="1"/>
    <col min="13616" max="13616" width="8.28515625" style="1" customWidth="1"/>
    <col min="13617" max="13617" width="7.28515625" style="1" customWidth="1"/>
    <col min="13618" max="13618" width="8.42578125" style="1" customWidth="1"/>
    <col min="13619" max="13619" width="9.85546875" style="1" customWidth="1"/>
    <col min="13620" max="13620" width="8.85546875" style="1" customWidth="1"/>
    <col min="13621" max="13621" width="7.7109375" style="1" customWidth="1"/>
    <col min="13622" max="13622" width="6.5703125" style="1" customWidth="1"/>
    <col min="13623" max="13623" width="9.140625" style="1" customWidth="1"/>
    <col min="13624" max="13624" width="8.28515625" style="1" customWidth="1"/>
    <col min="13625" max="13625" width="10.140625" style="1" customWidth="1"/>
    <col min="13626" max="13627" width="8.140625" style="1" customWidth="1"/>
    <col min="13628" max="13628" width="7.85546875" style="1" customWidth="1"/>
    <col min="13629" max="13629" width="9.28515625" style="1" customWidth="1"/>
    <col min="13630" max="13630" width="8.7109375" style="1" customWidth="1"/>
    <col min="13631" max="13631" width="9.5703125" style="1" customWidth="1"/>
    <col min="13632" max="13825" width="9.140625" style="1"/>
    <col min="13826" max="13826" width="3.28515625" style="1" customWidth="1"/>
    <col min="13827" max="13827" width="17.28515625" style="1" customWidth="1"/>
    <col min="13828" max="13828" width="11.7109375" style="1" customWidth="1"/>
    <col min="13829" max="13829" width="11.28515625" style="1" customWidth="1"/>
    <col min="13830" max="13830" width="9.140625" style="1" customWidth="1"/>
    <col min="13831" max="13831" width="11.42578125" style="1" customWidth="1"/>
    <col min="13832" max="13832" width="9" style="1" customWidth="1"/>
    <col min="13833" max="13833" width="11.5703125" style="1" customWidth="1"/>
    <col min="13834" max="13834" width="9.42578125" style="1" customWidth="1"/>
    <col min="13835" max="13835" width="12.42578125" style="1" customWidth="1"/>
    <col min="13836" max="13839" width="12.7109375" style="1" customWidth="1"/>
    <col min="13840" max="13841" width="9.7109375" style="1" customWidth="1"/>
    <col min="13842" max="13842" width="8.42578125" style="1" customWidth="1"/>
    <col min="13843" max="13844" width="10.7109375" style="1" customWidth="1"/>
    <col min="13845" max="13845" width="9.5703125" style="1" customWidth="1"/>
    <col min="13846" max="13846" width="11.7109375" style="1" customWidth="1"/>
    <col min="13847" max="13847" width="13.28515625" style="1" customWidth="1"/>
    <col min="13848" max="13848" width="11.85546875" style="1" customWidth="1"/>
    <col min="13849" max="13850" width="8.85546875" style="1" customWidth="1"/>
    <col min="13851" max="13851" width="8.28515625" style="1" customWidth="1"/>
    <col min="13852" max="13852" width="7.28515625" style="1" customWidth="1"/>
    <col min="13853" max="13853" width="8.42578125" style="1" customWidth="1"/>
    <col min="13854" max="13854" width="9.85546875" style="1" customWidth="1"/>
    <col min="13855" max="13855" width="8.85546875" style="1" customWidth="1"/>
    <col min="13856" max="13856" width="7.7109375" style="1" customWidth="1"/>
    <col min="13857" max="13857" width="6.5703125" style="1" customWidth="1"/>
    <col min="13858" max="13858" width="9.140625" style="1" customWidth="1"/>
    <col min="13859" max="13859" width="8.28515625" style="1" customWidth="1"/>
    <col min="13860" max="13860" width="10.140625" style="1" customWidth="1"/>
    <col min="13861" max="13862" width="8.140625" style="1" customWidth="1"/>
    <col min="13863" max="13863" width="7.85546875" style="1" customWidth="1"/>
    <col min="13864" max="13864" width="9.28515625" style="1" customWidth="1"/>
    <col min="13865" max="13865" width="8.7109375" style="1" customWidth="1"/>
    <col min="13866" max="13866" width="9.5703125" style="1" customWidth="1"/>
    <col min="13867" max="13867" width="11.7109375" style="1" customWidth="1"/>
    <col min="13868" max="13868" width="13.28515625" style="1" customWidth="1"/>
    <col min="13869" max="13869" width="11.85546875" style="1" customWidth="1"/>
    <col min="13870" max="13871" width="8.85546875" style="1" customWidth="1"/>
    <col min="13872" max="13872" width="8.28515625" style="1" customWidth="1"/>
    <col min="13873" max="13873" width="7.28515625" style="1" customWidth="1"/>
    <col min="13874" max="13874" width="8.42578125" style="1" customWidth="1"/>
    <col min="13875" max="13875" width="9.85546875" style="1" customWidth="1"/>
    <col min="13876" max="13876" width="8.85546875" style="1" customWidth="1"/>
    <col min="13877" max="13877" width="7.7109375" style="1" customWidth="1"/>
    <col min="13878" max="13878" width="6.5703125" style="1" customWidth="1"/>
    <col min="13879" max="13879" width="9.140625" style="1" customWidth="1"/>
    <col min="13880" max="13880" width="8.28515625" style="1" customWidth="1"/>
    <col min="13881" max="13881" width="10.140625" style="1" customWidth="1"/>
    <col min="13882" max="13883" width="8.140625" style="1" customWidth="1"/>
    <col min="13884" max="13884" width="7.85546875" style="1" customWidth="1"/>
    <col min="13885" max="13885" width="9.28515625" style="1" customWidth="1"/>
    <col min="13886" max="13886" width="8.7109375" style="1" customWidth="1"/>
    <col min="13887" max="13887" width="9.5703125" style="1" customWidth="1"/>
    <col min="13888" max="14081" width="9.140625" style="1"/>
    <col min="14082" max="14082" width="3.28515625" style="1" customWidth="1"/>
    <col min="14083" max="14083" width="17.28515625" style="1" customWidth="1"/>
    <col min="14084" max="14084" width="11.7109375" style="1" customWidth="1"/>
    <col min="14085" max="14085" width="11.28515625" style="1" customWidth="1"/>
    <col min="14086" max="14086" width="9.140625" style="1" customWidth="1"/>
    <col min="14087" max="14087" width="11.42578125" style="1" customWidth="1"/>
    <col min="14088" max="14088" width="9" style="1" customWidth="1"/>
    <col min="14089" max="14089" width="11.5703125" style="1" customWidth="1"/>
    <col min="14090" max="14090" width="9.42578125" style="1" customWidth="1"/>
    <col min="14091" max="14091" width="12.42578125" style="1" customWidth="1"/>
    <col min="14092" max="14095" width="12.7109375" style="1" customWidth="1"/>
    <col min="14096" max="14097" width="9.7109375" style="1" customWidth="1"/>
    <col min="14098" max="14098" width="8.42578125" style="1" customWidth="1"/>
    <col min="14099" max="14100" width="10.7109375" style="1" customWidth="1"/>
    <col min="14101" max="14101" width="9.5703125" style="1" customWidth="1"/>
    <col min="14102" max="14102" width="11.7109375" style="1" customWidth="1"/>
    <col min="14103" max="14103" width="13.28515625" style="1" customWidth="1"/>
    <col min="14104" max="14104" width="11.85546875" style="1" customWidth="1"/>
    <col min="14105" max="14106" width="8.85546875" style="1" customWidth="1"/>
    <col min="14107" max="14107" width="8.28515625" style="1" customWidth="1"/>
    <col min="14108" max="14108" width="7.28515625" style="1" customWidth="1"/>
    <col min="14109" max="14109" width="8.42578125" style="1" customWidth="1"/>
    <col min="14110" max="14110" width="9.85546875" style="1" customWidth="1"/>
    <col min="14111" max="14111" width="8.85546875" style="1" customWidth="1"/>
    <col min="14112" max="14112" width="7.7109375" style="1" customWidth="1"/>
    <col min="14113" max="14113" width="6.5703125" style="1" customWidth="1"/>
    <col min="14114" max="14114" width="9.140625" style="1" customWidth="1"/>
    <col min="14115" max="14115" width="8.28515625" style="1" customWidth="1"/>
    <col min="14116" max="14116" width="10.140625" style="1" customWidth="1"/>
    <col min="14117" max="14118" width="8.140625" style="1" customWidth="1"/>
    <col min="14119" max="14119" width="7.85546875" style="1" customWidth="1"/>
    <col min="14120" max="14120" width="9.28515625" style="1" customWidth="1"/>
    <col min="14121" max="14121" width="8.7109375" style="1" customWidth="1"/>
    <col min="14122" max="14122" width="9.5703125" style="1" customWidth="1"/>
    <col min="14123" max="14123" width="11.7109375" style="1" customWidth="1"/>
    <col min="14124" max="14124" width="13.28515625" style="1" customWidth="1"/>
    <col min="14125" max="14125" width="11.85546875" style="1" customWidth="1"/>
    <col min="14126" max="14127" width="8.85546875" style="1" customWidth="1"/>
    <col min="14128" max="14128" width="8.28515625" style="1" customWidth="1"/>
    <col min="14129" max="14129" width="7.28515625" style="1" customWidth="1"/>
    <col min="14130" max="14130" width="8.42578125" style="1" customWidth="1"/>
    <col min="14131" max="14131" width="9.85546875" style="1" customWidth="1"/>
    <col min="14132" max="14132" width="8.85546875" style="1" customWidth="1"/>
    <col min="14133" max="14133" width="7.7109375" style="1" customWidth="1"/>
    <col min="14134" max="14134" width="6.5703125" style="1" customWidth="1"/>
    <col min="14135" max="14135" width="9.140625" style="1" customWidth="1"/>
    <col min="14136" max="14136" width="8.28515625" style="1" customWidth="1"/>
    <col min="14137" max="14137" width="10.140625" style="1" customWidth="1"/>
    <col min="14138" max="14139" width="8.140625" style="1" customWidth="1"/>
    <col min="14140" max="14140" width="7.85546875" style="1" customWidth="1"/>
    <col min="14141" max="14141" width="9.28515625" style="1" customWidth="1"/>
    <col min="14142" max="14142" width="8.7109375" style="1" customWidth="1"/>
    <col min="14143" max="14143" width="9.5703125" style="1" customWidth="1"/>
    <col min="14144" max="14337" width="9.140625" style="1"/>
    <col min="14338" max="14338" width="3.28515625" style="1" customWidth="1"/>
    <col min="14339" max="14339" width="17.28515625" style="1" customWidth="1"/>
    <col min="14340" max="14340" width="11.7109375" style="1" customWidth="1"/>
    <col min="14341" max="14341" width="11.28515625" style="1" customWidth="1"/>
    <col min="14342" max="14342" width="9.140625" style="1" customWidth="1"/>
    <col min="14343" max="14343" width="11.42578125" style="1" customWidth="1"/>
    <col min="14344" max="14344" width="9" style="1" customWidth="1"/>
    <col min="14345" max="14345" width="11.5703125" style="1" customWidth="1"/>
    <col min="14346" max="14346" width="9.42578125" style="1" customWidth="1"/>
    <col min="14347" max="14347" width="12.42578125" style="1" customWidth="1"/>
    <col min="14348" max="14351" width="12.7109375" style="1" customWidth="1"/>
    <col min="14352" max="14353" width="9.7109375" style="1" customWidth="1"/>
    <col min="14354" max="14354" width="8.42578125" style="1" customWidth="1"/>
    <col min="14355" max="14356" width="10.7109375" style="1" customWidth="1"/>
    <col min="14357" max="14357" width="9.5703125" style="1" customWidth="1"/>
    <col min="14358" max="14358" width="11.7109375" style="1" customWidth="1"/>
    <col min="14359" max="14359" width="13.28515625" style="1" customWidth="1"/>
    <col min="14360" max="14360" width="11.85546875" style="1" customWidth="1"/>
    <col min="14361" max="14362" width="8.85546875" style="1" customWidth="1"/>
    <col min="14363" max="14363" width="8.28515625" style="1" customWidth="1"/>
    <col min="14364" max="14364" width="7.28515625" style="1" customWidth="1"/>
    <col min="14365" max="14365" width="8.42578125" style="1" customWidth="1"/>
    <col min="14366" max="14366" width="9.85546875" style="1" customWidth="1"/>
    <col min="14367" max="14367" width="8.85546875" style="1" customWidth="1"/>
    <col min="14368" max="14368" width="7.7109375" style="1" customWidth="1"/>
    <col min="14369" max="14369" width="6.5703125" style="1" customWidth="1"/>
    <col min="14370" max="14370" width="9.140625" style="1" customWidth="1"/>
    <col min="14371" max="14371" width="8.28515625" style="1" customWidth="1"/>
    <col min="14372" max="14372" width="10.140625" style="1" customWidth="1"/>
    <col min="14373" max="14374" width="8.140625" style="1" customWidth="1"/>
    <col min="14375" max="14375" width="7.85546875" style="1" customWidth="1"/>
    <col min="14376" max="14376" width="9.28515625" style="1" customWidth="1"/>
    <col min="14377" max="14377" width="8.7109375" style="1" customWidth="1"/>
    <col min="14378" max="14378" width="9.5703125" style="1" customWidth="1"/>
    <col min="14379" max="14379" width="11.7109375" style="1" customWidth="1"/>
    <col min="14380" max="14380" width="13.28515625" style="1" customWidth="1"/>
    <col min="14381" max="14381" width="11.85546875" style="1" customWidth="1"/>
    <col min="14382" max="14383" width="8.85546875" style="1" customWidth="1"/>
    <col min="14384" max="14384" width="8.28515625" style="1" customWidth="1"/>
    <col min="14385" max="14385" width="7.28515625" style="1" customWidth="1"/>
    <col min="14386" max="14386" width="8.42578125" style="1" customWidth="1"/>
    <col min="14387" max="14387" width="9.85546875" style="1" customWidth="1"/>
    <col min="14388" max="14388" width="8.85546875" style="1" customWidth="1"/>
    <col min="14389" max="14389" width="7.7109375" style="1" customWidth="1"/>
    <col min="14390" max="14390" width="6.5703125" style="1" customWidth="1"/>
    <col min="14391" max="14391" width="9.140625" style="1" customWidth="1"/>
    <col min="14392" max="14392" width="8.28515625" style="1" customWidth="1"/>
    <col min="14393" max="14393" width="10.140625" style="1" customWidth="1"/>
    <col min="14394" max="14395" width="8.140625" style="1" customWidth="1"/>
    <col min="14396" max="14396" width="7.85546875" style="1" customWidth="1"/>
    <col min="14397" max="14397" width="9.28515625" style="1" customWidth="1"/>
    <col min="14398" max="14398" width="8.7109375" style="1" customWidth="1"/>
    <col min="14399" max="14399" width="9.5703125" style="1" customWidth="1"/>
    <col min="14400" max="14593" width="9.140625" style="1"/>
    <col min="14594" max="14594" width="3.28515625" style="1" customWidth="1"/>
    <col min="14595" max="14595" width="17.28515625" style="1" customWidth="1"/>
    <col min="14596" max="14596" width="11.7109375" style="1" customWidth="1"/>
    <col min="14597" max="14597" width="11.28515625" style="1" customWidth="1"/>
    <col min="14598" max="14598" width="9.140625" style="1" customWidth="1"/>
    <col min="14599" max="14599" width="11.42578125" style="1" customWidth="1"/>
    <col min="14600" max="14600" width="9" style="1" customWidth="1"/>
    <col min="14601" max="14601" width="11.5703125" style="1" customWidth="1"/>
    <col min="14602" max="14602" width="9.42578125" style="1" customWidth="1"/>
    <col min="14603" max="14603" width="12.42578125" style="1" customWidth="1"/>
    <col min="14604" max="14607" width="12.7109375" style="1" customWidth="1"/>
    <col min="14608" max="14609" width="9.7109375" style="1" customWidth="1"/>
    <col min="14610" max="14610" width="8.42578125" style="1" customWidth="1"/>
    <col min="14611" max="14612" width="10.7109375" style="1" customWidth="1"/>
    <col min="14613" max="14613" width="9.5703125" style="1" customWidth="1"/>
    <col min="14614" max="14614" width="11.7109375" style="1" customWidth="1"/>
    <col min="14615" max="14615" width="13.28515625" style="1" customWidth="1"/>
    <col min="14616" max="14616" width="11.85546875" style="1" customWidth="1"/>
    <col min="14617" max="14618" width="8.85546875" style="1" customWidth="1"/>
    <col min="14619" max="14619" width="8.28515625" style="1" customWidth="1"/>
    <col min="14620" max="14620" width="7.28515625" style="1" customWidth="1"/>
    <col min="14621" max="14621" width="8.42578125" style="1" customWidth="1"/>
    <col min="14622" max="14622" width="9.85546875" style="1" customWidth="1"/>
    <col min="14623" max="14623" width="8.85546875" style="1" customWidth="1"/>
    <col min="14624" max="14624" width="7.7109375" style="1" customWidth="1"/>
    <col min="14625" max="14625" width="6.5703125" style="1" customWidth="1"/>
    <col min="14626" max="14626" width="9.140625" style="1" customWidth="1"/>
    <col min="14627" max="14627" width="8.28515625" style="1" customWidth="1"/>
    <col min="14628" max="14628" width="10.140625" style="1" customWidth="1"/>
    <col min="14629" max="14630" width="8.140625" style="1" customWidth="1"/>
    <col min="14631" max="14631" width="7.85546875" style="1" customWidth="1"/>
    <col min="14632" max="14632" width="9.28515625" style="1" customWidth="1"/>
    <col min="14633" max="14633" width="8.7109375" style="1" customWidth="1"/>
    <col min="14634" max="14634" width="9.5703125" style="1" customWidth="1"/>
    <col min="14635" max="14635" width="11.7109375" style="1" customWidth="1"/>
    <col min="14636" max="14636" width="13.28515625" style="1" customWidth="1"/>
    <col min="14637" max="14637" width="11.85546875" style="1" customWidth="1"/>
    <col min="14638" max="14639" width="8.85546875" style="1" customWidth="1"/>
    <col min="14640" max="14640" width="8.28515625" style="1" customWidth="1"/>
    <col min="14641" max="14641" width="7.28515625" style="1" customWidth="1"/>
    <col min="14642" max="14642" width="8.42578125" style="1" customWidth="1"/>
    <col min="14643" max="14643" width="9.85546875" style="1" customWidth="1"/>
    <col min="14644" max="14644" width="8.85546875" style="1" customWidth="1"/>
    <col min="14645" max="14645" width="7.7109375" style="1" customWidth="1"/>
    <col min="14646" max="14646" width="6.5703125" style="1" customWidth="1"/>
    <col min="14647" max="14647" width="9.140625" style="1" customWidth="1"/>
    <col min="14648" max="14648" width="8.28515625" style="1" customWidth="1"/>
    <col min="14649" max="14649" width="10.140625" style="1" customWidth="1"/>
    <col min="14650" max="14651" width="8.140625" style="1" customWidth="1"/>
    <col min="14652" max="14652" width="7.85546875" style="1" customWidth="1"/>
    <col min="14653" max="14653" width="9.28515625" style="1" customWidth="1"/>
    <col min="14654" max="14654" width="8.7109375" style="1" customWidth="1"/>
    <col min="14655" max="14655" width="9.5703125" style="1" customWidth="1"/>
    <col min="14656" max="14849" width="9.140625" style="1"/>
    <col min="14850" max="14850" width="3.28515625" style="1" customWidth="1"/>
    <col min="14851" max="14851" width="17.28515625" style="1" customWidth="1"/>
    <col min="14852" max="14852" width="11.7109375" style="1" customWidth="1"/>
    <col min="14853" max="14853" width="11.28515625" style="1" customWidth="1"/>
    <col min="14854" max="14854" width="9.140625" style="1" customWidth="1"/>
    <col min="14855" max="14855" width="11.42578125" style="1" customWidth="1"/>
    <col min="14856" max="14856" width="9" style="1" customWidth="1"/>
    <col min="14857" max="14857" width="11.5703125" style="1" customWidth="1"/>
    <col min="14858" max="14858" width="9.42578125" style="1" customWidth="1"/>
    <col min="14859" max="14859" width="12.42578125" style="1" customWidth="1"/>
    <col min="14860" max="14863" width="12.7109375" style="1" customWidth="1"/>
    <col min="14864" max="14865" width="9.7109375" style="1" customWidth="1"/>
    <col min="14866" max="14866" width="8.42578125" style="1" customWidth="1"/>
    <col min="14867" max="14868" width="10.7109375" style="1" customWidth="1"/>
    <col min="14869" max="14869" width="9.5703125" style="1" customWidth="1"/>
    <col min="14870" max="14870" width="11.7109375" style="1" customWidth="1"/>
    <col min="14871" max="14871" width="13.28515625" style="1" customWidth="1"/>
    <col min="14872" max="14872" width="11.85546875" style="1" customWidth="1"/>
    <col min="14873" max="14874" width="8.85546875" style="1" customWidth="1"/>
    <col min="14875" max="14875" width="8.28515625" style="1" customWidth="1"/>
    <col min="14876" max="14876" width="7.28515625" style="1" customWidth="1"/>
    <col min="14877" max="14877" width="8.42578125" style="1" customWidth="1"/>
    <col min="14878" max="14878" width="9.85546875" style="1" customWidth="1"/>
    <col min="14879" max="14879" width="8.85546875" style="1" customWidth="1"/>
    <col min="14880" max="14880" width="7.7109375" style="1" customWidth="1"/>
    <col min="14881" max="14881" width="6.5703125" style="1" customWidth="1"/>
    <col min="14882" max="14882" width="9.140625" style="1" customWidth="1"/>
    <col min="14883" max="14883" width="8.28515625" style="1" customWidth="1"/>
    <col min="14884" max="14884" width="10.140625" style="1" customWidth="1"/>
    <col min="14885" max="14886" width="8.140625" style="1" customWidth="1"/>
    <col min="14887" max="14887" width="7.85546875" style="1" customWidth="1"/>
    <col min="14888" max="14888" width="9.28515625" style="1" customWidth="1"/>
    <col min="14889" max="14889" width="8.7109375" style="1" customWidth="1"/>
    <col min="14890" max="14890" width="9.5703125" style="1" customWidth="1"/>
    <col min="14891" max="14891" width="11.7109375" style="1" customWidth="1"/>
    <col min="14892" max="14892" width="13.28515625" style="1" customWidth="1"/>
    <col min="14893" max="14893" width="11.85546875" style="1" customWidth="1"/>
    <col min="14894" max="14895" width="8.85546875" style="1" customWidth="1"/>
    <col min="14896" max="14896" width="8.28515625" style="1" customWidth="1"/>
    <col min="14897" max="14897" width="7.28515625" style="1" customWidth="1"/>
    <col min="14898" max="14898" width="8.42578125" style="1" customWidth="1"/>
    <col min="14899" max="14899" width="9.85546875" style="1" customWidth="1"/>
    <col min="14900" max="14900" width="8.85546875" style="1" customWidth="1"/>
    <col min="14901" max="14901" width="7.7109375" style="1" customWidth="1"/>
    <col min="14902" max="14902" width="6.5703125" style="1" customWidth="1"/>
    <col min="14903" max="14903" width="9.140625" style="1" customWidth="1"/>
    <col min="14904" max="14904" width="8.28515625" style="1" customWidth="1"/>
    <col min="14905" max="14905" width="10.140625" style="1" customWidth="1"/>
    <col min="14906" max="14907" width="8.140625" style="1" customWidth="1"/>
    <col min="14908" max="14908" width="7.85546875" style="1" customWidth="1"/>
    <col min="14909" max="14909" width="9.28515625" style="1" customWidth="1"/>
    <col min="14910" max="14910" width="8.7109375" style="1" customWidth="1"/>
    <col min="14911" max="14911" width="9.5703125" style="1" customWidth="1"/>
    <col min="14912" max="15105" width="9.140625" style="1"/>
    <col min="15106" max="15106" width="3.28515625" style="1" customWidth="1"/>
    <col min="15107" max="15107" width="17.28515625" style="1" customWidth="1"/>
    <col min="15108" max="15108" width="11.7109375" style="1" customWidth="1"/>
    <col min="15109" max="15109" width="11.28515625" style="1" customWidth="1"/>
    <col min="15110" max="15110" width="9.140625" style="1" customWidth="1"/>
    <col min="15111" max="15111" width="11.42578125" style="1" customWidth="1"/>
    <col min="15112" max="15112" width="9" style="1" customWidth="1"/>
    <col min="15113" max="15113" width="11.5703125" style="1" customWidth="1"/>
    <col min="15114" max="15114" width="9.42578125" style="1" customWidth="1"/>
    <col min="15115" max="15115" width="12.42578125" style="1" customWidth="1"/>
    <col min="15116" max="15119" width="12.7109375" style="1" customWidth="1"/>
    <col min="15120" max="15121" width="9.7109375" style="1" customWidth="1"/>
    <col min="15122" max="15122" width="8.42578125" style="1" customWidth="1"/>
    <col min="15123" max="15124" width="10.7109375" style="1" customWidth="1"/>
    <col min="15125" max="15125" width="9.5703125" style="1" customWidth="1"/>
    <col min="15126" max="15126" width="11.7109375" style="1" customWidth="1"/>
    <col min="15127" max="15127" width="13.28515625" style="1" customWidth="1"/>
    <col min="15128" max="15128" width="11.85546875" style="1" customWidth="1"/>
    <col min="15129" max="15130" width="8.85546875" style="1" customWidth="1"/>
    <col min="15131" max="15131" width="8.28515625" style="1" customWidth="1"/>
    <col min="15132" max="15132" width="7.28515625" style="1" customWidth="1"/>
    <col min="15133" max="15133" width="8.42578125" style="1" customWidth="1"/>
    <col min="15134" max="15134" width="9.85546875" style="1" customWidth="1"/>
    <col min="15135" max="15135" width="8.85546875" style="1" customWidth="1"/>
    <col min="15136" max="15136" width="7.7109375" style="1" customWidth="1"/>
    <col min="15137" max="15137" width="6.5703125" style="1" customWidth="1"/>
    <col min="15138" max="15138" width="9.140625" style="1" customWidth="1"/>
    <col min="15139" max="15139" width="8.28515625" style="1" customWidth="1"/>
    <col min="15140" max="15140" width="10.140625" style="1" customWidth="1"/>
    <col min="15141" max="15142" width="8.140625" style="1" customWidth="1"/>
    <col min="15143" max="15143" width="7.85546875" style="1" customWidth="1"/>
    <col min="15144" max="15144" width="9.28515625" style="1" customWidth="1"/>
    <col min="15145" max="15145" width="8.7109375" style="1" customWidth="1"/>
    <col min="15146" max="15146" width="9.5703125" style="1" customWidth="1"/>
    <col min="15147" max="15147" width="11.7109375" style="1" customWidth="1"/>
    <col min="15148" max="15148" width="13.28515625" style="1" customWidth="1"/>
    <col min="15149" max="15149" width="11.85546875" style="1" customWidth="1"/>
    <col min="15150" max="15151" width="8.85546875" style="1" customWidth="1"/>
    <col min="15152" max="15152" width="8.28515625" style="1" customWidth="1"/>
    <col min="15153" max="15153" width="7.28515625" style="1" customWidth="1"/>
    <col min="15154" max="15154" width="8.42578125" style="1" customWidth="1"/>
    <col min="15155" max="15155" width="9.85546875" style="1" customWidth="1"/>
    <col min="15156" max="15156" width="8.85546875" style="1" customWidth="1"/>
    <col min="15157" max="15157" width="7.7109375" style="1" customWidth="1"/>
    <col min="15158" max="15158" width="6.5703125" style="1" customWidth="1"/>
    <col min="15159" max="15159" width="9.140625" style="1" customWidth="1"/>
    <col min="15160" max="15160" width="8.28515625" style="1" customWidth="1"/>
    <col min="15161" max="15161" width="10.140625" style="1" customWidth="1"/>
    <col min="15162" max="15163" width="8.140625" style="1" customWidth="1"/>
    <col min="15164" max="15164" width="7.85546875" style="1" customWidth="1"/>
    <col min="15165" max="15165" width="9.28515625" style="1" customWidth="1"/>
    <col min="15166" max="15166" width="8.7109375" style="1" customWidth="1"/>
    <col min="15167" max="15167" width="9.5703125" style="1" customWidth="1"/>
    <col min="15168" max="15361" width="9.140625" style="1"/>
    <col min="15362" max="15362" width="3.28515625" style="1" customWidth="1"/>
    <col min="15363" max="15363" width="17.28515625" style="1" customWidth="1"/>
    <col min="15364" max="15364" width="11.7109375" style="1" customWidth="1"/>
    <col min="15365" max="15365" width="11.28515625" style="1" customWidth="1"/>
    <col min="15366" max="15366" width="9.140625" style="1" customWidth="1"/>
    <col min="15367" max="15367" width="11.42578125" style="1" customWidth="1"/>
    <col min="15368" max="15368" width="9" style="1" customWidth="1"/>
    <col min="15369" max="15369" width="11.5703125" style="1" customWidth="1"/>
    <col min="15370" max="15370" width="9.42578125" style="1" customWidth="1"/>
    <col min="15371" max="15371" width="12.42578125" style="1" customWidth="1"/>
    <col min="15372" max="15375" width="12.7109375" style="1" customWidth="1"/>
    <col min="15376" max="15377" width="9.7109375" style="1" customWidth="1"/>
    <col min="15378" max="15378" width="8.42578125" style="1" customWidth="1"/>
    <col min="15379" max="15380" width="10.7109375" style="1" customWidth="1"/>
    <col min="15381" max="15381" width="9.5703125" style="1" customWidth="1"/>
    <col min="15382" max="15382" width="11.7109375" style="1" customWidth="1"/>
    <col min="15383" max="15383" width="13.28515625" style="1" customWidth="1"/>
    <col min="15384" max="15384" width="11.85546875" style="1" customWidth="1"/>
    <col min="15385" max="15386" width="8.85546875" style="1" customWidth="1"/>
    <col min="15387" max="15387" width="8.28515625" style="1" customWidth="1"/>
    <col min="15388" max="15388" width="7.28515625" style="1" customWidth="1"/>
    <col min="15389" max="15389" width="8.42578125" style="1" customWidth="1"/>
    <col min="15390" max="15390" width="9.85546875" style="1" customWidth="1"/>
    <col min="15391" max="15391" width="8.85546875" style="1" customWidth="1"/>
    <col min="15392" max="15392" width="7.7109375" style="1" customWidth="1"/>
    <col min="15393" max="15393" width="6.5703125" style="1" customWidth="1"/>
    <col min="15394" max="15394" width="9.140625" style="1" customWidth="1"/>
    <col min="15395" max="15395" width="8.28515625" style="1" customWidth="1"/>
    <col min="15396" max="15396" width="10.140625" style="1" customWidth="1"/>
    <col min="15397" max="15398" width="8.140625" style="1" customWidth="1"/>
    <col min="15399" max="15399" width="7.85546875" style="1" customWidth="1"/>
    <col min="15400" max="15400" width="9.28515625" style="1" customWidth="1"/>
    <col min="15401" max="15401" width="8.7109375" style="1" customWidth="1"/>
    <col min="15402" max="15402" width="9.5703125" style="1" customWidth="1"/>
    <col min="15403" max="15403" width="11.7109375" style="1" customWidth="1"/>
    <col min="15404" max="15404" width="13.28515625" style="1" customWidth="1"/>
    <col min="15405" max="15405" width="11.85546875" style="1" customWidth="1"/>
    <col min="15406" max="15407" width="8.85546875" style="1" customWidth="1"/>
    <col min="15408" max="15408" width="8.28515625" style="1" customWidth="1"/>
    <col min="15409" max="15409" width="7.28515625" style="1" customWidth="1"/>
    <col min="15410" max="15410" width="8.42578125" style="1" customWidth="1"/>
    <col min="15411" max="15411" width="9.85546875" style="1" customWidth="1"/>
    <col min="15412" max="15412" width="8.85546875" style="1" customWidth="1"/>
    <col min="15413" max="15413" width="7.7109375" style="1" customWidth="1"/>
    <col min="15414" max="15414" width="6.5703125" style="1" customWidth="1"/>
    <col min="15415" max="15415" width="9.140625" style="1" customWidth="1"/>
    <col min="15416" max="15416" width="8.28515625" style="1" customWidth="1"/>
    <col min="15417" max="15417" width="10.140625" style="1" customWidth="1"/>
    <col min="15418" max="15419" width="8.140625" style="1" customWidth="1"/>
    <col min="15420" max="15420" width="7.85546875" style="1" customWidth="1"/>
    <col min="15421" max="15421" width="9.28515625" style="1" customWidth="1"/>
    <col min="15422" max="15422" width="8.7109375" style="1" customWidth="1"/>
    <col min="15423" max="15423" width="9.5703125" style="1" customWidth="1"/>
    <col min="15424" max="15617" width="9.140625" style="1"/>
    <col min="15618" max="15618" width="3.28515625" style="1" customWidth="1"/>
    <col min="15619" max="15619" width="17.28515625" style="1" customWidth="1"/>
    <col min="15620" max="15620" width="11.7109375" style="1" customWidth="1"/>
    <col min="15621" max="15621" width="11.28515625" style="1" customWidth="1"/>
    <col min="15622" max="15622" width="9.140625" style="1" customWidth="1"/>
    <col min="15623" max="15623" width="11.42578125" style="1" customWidth="1"/>
    <col min="15624" max="15624" width="9" style="1" customWidth="1"/>
    <col min="15625" max="15625" width="11.5703125" style="1" customWidth="1"/>
    <col min="15626" max="15626" width="9.42578125" style="1" customWidth="1"/>
    <col min="15627" max="15627" width="12.42578125" style="1" customWidth="1"/>
    <col min="15628" max="15631" width="12.7109375" style="1" customWidth="1"/>
    <col min="15632" max="15633" width="9.7109375" style="1" customWidth="1"/>
    <col min="15634" max="15634" width="8.42578125" style="1" customWidth="1"/>
    <col min="15635" max="15636" width="10.7109375" style="1" customWidth="1"/>
    <col min="15637" max="15637" width="9.5703125" style="1" customWidth="1"/>
    <col min="15638" max="15638" width="11.7109375" style="1" customWidth="1"/>
    <col min="15639" max="15639" width="13.28515625" style="1" customWidth="1"/>
    <col min="15640" max="15640" width="11.85546875" style="1" customWidth="1"/>
    <col min="15641" max="15642" width="8.85546875" style="1" customWidth="1"/>
    <col min="15643" max="15643" width="8.28515625" style="1" customWidth="1"/>
    <col min="15644" max="15644" width="7.28515625" style="1" customWidth="1"/>
    <col min="15645" max="15645" width="8.42578125" style="1" customWidth="1"/>
    <col min="15646" max="15646" width="9.85546875" style="1" customWidth="1"/>
    <col min="15647" max="15647" width="8.85546875" style="1" customWidth="1"/>
    <col min="15648" max="15648" width="7.7109375" style="1" customWidth="1"/>
    <col min="15649" max="15649" width="6.5703125" style="1" customWidth="1"/>
    <col min="15650" max="15650" width="9.140625" style="1" customWidth="1"/>
    <col min="15651" max="15651" width="8.28515625" style="1" customWidth="1"/>
    <col min="15652" max="15652" width="10.140625" style="1" customWidth="1"/>
    <col min="15653" max="15654" width="8.140625" style="1" customWidth="1"/>
    <col min="15655" max="15655" width="7.85546875" style="1" customWidth="1"/>
    <col min="15656" max="15656" width="9.28515625" style="1" customWidth="1"/>
    <col min="15657" max="15657" width="8.7109375" style="1" customWidth="1"/>
    <col min="15658" max="15658" width="9.5703125" style="1" customWidth="1"/>
    <col min="15659" max="15659" width="11.7109375" style="1" customWidth="1"/>
    <col min="15660" max="15660" width="13.28515625" style="1" customWidth="1"/>
    <col min="15661" max="15661" width="11.85546875" style="1" customWidth="1"/>
    <col min="15662" max="15663" width="8.85546875" style="1" customWidth="1"/>
    <col min="15664" max="15664" width="8.28515625" style="1" customWidth="1"/>
    <col min="15665" max="15665" width="7.28515625" style="1" customWidth="1"/>
    <col min="15666" max="15666" width="8.42578125" style="1" customWidth="1"/>
    <col min="15667" max="15667" width="9.85546875" style="1" customWidth="1"/>
    <col min="15668" max="15668" width="8.85546875" style="1" customWidth="1"/>
    <col min="15669" max="15669" width="7.7109375" style="1" customWidth="1"/>
    <col min="15670" max="15670" width="6.5703125" style="1" customWidth="1"/>
    <col min="15671" max="15671" width="9.140625" style="1" customWidth="1"/>
    <col min="15672" max="15672" width="8.28515625" style="1" customWidth="1"/>
    <col min="15673" max="15673" width="10.140625" style="1" customWidth="1"/>
    <col min="15674" max="15675" width="8.140625" style="1" customWidth="1"/>
    <col min="15676" max="15676" width="7.85546875" style="1" customWidth="1"/>
    <col min="15677" max="15677" width="9.28515625" style="1" customWidth="1"/>
    <col min="15678" max="15678" width="8.7109375" style="1" customWidth="1"/>
    <col min="15679" max="15679" width="9.5703125" style="1" customWidth="1"/>
    <col min="15680" max="15873" width="9.140625" style="1"/>
    <col min="15874" max="15874" width="3.28515625" style="1" customWidth="1"/>
    <col min="15875" max="15875" width="17.28515625" style="1" customWidth="1"/>
    <col min="15876" max="15876" width="11.7109375" style="1" customWidth="1"/>
    <col min="15877" max="15877" width="11.28515625" style="1" customWidth="1"/>
    <col min="15878" max="15878" width="9.140625" style="1" customWidth="1"/>
    <col min="15879" max="15879" width="11.42578125" style="1" customWidth="1"/>
    <col min="15880" max="15880" width="9" style="1" customWidth="1"/>
    <col min="15881" max="15881" width="11.5703125" style="1" customWidth="1"/>
    <col min="15882" max="15882" width="9.42578125" style="1" customWidth="1"/>
    <col min="15883" max="15883" width="12.42578125" style="1" customWidth="1"/>
    <col min="15884" max="15887" width="12.7109375" style="1" customWidth="1"/>
    <col min="15888" max="15889" width="9.7109375" style="1" customWidth="1"/>
    <col min="15890" max="15890" width="8.42578125" style="1" customWidth="1"/>
    <col min="15891" max="15892" width="10.7109375" style="1" customWidth="1"/>
    <col min="15893" max="15893" width="9.5703125" style="1" customWidth="1"/>
    <col min="15894" max="15894" width="11.7109375" style="1" customWidth="1"/>
    <col min="15895" max="15895" width="13.28515625" style="1" customWidth="1"/>
    <col min="15896" max="15896" width="11.85546875" style="1" customWidth="1"/>
    <col min="15897" max="15898" width="8.85546875" style="1" customWidth="1"/>
    <col min="15899" max="15899" width="8.28515625" style="1" customWidth="1"/>
    <col min="15900" max="15900" width="7.28515625" style="1" customWidth="1"/>
    <col min="15901" max="15901" width="8.42578125" style="1" customWidth="1"/>
    <col min="15902" max="15902" width="9.85546875" style="1" customWidth="1"/>
    <col min="15903" max="15903" width="8.85546875" style="1" customWidth="1"/>
    <col min="15904" max="15904" width="7.7109375" style="1" customWidth="1"/>
    <col min="15905" max="15905" width="6.5703125" style="1" customWidth="1"/>
    <col min="15906" max="15906" width="9.140625" style="1" customWidth="1"/>
    <col min="15907" max="15907" width="8.28515625" style="1" customWidth="1"/>
    <col min="15908" max="15908" width="10.140625" style="1" customWidth="1"/>
    <col min="15909" max="15910" width="8.140625" style="1" customWidth="1"/>
    <col min="15911" max="15911" width="7.85546875" style="1" customWidth="1"/>
    <col min="15912" max="15912" width="9.28515625" style="1" customWidth="1"/>
    <col min="15913" max="15913" width="8.7109375" style="1" customWidth="1"/>
    <col min="15914" max="15914" width="9.5703125" style="1" customWidth="1"/>
    <col min="15915" max="15915" width="11.7109375" style="1" customWidth="1"/>
    <col min="15916" max="15916" width="13.28515625" style="1" customWidth="1"/>
    <col min="15917" max="15917" width="11.85546875" style="1" customWidth="1"/>
    <col min="15918" max="15919" width="8.85546875" style="1" customWidth="1"/>
    <col min="15920" max="15920" width="8.28515625" style="1" customWidth="1"/>
    <col min="15921" max="15921" width="7.28515625" style="1" customWidth="1"/>
    <col min="15922" max="15922" width="8.42578125" style="1" customWidth="1"/>
    <col min="15923" max="15923" width="9.85546875" style="1" customWidth="1"/>
    <col min="15924" max="15924" width="8.85546875" style="1" customWidth="1"/>
    <col min="15925" max="15925" width="7.7109375" style="1" customWidth="1"/>
    <col min="15926" max="15926" width="6.5703125" style="1" customWidth="1"/>
    <col min="15927" max="15927" width="9.140625" style="1" customWidth="1"/>
    <col min="15928" max="15928" width="8.28515625" style="1" customWidth="1"/>
    <col min="15929" max="15929" width="10.140625" style="1" customWidth="1"/>
    <col min="15930" max="15931" width="8.140625" style="1" customWidth="1"/>
    <col min="15932" max="15932" width="7.85546875" style="1" customWidth="1"/>
    <col min="15933" max="15933" width="9.28515625" style="1" customWidth="1"/>
    <col min="15934" max="15934" width="8.7109375" style="1" customWidth="1"/>
    <col min="15935" max="15935" width="9.5703125" style="1" customWidth="1"/>
    <col min="15936" max="16129" width="9.140625" style="1"/>
    <col min="16130" max="16130" width="3.28515625" style="1" customWidth="1"/>
    <col min="16131" max="16131" width="17.28515625" style="1" customWidth="1"/>
    <col min="16132" max="16132" width="11.7109375" style="1" customWidth="1"/>
    <col min="16133" max="16133" width="11.28515625" style="1" customWidth="1"/>
    <col min="16134" max="16134" width="9.140625" style="1" customWidth="1"/>
    <col min="16135" max="16135" width="11.42578125" style="1" customWidth="1"/>
    <col min="16136" max="16136" width="9" style="1" customWidth="1"/>
    <col min="16137" max="16137" width="11.5703125" style="1" customWidth="1"/>
    <col min="16138" max="16138" width="9.42578125" style="1" customWidth="1"/>
    <col min="16139" max="16139" width="12.42578125" style="1" customWidth="1"/>
    <col min="16140" max="16143" width="12.7109375" style="1" customWidth="1"/>
    <col min="16144" max="16145" width="9.7109375" style="1" customWidth="1"/>
    <col min="16146" max="16146" width="8.42578125" style="1" customWidth="1"/>
    <col min="16147" max="16148" width="10.7109375" style="1" customWidth="1"/>
    <col min="16149" max="16149" width="9.5703125" style="1" customWidth="1"/>
    <col min="16150" max="16150" width="11.7109375" style="1" customWidth="1"/>
    <col min="16151" max="16151" width="13.28515625" style="1" customWidth="1"/>
    <col min="16152" max="16152" width="11.85546875" style="1" customWidth="1"/>
    <col min="16153" max="16154" width="8.85546875" style="1" customWidth="1"/>
    <col min="16155" max="16155" width="8.28515625" style="1" customWidth="1"/>
    <col min="16156" max="16156" width="7.28515625" style="1" customWidth="1"/>
    <col min="16157" max="16157" width="8.42578125" style="1" customWidth="1"/>
    <col min="16158" max="16158" width="9.85546875" style="1" customWidth="1"/>
    <col min="16159" max="16159" width="8.85546875" style="1" customWidth="1"/>
    <col min="16160" max="16160" width="7.7109375" style="1" customWidth="1"/>
    <col min="16161" max="16161" width="6.5703125" style="1" customWidth="1"/>
    <col min="16162" max="16162" width="9.140625" style="1" customWidth="1"/>
    <col min="16163" max="16163" width="8.28515625" style="1" customWidth="1"/>
    <col min="16164" max="16164" width="10.140625" style="1" customWidth="1"/>
    <col min="16165" max="16166" width="8.140625" style="1" customWidth="1"/>
    <col min="16167" max="16167" width="7.85546875" style="1" customWidth="1"/>
    <col min="16168" max="16168" width="9.28515625" style="1" customWidth="1"/>
    <col min="16169" max="16169" width="8.7109375" style="1" customWidth="1"/>
    <col min="16170" max="16170" width="9.5703125" style="1" customWidth="1"/>
    <col min="16171" max="16171" width="11.7109375" style="1" customWidth="1"/>
    <col min="16172" max="16172" width="13.28515625" style="1" customWidth="1"/>
    <col min="16173" max="16173" width="11.85546875" style="1" customWidth="1"/>
    <col min="16174" max="16175" width="8.85546875" style="1" customWidth="1"/>
    <col min="16176" max="16176" width="8.28515625" style="1" customWidth="1"/>
    <col min="16177" max="16177" width="7.28515625" style="1" customWidth="1"/>
    <col min="16178" max="16178" width="8.42578125" style="1" customWidth="1"/>
    <col min="16179" max="16179" width="9.85546875" style="1" customWidth="1"/>
    <col min="16180" max="16180" width="8.85546875" style="1" customWidth="1"/>
    <col min="16181" max="16181" width="7.7109375" style="1" customWidth="1"/>
    <col min="16182" max="16182" width="6.5703125" style="1" customWidth="1"/>
    <col min="16183" max="16183" width="9.140625" style="1" customWidth="1"/>
    <col min="16184" max="16184" width="8.28515625" style="1" customWidth="1"/>
    <col min="16185" max="16185" width="10.140625" style="1" customWidth="1"/>
    <col min="16186" max="16187" width="8.140625" style="1" customWidth="1"/>
    <col min="16188" max="16188" width="7.85546875" style="1" customWidth="1"/>
    <col min="16189" max="16189" width="9.28515625" style="1" customWidth="1"/>
    <col min="16190" max="16190" width="8.7109375" style="1" customWidth="1"/>
    <col min="16191" max="16191" width="9.5703125" style="1" customWidth="1"/>
    <col min="16192" max="16384" width="9.140625" style="1"/>
  </cols>
  <sheetData>
    <row r="1" spans="1:90" ht="39" customHeight="1" x14ac:dyDescent="0.2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</row>
    <row r="2" spans="1:90" ht="36.75" customHeight="1" thickBo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</row>
    <row r="3" spans="1:90" ht="13.5" customHeight="1" thickBot="1" x14ac:dyDescent="0.25">
      <c r="A3" s="111" t="s">
        <v>1</v>
      </c>
      <c r="B3" s="112" t="s">
        <v>2</v>
      </c>
      <c r="C3" s="113" t="s">
        <v>3</v>
      </c>
      <c r="D3" s="113"/>
      <c r="E3" s="114" t="s">
        <v>4</v>
      </c>
      <c r="F3" s="114"/>
      <c r="G3" s="114"/>
      <c r="H3" s="114" t="s">
        <v>5</v>
      </c>
      <c r="I3" s="114"/>
      <c r="J3" s="114"/>
      <c r="K3" s="114"/>
      <c r="L3" s="114"/>
      <c r="M3" s="114" t="s">
        <v>6</v>
      </c>
      <c r="N3" s="114"/>
      <c r="O3" s="114"/>
      <c r="P3" s="114" t="s">
        <v>7</v>
      </c>
      <c r="Q3" s="114"/>
      <c r="R3" s="114"/>
      <c r="S3" s="113" t="s">
        <v>8</v>
      </c>
      <c r="T3" s="113"/>
      <c r="U3" s="113"/>
      <c r="V3" s="113"/>
      <c r="W3" s="113"/>
      <c r="X3" s="116" t="s">
        <v>9</v>
      </c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3" t="s">
        <v>10</v>
      </c>
      <c r="AT3" s="113"/>
      <c r="AU3" s="113"/>
      <c r="AV3" s="113"/>
      <c r="AW3" s="113"/>
      <c r="AX3" s="116" t="s">
        <v>9</v>
      </c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 t="s">
        <v>11</v>
      </c>
      <c r="BN3" s="116" t="s">
        <v>12</v>
      </c>
      <c r="BO3" s="126" t="s">
        <v>13</v>
      </c>
      <c r="BP3" s="138" t="s">
        <v>14</v>
      </c>
      <c r="BQ3" s="139"/>
      <c r="BR3" s="139"/>
      <c r="BS3" s="139"/>
      <c r="BT3" s="2"/>
      <c r="BU3" s="3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5"/>
    </row>
    <row r="4" spans="1:90" ht="13.5" customHeight="1" x14ac:dyDescent="0.2">
      <c r="A4" s="111"/>
      <c r="B4" s="112"/>
      <c r="C4" s="113"/>
      <c r="D4" s="113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3"/>
      <c r="T4" s="113"/>
      <c r="U4" s="113"/>
      <c r="V4" s="113"/>
      <c r="W4" s="113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113"/>
      <c r="AT4" s="113"/>
      <c r="AU4" s="113"/>
      <c r="AV4" s="113"/>
      <c r="AW4" s="113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116"/>
      <c r="BN4" s="116"/>
      <c r="BO4" s="126"/>
      <c r="BP4" s="140"/>
      <c r="BQ4" s="141"/>
      <c r="BR4" s="141"/>
      <c r="BS4" s="141"/>
      <c r="BT4" s="7"/>
      <c r="BU4" s="117" t="s">
        <v>15</v>
      </c>
      <c r="BV4" s="118"/>
      <c r="BW4" s="118"/>
      <c r="BX4" s="118"/>
      <c r="BY4" s="118"/>
      <c r="BZ4" s="119"/>
      <c r="CA4" s="120" t="s">
        <v>16</v>
      </c>
      <c r="CB4" s="121"/>
      <c r="CC4" s="121"/>
      <c r="CD4" s="121"/>
      <c r="CE4" s="121"/>
      <c r="CF4" s="122" t="s">
        <v>17</v>
      </c>
      <c r="CG4" s="123"/>
      <c r="CH4" s="123"/>
      <c r="CI4" s="123"/>
      <c r="CJ4" s="123"/>
      <c r="CK4" s="123"/>
      <c r="CL4" s="124"/>
    </row>
    <row r="5" spans="1:90" s="9" customFormat="1" ht="30" customHeight="1" x14ac:dyDescent="0.25">
      <c r="A5" s="111"/>
      <c r="B5" s="112"/>
      <c r="C5" s="113"/>
      <c r="D5" s="113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3"/>
      <c r="T5" s="113"/>
      <c r="U5" s="113"/>
      <c r="V5" s="113"/>
      <c r="W5" s="113"/>
      <c r="X5" s="125" t="s">
        <v>15</v>
      </c>
      <c r="Y5" s="125"/>
      <c r="Z5" s="125"/>
      <c r="AA5" s="125"/>
      <c r="AB5" s="125"/>
      <c r="AC5" s="125"/>
      <c r="AD5" s="125"/>
      <c r="AE5" s="125" t="s">
        <v>18</v>
      </c>
      <c r="AF5" s="125"/>
      <c r="AG5" s="125"/>
      <c r="AH5" s="125"/>
      <c r="AI5" s="125"/>
      <c r="AJ5" s="125"/>
      <c r="AK5" s="125"/>
      <c r="AL5" s="125" t="s">
        <v>19</v>
      </c>
      <c r="AM5" s="125"/>
      <c r="AN5" s="125"/>
      <c r="AO5" s="125"/>
      <c r="AP5" s="125"/>
      <c r="AQ5" s="125"/>
      <c r="AR5" s="125"/>
      <c r="AS5" s="113"/>
      <c r="AT5" s="113"/>
      <c r="AU5" s="113"/>
      <c r="AV5" s="113"/>
      <c r="AW5" s="113"/>
      <c r="AX5" s="125" t="s">
        <v>15</v>
      </c>
      <c r="AY5" s="125"/>
      <c r="AZ5" s="125"/>
      <c r="BA5" s="125"/>
      <c r="BB5" s="125"/>
      <c r="BC5" s="125" t="s">
        <v>18</v>
      </c>
      <c r="BD5" s="125"/>
      <c r="BE5" s="125"/>
      <c r="BF5" s="125"/>
      <c r="BG5" s="125"/>
      <c r="BH5" s="125" t="s">
        <v>19</v>
      </c>
      <c r="BI5" s="125"/>
      <c r="BJ5" s="125"/>
      <c r="BK5" s="125"/>
      <c r="BL5" s="125"/>
      <c r="BM5" s="116"/>
      <c r="BN5" s="116"/>
      <c r="BO5" s="126"/>
      <c r="BP5" s="142"/>
      <c r="BQ5" s="143"/>
      <c r="BR5" s="143"/>
      <c r="BS5" s="143"/>
      <c r="BT5" s="8"/>
      <c r="BU5" s="132" t="s">
        <v>20</v>
      </c>
      <c r="BW5" s="137"/>
      <c r="BX5" s="115"/>
      <c r="BY5" s="115"/>
      <c r="BZ5" s="115"/>
      <c r="CA5" s="134" t="s">
        <v>20</v>
      </c>
      <c r="CB5" s="10"/>
      <c r="CC5" s="136"/>
      <c r="CD5" s="127"/>
      <c r="CE5" s="127"/>
      <c r="CF5" s="129" t="s">
        <v>20</v>
      </c>
      <c r="CG5" s="127"/>
      <c r="CH5" s="131"/>
      <c r="CI5" s="127"/>
      <c r="CJ5" s="127"/>
      <c r="CK5" s="127"/>
      <c r="CL5" s="128"/>
    </row>
    <row r="6" spans="1:90" ht="89.25" customHeight="1" x14ac:dyDescent="0.2">
      <c r="A6" s="111"/>
      <c r="B6" s="112"/>
      <c r="C6" s="11" t="s">
        <v>21</v>
      </c>
      <c r="D6" s="11" t="s">
        <v>22</v>
      </c>
      <c r="E6" s="11" t="s">
        <v>21</v>
      </c>
      <c r="F6" s="11" t="s">
        <v>23</v>
      </c>
      <c r="G6" s="11" t="s">
        <v>24</v>
      </c>
      <c r="H6" s="11" t="s">
        <v>21</v>
      </c>
      <c r="I6" s="11" t="s">
        <v>25</v>
      </c>
      <c r="J6" s="12" t="s">
        <v>5</v>
      </c>
      <c r="K6" s="11" t="s">
        <v>26</v>
      </c>
      <c r="L6" s="11" t="s">
        <v>27</v>
      </c>
      <c r="M6" s="11" t="s">
        <v>21</v>
      </c>
      <c r="N6" s="11" t="s">
        <v>28</v>
      </c>
      <c r="O6" s="11" t="s">
        <v>26</v>
      </c>
      <c r="P6" s="11" t="s">
        <v>29</v>
      </c>
      <c r="Q6" s="11" t="s">
        <v>30</v>
      </c>
      <c r="R6" s="11" t="s">
        <v>31</v>
      </c>
      <c r="S6" s="13" t="s">
        <v>32</v>
      </c>
      <c r="T6" s="14" t="s">
        <v>33</v>
      </c>
      <c r="U6" s="13" t="s">
        <v>34</v>
      </c>
      <c r="V6" s="13" t="s">
        <v>35</v>
      </c>
      <c r="W6" s="13" t="s">
        <v>36</v>
      </c>
      <c r="X6" s="15" t="s">
        <v>32</v>
      </c>
      <c r="Y6" s="15" t="s">
        <v>37</v>
      </c>
      <c r="Z6" s="13" t="s">
        <v>38</v>
      </c>
      <c r="AA6" s="15" t="s">
        <v>39</v>
      </c>
      <c r="AB6" s="15" t="s">
        <v>40</v>
      </c>
      <c r="AC6" s="14" t="s">
        <v>41</v>
      </c>
      <c r="AD6" s="15" t="s">
        <v>42</v>
      </c>
      <c r="AE6" s="15" t="s">
        <v>32</v>
      </c>
      <c r="AF6" s="15" t="s">
        <v>37</v>
      </c>
      <c r="AG6" s="13" t="s">
        <v>38</v>
      </c>
      <c r="AH6" s="15" t="s">
        <v>39</v>
      </c>
      <c r="AI6" s="15" t="s">
        <v>40</v>
      </c>
      <c r="AJ6" s="16" t="s">
        <v>41</v>
      </c>
      <c r="AK6" s="15" t="s">
        <v>42</v>
      </c>
      <c r="AL6" s="17" t="s">
        <v>32</v>
      </c>
      <c r="AM6" s="13" t="s">
        <v>43</v>
      </c>
      <c r="AN6" s="13" t="s">
        <v>44</v>
      </c>
      <c r="AO6" s="15" t="s">
        <v>39</v>
      </c>
      <c r="AP6" s="15" t="s">
        <v>45</v>
      </c>
      <c r="AQ6" s="16" t="s">
        <v>41</v>
      </c>
      <c r="AR6" s="18" t="s">
        <v>42</v>
      </c>
      <c r="AS6" s="13" t="s">
        <v>32</v>
      </c>
      <c r="AT6" s="14" t="s">
        <v>46</v>
      </c>
      <c r="AU6" s="13" t="s">
        <v>47</v>
      </c>
      <c r="AV6" s="13" t="s">
        <v>48</v>
      </c>
      <c r="AW6" s="13" t="s">
        <v>49</v>
      </c>
      <c r="AX6" s="15" t="s">
        <v>32</v>
      </c>
      <c r="AY6" s="15" t="s">
        <v>37</v>
      </c>
      <c r="AZ6" s="13" t="s">
        <v>50</v>
      </c>
      <c r="BA6" s="14" t="s">
        <v>39</v>
      </c>
      <c r="BB6" s="15" t="s">
        <v>51</v>
      </c>
      <c r="BC6" s="15" t="s">
        <v>32</v>
      </c>
      <c r="BD6" s="15" t="s">
        <v>37</v>
      </c>
      <c r="BE6" s="13" t="s">
        <v>50</v>
      </c>
      <c r="BF6" s="16" t="s">
        <v>39</v>
      </c>
      <c r="BG6" s="15" t="s">
        <v>42</v>
      </c>
      <c r="BH6" s="17" t="s">
        <v>32</v>
      </c>
      <c r="BI6" s="13" t="s">
        <v>43</v>
      </c>
      <c r="BJ6" s="13" t="s">
        <v>52</v>
      </c>
      <c r="BK6" s="16" t="s">
        <v>39</v>
      </c>
      <c r="BL6" s="18" t="s">
        <v>51</v>
      </c>
      <c r="BM6" s="116"/>
      <c r="BN6" s="116"/>
      <c r="BO6" s="126"/>
      <c r="BP6" s="19" t="s">
        <v>53</v>
      </c>
      <c r="BQ6" s="20" t="s">
        <v>54</v>
      </c>
      <c r="BR6" s="25" t="s">
        <v>94</v>
      </c>
      <c r="BS6" s="21" t="s">
        <v>55</v>
      </c>
      <c r="BT6" s="22" t="s">
        <v>56</v>
      </c>
      <c r="BU6" s="133"/>
      <c r="BV6" s="23" t="s">
        <v>57</v>
      </c>
      <c r="BW6" s="24" t="s">
        <v>58</v>
      </c>
      <c r="BX6" s="25" t="s">
        <v>59</v>
      </c>
      <c r="BY6" s="25" t="s">
        <v>94</v>
      </c>
      <c r="BZ6" s="26" t="s">
        <v>60</v>
      </c>
      <c r="CA6" s="135"/>
      <c r="CB6" s="24" t="s">
        <v>37</v>
      </c>
      <c r="CC6" s="24" t="s">
        <v>61</v>
      </c>
      <c r="CD6" s="25" t="s">
        <v>59</v>
      </c>
      <c r="CE6" s="25" t="s">
        <v>94</v>
      </c>
      <c r="CF6" s="130"/>
      <c r="CG6" s="28" t="s">
        <v>43</v>
      </c>
      <c r="CH6" s="24" t="s">
        <v>62</v>
      </c>
      <c r="CI6" s="25" t="s">
        <v>39</v>
      </c>
      <c r="CJ6" s="25" t="s">
        <v>59</v>
      </c>
      <c r="CK6" s="25" t="s">
        <v>94</v>
      </c>
      <c r="CL6" s="27" t="s">
        <v>63</v>
      </c>
    </row>
    <row r="7" spans="1:90" s="42" customFormat="1" ht="31.5" hidden="1" customHeight="1" x14ac:dyDescent="0.2">
      <c r="A7" s="29" t="s">
        <v>1</v>
      </c>
      <c r="B7" s="30">
        <v>1</v>
      </c>
      <c r="C7" s="30"/>
      <c r="D7" s="30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2">
        <v>16</v>
      </c>
      <c r="T7" s="32">
        <v>17</v>
      </c>
      <c r="U7" s="32"/>
      <c r="V7" s="32"/>
      <c r="W7" s="32"/>
      <c r="X7" s="30">
        <v>21</v>
      </c>
      <c r="Y7" s="30">
        <v>22</v>
      </c>
      <c r="Z7" s="33"/>
      <c r="AA7" s="30" t="s">
        <v>64</v>
      </c>
      <c r="AB7" s="30" t="s">
        <v>65</v>
      </c>
      <c r="AC7" s="30" t="s">
        <v>66</v>
      </c>
      <c r="AD7" s="34"/>
      <c r="AE7" s="30">
        <v>26</v>
      </c>
      <c r="AF7" s="30">
        <v>27</v>
      </c>
      <c r="AG7" s="33"/>
      <c r="AH7" s="30" t="s">
        <v>67</v>
      </c>
      <c r="AI7" s="30" t="s">
        <v>68</v>
      </c>
      <c r="AJ7" s="30" t="s">
        <v>69</v>
      </c>
      <c r="AK7" s="30"/>
      <c r="AL7" s="30">
        <v>31</v>
      </c>
      <c r="AM7" s="33">
        <v>32</v>
      </c>
      <c r="AN7" s="33"/>
      <c r="AO7" s="30" t="s">
        <v>70</v>
      </c>
      <c r="AP7" s="30" t="s">
        <v>71</v>
      </c>
      <c r="AQ7" s="30" t="s">
        <v>72</v>
      </c>
      <c r="AR7" s="35"/>
      <c r="AS7" s="32">
        <v>16</v>
      </c>
      <c r="AT7" s="32">
        <v>17</v>
      </c>
      <c r="AU7" s="32"/>
      <c r="AV7" s="32"/>
      <c r="AW7" s="32"/>
      <c r="AX7" s="30">
        <v>21</v>
      </c>
      <c r="AY7" s="30">
        <v>22</v>
      </c>
      <c r="AZ7" s="33"/>
      <c r="BA7" s="30" t="s">
        <v>64</v>
      </c>
      <c r="BB7" s="34"/>
      <c r="BC7" s="30">
        <v>26</v>
      </c>
      <c r="BD7" s="30">
        <v>27</v>
      </c>
      <c r="BE7" s="33"/>
      <c r="BF7" s="30" t="s">
        <v>67</v>
      </c>
      <c r="BG7" s="30"/>
      <c r="BH7" s="30">
        <v>31</v>
      </c>
      <c r="BI7" s="33">
        <v>32</v>
      </c>
      <c r="BJ7" s="33"/>
      <c r="BK7" s="30" t="s">
        <v>70</v>
      </c>
      <c r="BL7" s="35"/>
      <c r="BM7" s="35"/>
      <c r="BN7" s="32">
        <v>17</v>
      </c>
      <c r="BO7" s="35"/>
      <c r="BP7" s="36">
        <v>16</v>
      </c>
      <c r="BQ7" s="32"/>
      <c r="BR7" s="32"/>
      <c r="BS7" s="32"/>
      <c r="BT7" s="37"/>
      <c r="BU7" s="38">
        <v>21</v>
      </c>
      <c r="BV7" s="30">
        <v>22</v>
      </c>
      <c r="BW7" s="34"/>
      <c r="BX7" s="30"/>
      <c r="BY7" s="30"/>
      <c r="BZ7" s="29"/>
      <c r="CA7" s="39">
        <v>26</v>
      </c>
      <c r="CB7" s="30">
        <v>27</v>
      </c>
      <c r="CC7" s="34"/>
      <c r="CD7" s="30"/>
      <c r="CE7" s="30"/>
      <c r="CF7" s="39">
        <v>31</v>
      </c>
      <c r="CG7" s="33"/>
      <c r="CH7" s="34"/>
      <c r="CI7" s="30"/>
      <c r="CJ7" s="40"/>
      <c r="CK7" s="40"/>
      <c r="CL7" s="41"/>
    </row>
    <row r="8" spans="1:90" s="56" customFormat="1" ht="29.45" customHeight="1" x14ac:dyDescent="0.2">
      <c r="A8" s="43"/>
      <c r="B8" s="44" t="s">
        <v>73</v>
      </c>
      <c r="C8" s="45">
        <f>SUM(C9:C27)</f>
        <v>12708</v>
      </c>
      <c r="D8" s="46">
        <f>SUM(D9:D27)</f>
        <v>138060.38397999998</v>
      </c>
      <c r="E8" s="45">
        <f>SUM(E9:E27)</f>
        <v>13733</v>
      </c>
      <c r="F8" s="46">
        <f>SUM(F9:F27)</f>
        <v>142818.21919999999</v>
      </c>
      <c r="G8" s="44">
        <f>SUM(G9:G27)</f>
        <v>4757.8352200000045</v>
      </c>
      <c r="H8" s="45">
        <f t="shared" ref="H8:AT8" si="0">SUM(H9:H27)</f>
        <v>13739</v>
      </c>
      <c r="I8" s="45">
        <f t="shared" si="0"/>
        <v>13660</v>
      </c>
      <c r="J8" s="46">
        <f t="shared" si="0"/>
        <v>151517.00000000003</v>
      </c>
      <c r="K8" s="44">
        <f t="shared" si="0"/>
        <v>8698.7807999999986</v>
      </c>
      <c r="L8" s="44">
        <f t="shared" si="0"/>
        <v>147050.19199999998</v>
      </c>
      <c r="M8" s="45">
        <f t="shared" si="0"/>
        <v>13346</v>
      </c>
      <c r="N8" s="46">
        <f t="shared" si="0"/>
        <v>146318.76084999999</v>
      </c>
      <c r="O8" s="44">
        <f t="shared" si="0"/>
        <v>3500.5416500000038</v>
      </c>
      <c r="P8" s="45">
        <f t="shared" si="0"/>
        <v>13251</v>
      </c>
      <c r="Q8" s="45">
        <f t="shared" si="0"/>
        <v>12738</v>
      </c>
      <c r="R8" s="46">
        <f t="shared" si="0"/>
        <v>155053.89999999997</v>
      </c>
      <c r="S8" s="45">
        <f t="shared" si="0"/>
        <v>13669</v>
      </c>
      <c r="T8" s="46">
        <f t="shared" si="0"/>
        <v>155053.89999999997</v>
      </c>
      <c r="U8" s="44">
        <f>SUM(U9:U27)</f>
        <v>3536.9000000000051</v>
      </c>
      <c r="V8" s="44">
        <f t="shared" si="0"/>
        <v>149841.12485999998</v>
      </c>
      <c r="W8" s="44">
        <f t="shared" si="0"/>
        <v>5212.7751400000243</v>
      </c>
      <c r="X8" s="45">
        <f t="shared" si="0"/>
        <v>13554</v>
      </c>
      <c r="Y8" s="44"/>
      <c r="Z8" s="44"/>
      <c r="AA8" s="44">
        <f t="shared" si="0"/>
        <v>150801.804</v>
      </c>
      <c r="AB8" s="44">
        <f t="shared" si="0"/>
        <v>2262.0270599999999</v>
      </c>
      <c r="AC8" s="44">
        <f t="shared" si="0"/>
        <v>153063.89999999997</v>
      </c>
      <c r="AD8" s="44">
        <f t="shared" si="0"/>
        <v>147918.59711999999</v>
      </c>
      <c r="AE8" s="45">
        <f>SUM(AE9:AE27)</f>
        <v>24</v>
      </c>
      <c r="AF8" s="45"/>
      <c r="AG8" s="45"/>
      <c r="AH8" s="44">
        <f t="shared" si="0"/>
        <v>277.36799999999999</v>
      </c>
      <c r="AI8" s="44">
        <f t="shared" si="0"/>
        <v>4.16052</v>
      </c>
      <c r="AJ8" s="44">
        <f t="shared" si="0"/>
        <v>281.7</v>
      </c>
      <c r="AK8" s="44">
        <f t="shared" si="0"/>
        <v>272.14991999999995</v>
      </c>
      <c r="AL8" s="45">
        <f t="shared" si="0"/>
        <v>91</v>
      </c>
      <c r="AM8" s="45"/>
      <c r="AN8" s="45"/>
      <c r="AO8" s="44">
        <f t="shared" si="0"/>
        <v>1683.0450000000001</v>
      </c>
      <c r="AP8" s="44">
        <f t="shared" si="0"/>
        <v>25.245674999999995</v>
      </c>
      <c r="AQ8" s="44">
        <f t="shared" si="0"/>
        <v>1708.2999999999997</v>
      </c>
      <c r="AR8" s="44">
        <f t="shared" si="0"/>
        <v>1650.3778199999999</v>
      </c>
      <c r="AS8" s="45">
        <f>SUM(AS9:AS27)</f>
        <v>13391</v>
      </c>
      <c r="AT8" s="46">
        <f t="shared" si="0"/>
        <v>155386</v>
      </c>
      <c r="AU8" s="44">
        <f>SUM(AU9:AU27)</f>
        <v>332.09999999999695</v>
      </c>
      <c r="AV8" s="44">
        <f>SUM(AV9:AV27)</f>
        <v>149915.41199999998</v>
      </c>
      <c r="AW8" s="44">
        <f>SUM(AW9:AW27)</f>
        <v>5470.5880000000025</v>
      </c>
      <c r="AX8" s="45">
        <f>SUM(AX9:AX27)</f>
        <v>13312</v>
      </c>
      <c r="AY8" s="44"/>
      <c r="AZ8" s="44"/>
      <c r="BA8" s="44">
        <f>SUM(BA9:BA27)</f>
        <v>153979.90400000001</v>
      </c>
      <c r="BB8" s="44">
        <f>SUM(BB9:BB27)</f>
        <v>148561.91999999998</v>
      </c>
      <c r="BC8" s="45">
        <f>SUM(BC9:BC27)</f>
        <v>16</v>
      </c>
      <c r="BD8" s="45"/>
      <c r="BE8" s="45"/>
      <c r="BF8" s="44">
        <f>SUM(BF9:BF27)</f>
        <v>192.33600000000001</v>
      </c>
      <c r="BG8" s="44">
        <f>SUM(BG9:BG27)</f>
        <v>185.47200000000004</v>
      </c>
      <c r="BH8" s="45">
        <f>SUM(BH9:BH27)</f>
        <v>63</v>
      </c>
      <c r="BI8" s="45"/>
      <c r="BJ8" s="45"/>
      <c r="BK8" s="44">
        <f t="shared" ref="BK8:BL8" si="1">SUM(BK9:BK27)</f>
        <v>1210.9859999999999</v>
      </c>
      <c r="BL8" s="44">
        <f t="shared" si="1"/>
        <v>1168.02</v>
      </c>
      <c r="BM8" s="46">
        <f>SUM(BM9:BM27)</f>
        <v>155053.89999999997</v>
      </c>
      <c r="BN8" s="46">
        <f>SUM(BN9:BN27)</f>
        <v>149684.31200000001</v>
      </c>
      <c r="BO8" s="47">
        <f>SUM(BO9:BO27)</f>
        <v>149915.59999999998</v>
      </c>
      <c r="BP8" s="49">
        <f t="shared" ref="BP8:BS8" si="2">SUM(BP9:BP27)</f>
        <v>12545</v>
      </c>
      <c r="BQ8" s="48" t="e">
        <f t="shared" si="2"/>
        <v>#REF!</v>
      </c>
      <c r="BR8" s="48">
        <f t="shared" si="2"/>
        <v>161435</v>
      </c>
      <c r="BS8" s="48" t="e">
        <f t="shared" si="2"/>
        <v>#REF!</v>
      </c>
      <c r="BT8" s="50" t="e">
        <f>SUM(BT9:BT27)</f>
        <v>#REF!</v>
      </c>
      <c r="BU8" s="51">
        <f>SUM(BU9:BU27)</f>
        <v>12514</v>
      </c>
      <c r="BV8" s="52">
        <f t="shared" ref="BV8" si="3">SUM(BV9:BV27)</f>
        <v>17670</v>
      </c>
      <c r="BW8" s="52"/>
      <c r="BX8" s="53" t="e">
        <v>#REF!</v>
      </c>
      <c r="BY8" s="53">
        <v>160830</v>
      </c>
      <c r="BZ8" s="54">
        <v>165185</v>
      </c>
      <c r="CA8" s="49">
        <v>7</v>
      </c>
      <c r="CB8" s="52"/>
      <c r="CC8" s="52"/>
      <c r="CD8" s="53" t="e">
        <v>#REF!</v>
      </c>
      <c r="CE8" s="53">
        <v>93</v>
      </c>
      <c r="CF8" s="49">
        <v>24</v>
      </c>
      <c r="CG8" s="52"/>
      <c r="CH8" s="52"/>
      <c r="CI8" s="53">
        <v>517.53600000000006</v>
      </c>
      <c r="CJ8" s="53" t="e">
        <v>#REF!</v>
      </c>
      <c r="CK8" s="53">
        <v>512</v>
      </c>
      <c r="CL8" s="55">
        <f>SUM(CL9:CL27)</f>
        <v>527</v>
      </c>
    </row>
    <row r="9" spans="1:90" ht="15" customHeight="1" x14ac:dyDescent="0.2">
      <c r="A9" s="57">
        <v>1</v>
      </c>
      <c r="B9" s="58" t="s">
        <v>74</v>
      </c>
      <c r="C9" s="59">
        <v>485</v>
      </c>
      <c r="D9" s="60">
        <v>4985.7185799999997</v>
      </c>
      <c r="E9" s="61">
        <v>469</v>
      </c>
      <c r="F9" s="62">
        <v>5029.9839099999999</v>
      </c>
      <c r="G9" s="62">
        <f>F9-D9</f>
        <v>44.265330000000176</v>
      </c>
      <c r="H9" s="63">
        <v>477</v>
      </c>
      <c r="I9" s="64">
        <v>465</v>
      </c>
      <c r="J9" s="65">
        <v>5230.3</v>
      </c>
      <c r="K9" s="65">
        <f>J9-F9</f>
        <v>200.31609000000026</v>
      </c>
      <c r="L9" s="66">
        <v>5151.32</v>
      </c>
      <c r="M9" s="67">
        <v>464</v>
      </c>
      <c r="N9" s="62">
        <v>5113.6632399999999</v>
      </c>
      <c r="O9" s="65">
        <f>N9-F9</f>
        <v>83.679329999999936</v>
      </c>
      <c r="P9" s="67">
        <f>450</f>
        <v>450</v>
      </c>
      <c r="Q9" s="67">
        <v>464</v>
      </c>
      <c r="R9" s="62">
        <v>5251.2</v>
      </c>
      <c r="S9" s="67">
        <f>+X9+AE9+AL9</f>
        <v>465</v>
      </c>
      <c r="T9" s="68">
        <f t="shared" ref="T9:T27" si="4">ROUND(AC9+AJ9+AQ9,1)</f>
        <v>5251.2</v>
      </c>
      <c r="U9" s="68">
        <f t="shared" ref="U9:U27" si="5">T9-J9</f>
        <v>20.899999999999636</v>
      </c>
      <c r="V9" s="68">
        <f>AD9+AK9+AR9</f>
        <v>5074.6751999999997</v>
      </c>
      <c r="W9" s="68">
        <f>T9-V9</f>
        <v>176.52480000000014</v>
      </c>
      <c r="X9" s="69">
        <v>465</v>
      </c>
      <c r="Y9" s="70">
        <v>896</v>
      </c>
      <c r="Z9" s="67">
        <f>+ROUND(Y9*1.038,0)</f>
        <v>930</v>
      </c>
      <c r="AA9" s="71">
        <f>((X9*Y9*1)+(X9*Z9*11))/1000</f>
        <v>5173.59</v>
      </c>
      <c r="AB9" s="72">
        <f>+AA9*1.5%</f>
        <v>77.603849999999994</v>
      </c>
      <c r="AC9" s="73">
        <f>ROUND(AA9+AB9,1)</f>
        <v>5251.2</v>
      </c>
      <c r="AD9" s="74">
        <f>((X9*Y9*12)/1000)*1.015</f>
        <v>5074.6751999999997</v>
      </c>
      <c r="AE9" s="75"/>
      <c r="AF9" s="70">
        <v>931</v>
      </c>
      <c r="AG9" s="67">
        <f>+ROUND(AF9*1.038,0)</f>
        <v>966</v>
      </c>
      <c r="AH9" s="72">
        <f>((AE9*AF9*1)+(AE9*AG9*11))/1000</f>
        <v>0</v>
      </c>
      <c r="AI9" s="72">
        <f>+AH9*1.5%</f>
        <v>0</v>
      </c>
      <c r="AJ9" s="73">
        <f>ROUND(AH9+AI9,1)</f>
        <v>0</v>
      </c>
      <c r="AK9" s="74">
        <f>((AE9*AF9*12)/1000)*1.015</f>
        <v>0</v>
      </c>
      <c r="AL9" s="75"/>
      <c r="AM9" s="67">
        <v>1489</v>
      </c>
      <c r="AN9" s="67">
        <f>+ROUND(AM9*1.038,0)</f>
        <v>1546</v>
      </c>
      <c r="AO9" s="72">
        <f t="shared" ref="AO9:AO27" si="6">((AL9*AM9*1)+(AL9*AN9*11))/1000</f>
        <v>0</v>
      </c>
      <c r="AP9" s="72">
        <f t="shared" ref="AP9:AP27" si="7">+AO9*1.5%</f>
        <v>0</v>
      </c>
      <c r="AQ9" s="73">
        <f t="shared" ref="AQ9:AQ27" si="8">ROUND(AO9+AP9,1)</f>
        <v>0</v>
      </c>
      <c r="AR9" s="74">
        <f>((AL9*AM9*12)/1000)*1.015</f>
        <v>0</v>
      </c>
      <c r="AS9" s="67">
        <f t="shared" ref="AS9:AS27" si="9">+AX9+BC9+BH9</f>
        <v>460</v>
      </c>
      <c r="AT9" s="68">
        <f>ROUND(BA9+BF9+BK9,0)</f>
        <v>5321</v>
      </c>
      <c r="AU9" s="68">
        <f>AT9-R9</f>
        <v>69.800000000000182</v>
      </c>
      <c r="AV9" s="68">
        <f>BB9+BG9+BL9</f>
        <v>5133.6000000000004</v>
      </c>
      <c r="AW9" s="68">
        <f>AT9-AV9</f>
        <v>187.39999999999964</v>
      </c>
      <c r="AX9" s="70">
        <v>460</v>
      </c>
      <c r="AY9" s="70">
        <v>930</v>
      </c>
      <c r="AZ9" s="67">
        <f>+ROUND(AY9*1.04,0)</f>
        <v>967</v>
      </c>
      <c r="BA9" s="73">
        <f>((AX9*AY9*1)+(AX9*AZ9*11))/1000</f>
        <v>5320.82</v>
      </c>
      <c r="BB9" s="74">
        <f>((AX9*AY9*12)/1000)</f>
        <v>5133.6000000000004</v>
      </c>
      <c r="BC9" s="75"/>
      <c r="BD9" s="70">
        <v>966</v>
      </c>
      <c r="BE9" s="67">
        <f>+ROUND(BD9*1.04,0)</f>
        <v>1005</v>
      </c>
      <c r="BF9" s="73">
        <f>((BC9*BD9*1)+(BC9*BE9*11))/1000</f>
        <v>0</v>
      </c>
      <c r="BG9" s="74">
        <f>((BC9*BD9*12)/1000)</f>
        <v>0</v>
      </c>
      <c r="BH9" s="75"/>
      <c r="BI9" s="67">
        <v>1545</v>
      </c>
      <c r="BJ9" s="67">
        <f>+ROUND(BI9*1.04,0)</f>
        <v>1607</v>
      </c>
      <c r="BK9" s="73">
        <f t="shared" ref="BK9:BK27" si="10">((BH9*BI9*1)+(BH9*BJ9*11))/1000</f>
        <v>0</v>
      </c>
      <c r="BL9" s="74">
        <f>((BH9*BI9*12)/1000)</f>
        <v>0</v>
      </c>
      <c r="BM9" s="72">
        <v>5251.2</v>
      </c>
      <c r="BN9" s="72">
        <v>5074.2</v>
      </c>
      <c r="BO9" s="76">
        <v>5133.6000000000004</v>
      </c>
      <c r="BP9" s="78">
        <f>BU9+CA9+CF9</f>
        <v>427</v>
      </c>
      <c r="BQ9" s="79" t="e">
        <f>ROUND(#REF!*1.055,0)</f>
        <v>#REF!</v>
      </c>
      <c r="BR9" s="79">
        <f>ROUND(BY9+CE9+CK9,0)</f>
        <v>5488</v>
      </c>
      <c r="BS9" s="79" t="e">
        <f>ROUND(BZ9+#REF!+CL9,0)</f>
        <v>#REF!</v>
      </c>
      <c r="BT9" s="81" t="e">
        <f>BS9-#REF!</f>
        <v>#REF!</v>
      </c>
      <c r="BU9" s="82">
        <v>427</v>
      </c>
      <c r="BV9" s="77">
        <v>930</v>
      </c>
      <c r="BW9" s="77">
        <v>1100</v>
      </c>
      <c r="BX9" s="83" t="e">
        <v>#REF!</v>
      </c>
      <c r="BY9" s="83">
        <v>5488</v>
      </c>
      <c r="BZ9" s="84">
        <v>5636</v>
      </c>
      <c r="CA9" s="85"/>
      <c r="CB9" s="77">
        <v>966</v>
      </c>
      <c r="CC9" s="77">
        <v>1143</v>
      </c>
      <c r="CD9" s="83" t="e">
        <v>#REF!</v>
      </c>
      <c r="CE9" s="83">
        <v>0</v>
      </c>
      <c r="CF9" s="85"/>
      <c r="CG9" s="80">
        <v>1797</v>
      </c>
      <c r="CH9" s="77">
        <v>1827</v>
      </c>
      <c r="CI9" s="86">
        <v>0</v>
      </c>
      <c r="CJ9" s="86" t="e">
        <v>#REF!</v>
      </c>
      <c r="CK9" s="86">
        <v>0</v>
      </c>
      <c r="CL9" s="87">
        <f>ROUND(CF9*CH9*12/1000,0)</f>
        <v>0</v>
      </c>
    </row>
    <row r="10" spans="1:90" ht="15.75" x14ac:dyDescent="0.2">
      <c r="A10" s="57">
        <v>2</v>
      </c>
      <c r="B10" s="58" t="s">
        <v>75</v>
      </c>
      <c r="C10" s="59">
        <v>464</v>
      </c>
      <c r="D10" s="60">
        <v>4687.1390000000001</v>
      </c>
      <c r="E10" s="61">
        <v>459</v>
      </c>
      <c r="F10" s="62">
        <v>4815.6952999999994</v>
      </c>
      <c r="G10" s="62">
        <f t="shared" ref="G10:G27" si="11">F10-D10</f>
        <v>128.55629999999928</v>
      </c>
      <c r="H10" s="63">
        <v>461</v>
      </c>
      <c r="I10" s="64">
        <v>460</v>
      </c>
      <c r="J10" s="65">
        <v>5055.3</v>
      </c>
      <c r="K10" s="65">
        <f t="shared" ref="K10:K27" si="12">J10-F10</f>
        <v>239.60470000000078</v>
      </c>
      <c r="L10" s="66">
        <v>4965.5653333333339</v>
      </c>
      <c r="M10" s="67">
        <v>453</v>
      </c>
      <c r="N10" s="62">
        <v>4958.1781300000002</v>
      </c>
      <c r="O10" s="65">
        <f t="shared" ref="O10:O27" si="13">N10-F10</f>
        <v>142.48283000000083</v>
      </c>
      <c r="P10" s="67">
        <f>444+3+4</f>
        <v>451</v>
      </c>
      <c r="Q10" s="67">
        <v>465</v>
      </c>
      <c r="R10" s="62">
        <v>5226</v>
      </c>
      <c r="S10" s="67">
        <f t="shared" ref="S10:S27" si="14">+X10+AE10+AL10</f>
        <v>460</v>
      </c>
      <c r="T10" s="68">
        <f t="shared" si="4"/>
        <v>5226</v>
      </c>
      <c r="U10" s="68">
        <f t="shared" si="5"/>
        <v>170.69999999999982</v>
      </c>
      <c r="V10" s="68">
        <f t="shared" ref="V10:V27" si="15">AD10+AK10+AR10</f>
        <v>5050.2786599999999</v>
      </c>
      <c r="W10" s="68">
        <f t="shared" ref="W10:W27" si="16">T10-V10</f>
        <v>175.72134000000005</v>
      </c>
      <c r="X10" s="69">
        <v>453</v>
      </c>
      <c r="Y10" s="70">
        <v>896</v>
      </c>
      <c r="Z10" s="67">
        <f t="shared" ref="Z10:Z27" si="17">+ROUND(Y10*1.038,0)</f>
        <v>930</v>
      </c>
      <c r="AA10" s="71">
        <f t="shared" ref="AA10:AA27" si="18">((X10*Y10*1)+(X10*Z10*11))/1000</f>
        <v>5040.0780000000004</v>
      </c>
      <c r="AB10" s="72">
        <f t="shared" ref="AB10:AB27" si="19">+AA10*1.5%</f>
        <v>75.60117000000001</v>
      </c>
      <c r="AC10" s="73">
        <f t="shared" ref="AC10:AC27" si="20">ROUND(AA10+AB10,1)</f>
        <v>5115.7</v>
      </c>
      <c r="AD10" s="74">
        <f t="shared" ref="AD10:AD27" si="21">((X10*Y10*12)/1000)*1.015</f>
        <v>4943.7158399999998</v>
      </c>
      <c r="AE10" s="75">
        <v>3</v>
      </c>
      <c r="AF10" s="70">
        <v>931</v>
      </c>
      <c r="AG10" s="67">
        <f t="shared" ref="AG10:AG27" si="22">+ROUND(AF10*1.038,0)</f>
        <v>966</v>
      </c>
      <c r="AH10" s="72">
        <f t="shared" ref="AH10:AH27" si="23">((AE10*AF10*1)+(AE10*AG10*11))/1000</f>
        <v>34.670999999999999</v>
      </c>
      <c r="AI10" s="72">
        <f t="shared" ref="AI10:AI27" si="24">+AH10*1.5%</f>
        <v>0.520065</v>
      </c>
      <c r="AJ10" s="73">
        <f t="shared" ref="AJ10:AJ27" si="25">ROUND(AH10+AI10,1)</f>
        <v>35.200000000000003</v>
      </c>
      <c r="AK10" s="74">
        <f t="shared" ref="AK10:AK27" si="26">((AE10*AF10*12)/1000)*1.015</f>
        <v>34.018739999999994</v>
      </c>
      <c r="AL10" s="75">
        <v>4</v>
      </c>
      <c r="AM10" s="67">
        <v>1489</v>
      </c>
      <c r="AN10" s="67">
        <f t="shared" ref="AN10:AN27" si="27">+ROUND(AM10*1.038,0)</f>
        <v>1546</v>
      </c>
      <c r="AO10" s="72">
        <f t="shared" si="6"/>
        <v>73.98</v>
      </c>
      <c r="AP10" s="72">
        <f t="shared" si="7"/>
        <v>1.1096999999999999</v>
      </c>
      <c r="AQ10" s="73">
        <f t="shared" si="8"/>
        <v>75.099999999999994</v>
      </c>
      <c r="AR10" s="74">
        <f t="shared" ref="AR10:AR27" si="28">((AL10*AM10*12)/1000)*1.015</f>
        <v>72.544079999999994</v>
      </c>
      <c r="AS10" s="67">
        <f t="shared" si="9"/>
        <v>457</v>
      </c>
      <c r="AT10" s="68">
        <f t="shared" ref="AT10:AT27" si="29">ROUND(BA10+BF10+BK10,0)</f>
        <v>5318</v>
      </c>
      <c r="AU10" s="68">
        <f t="shared" ref="AU10:AU27" si="30">AT10-R10</f>
        <v>92</v>
      </c>
      <c r="AV10" s="68">
        <f t="shared" ref="AV10:AV27" si="31">BB10+BG10+BL10</f>
        <v>5130.9359999999997</v>
      </c>
      <c r="AW10" s="68">
        <f t="shared" ref="AW10:AW27" si="32">AT10-AV10</f>
        <v>187.06400000000031</v>
      </c>
      <c r="AX10" s="70">
        <v>450</v>
      </c>
      <c r="AY10" s="70">
        <v>930</v>
      </c>
      <c r="AZ10" s="67">
        <f t="shared" ref="AZ10:AZ27" si="33">+ROUND(AY10*1.04,0)</f>
        <v>967</v>
      </c>
      <c r="BA10" s="73">
        <f t="shared" ref="BA10:BA27" si="34">((AX10*AY10*1)+(AX10*AZ10*11))/1000</f>
        <v>5205.1499999999996</v>
      </c>
      <c r="BB10" s="74">
        <f t="shared" ref="BB10:BB27" si="35">((AX10*AY10*12)/1000)</f>
        <v>5022</v>
      </c>
      <c r="BC10" s="75">
        <v>3</v>
      </c>
      <c r="BD10" s="70">
        <v>966</v>
      </c>
      <c r="BE10" s="67">
        <f t="shared" ref="BE10:BE27" si="36">+ROUND(BD10*1.04,0)</f>
        <v>1005</v>
      </c>
      <c r="BF10" s="73">
        <f t="shared" ref="BF10:BF27" si="37">((BC10*BD10*1)+(BC10*BE10*11))/1000</f>
        <v>36.063000000000002</v>
      </c>
      <c r="BG10" s="74">
        <f t="shared" ref="BG10:BG27" si="38">((BC10*BD10*12)/1000)</f>
        <v>34.776000000000003</v>
      </c>
      <c r="BH10" s="75">
        <v>4</v>
      </c>
      <c r="BI10" s="67">
        <v>1545</v>
      </c>
      <c r="BJ10" s="67">
        <f t="shared" ref="BJ10:BJ27" si="39">+ROUND(BI10*1.04,0)</f>
        <v>1607</v>
      </c>
      <c r="BK10" s="73">
        <f t="shared" si="10"/>
        <v>76.888000000000005</v>
      </c>
      <c r="BL10" s="74">
        <f t="shared" ref="BL10:BL27" si="40">((BH10*BI10*12)/1000)</f>
        <v>74.16</v>
      </c>
      <c r="BM10" s="72">
        <v>5226</v>
      </c>
      <c r="BN10" s="72">
        <v>5072.0519999999997</v>
      </c>
      <c r="BO10" s="76">
        <v>5130.8999999999996</v>
      </c>
      <c r="BP10" s="78">
        <f>BU10+CA10+CF10</f>
        <v>411</v>
      </c>
      <c r="BQ10" s="79" t="e">
        <f>ROUND(#REF!*1.055,0)</f>
        <v>#REF!</v>
      </c>
      <c r="BR10" s="79">
        <f>ROUND(BY10+CE10+CK10,0)</f>
        <v>5292</v>
      </c>
      <c r="BS10" s="79" t="e">
        <f>ROUND(BZ10+#REF!+CL10,0)</f>
        <v>#REF!</v>
      </c>
      <c r="BT10" s="81" t="e">
        <f>BS10-#REF!</f>
        <v>#REF!</v>
      </c>
      <c r="BU10" s="82">
        <v>407</v>
      </c>
      <c r="BV10" s="77">
        <v>930</v>
      </c>
      <c r="BW10" s="77">
        <v>1100</v>
      </c>
      <c r="BX10" s="83" t="e">
        <v>#REF!</v>
      </c>
      <c r="BY10" s="83">
        <v>5231</v>
      </c>
      <c r="BZ10" s="84">
        <v>5372</v>
      </c>
      <c r="CA10" s="85">
        <v>3</v>
      </c>
      <c r="CB10" s="77">
        <v>966</v>
      </c>
      <c r="CC10" s="77">
        <v>1143</v>
      </c>
      <c r="CD10" s="83" t="e">
        <v>#REF!</v>
      </c>
      <c r="CE10" s="83">
        <v>40</v>
      </c>
      <c r="CF10" s="85">
        <v>1</v>
      </c>
      <c r="CG10" s="80">
        <v>1797</v>
      </c>
      <c r="CH10" s="77">
        <v>1827</v>
      </c>
      <c r="CI10" s="86">
        <v>21.564</v>
      </c>
      <c r="CJ10" s="86" t="e">
        <v>#REF!</v>
      </c>
      <c r="CK10" s="86">
        <v>21</v>
      </c>
      <c r="CL10" s="87">
        <f>ROUND(CF10*CH10*12/1000,0)</f>
        <v>22</v>
      </c>
    </row>
    <row r="11" spans="1:90" ht="15.75" x14ac:dyDescent="0.2">
      <c r="A11" s="57">
        <v>3</v>
      </c>
      <c r="B11" s="58" t="s">
        <v>76</v>
      </c>
      <c r="C11" s="59">
        <v>755</v>
      </c>
      <c r="D11" s="60">
        <v>7753.6685800000005</v>
      </c>
      <c r="E11" s="61">
        <v>750</v>
      </c>
      <c r="F11" s="62">
        <v>7989.1995099999995</v>
      </c>
      <c r="G11" s="62">
        <f t="shared" si="11"/>
        <v>235.53092999999899</v>
      </c>
      <c r="H11" s="63">
        <v>750</v>
      </c>
      <c r="I11" s="64">
        <v>750</v>
      </c>
      <c r="J11" s="65">
        <v>8223.7999999999993</v>
      </c>
      <c r="K11" s="65">
        <f t="shared" si="12"/>
        <v>234.60048999999981</v>
      </c>
      <c r="L11" s="66">
        <v>8175.3066666666655</v>
      </c>
      <c r="M11" s="67">
        <v>760</v>
      </c>
      <c r="N11" s="62">
        <v>8133.24</v>
      </c>
      <c r="O11" s="65">
        <f t="shared" si="13"/>
        <v>144.04049000000032</v>
      </c>
      <c r="P11" s="67">
        <v>745</v>
      </c>
      <c r="Q11" s="67">
        <v>745</v>
      </c>
      <c r="R11" s="62">
        <v>8469.7000000000007</v>
      </c>
      <c r="S11" s="67">
        <f t="shared" si="14"/>
        <v>750</v>
      </c>
      <c r="T11" s="68">
        <f t="shared" si="4"/>
        <v>8469.7000000000007</v>
      </c>
      <c r="U11" s="68">
        <f t="shared" si="5"/>
        <v>245.90000000000146</v>
      </c>
      <c r="V11" s="68">
        <f t="shared" si="15"/>
        <v>8184.9599999999991</v>
      </c>
      <c r="W11" s="68">
        <f t="shared" si="16"/>
        <v>284.7400000000016</v>
      </c>
      <c r="X11" s="69">
        <v>750</v>
      </c>
      <c r="Y11" s="70">
        <v>896</v>
      </c>
      <c r="Z11" s="67">
        <f t="shared" si="17"/>
        <v>930</v>
      </c>
      <c r="AA11" s="71">
        <f t="shared" si="18"/>
        <v>8344.5</v>
      </c>
      <c r="AB11" s="72">
        <f t="shared" si="19"/>
        <v>125.16749999999999</v>
      </c>
      <c r="AC11" s="73">
        <f t="shared" si="20"/>
        <v>8469.7000000000007</v>
      </c>
      <c r="AD11" s="74">
        <f t="shared" si="21"/>
        <v>8184.9599999999991</v>
      </c>
      <c r="AE11" s="75"/>
      <c r="AF11" s="70">
        <v>931</v>
      </c>
      <c r="AG11" s="67">
        <f t="shared" si="22"/>
        <v>966</v>
      </c>
      <c r="AH11" s="72">
        <f t="shared" si="23"/>
        <v>0</v>
      </c>
      <c r="AI11" s="72">
        <f t="shared" si="24"/>
        <v>0</v>
      </c>
      <c r="AJ11" s="73">
        <f t="shared" si="25"/>
        <v>0</v>
      </c>
      <c r="AK11" s="74">
        <f t="shared" si="26"/>
        <v>0</v>
      </c>
      <c r="AL11" s="75"/>
      <c r="AM11" s="67">
        <v>1489</v>
      </c>
      <c r="AN11" s="67">
        <f t="shared" si="27"/>
        <v>1546</v>
      </c>
      <c r="AO11" s="72">
        <f t="shared" si="6"/>
        <v>0</v>
      </c>
      <c r="AP11" s="72">
        <f t="shared" si="7"/>
        <v>0</v>
      </c>
      <c r="AQ11" s="73">
        <f t="shared" si="8"/>
        <v>0</v>
      </c>
      <c r="AR11" s="74">
        <f t="shared" si="28"/>
        <v>0</v>
      </c>
      <c r="AS11" s="67">
        <f t="shared" si="9"/>
        <v>765</v>
      </c>
      <c r="AT11" s="68">
        <f t="shared" si="29"/>
        <v>8849</v>
      </c>
      <c r="AU11" s="68">
        <f t="shared" si="30"/>
        <v>379.29999999999927</v>
      </c>
      <c r="AV11" s="68">
        <f t="shared" si="31"/>
        <v>8537.4</v>
      </c>
      <c r="AW11" s="68">
        <f t="shared" si="32"/>
        <v>311.60000000000036</v>
      </c>
      <c r="AX11" s="70">
        <v>765</v>
      </c>
      <c r="AY11" s="70">
        <v>930</v>
      </c>
      <c r="AZ11" s="67">
        <f t="shared" si="33"/>
        <v>967</v>
      </c>
      <c r="BA11" s="73">
        <f t="shared" si="34"/>
        <v>8848.7549999999992</v>
      </c>
      <c r="BB11" s="74">
        <f t="shared" si="35"/>
        <v>8537.4</v>
      </c>
      <c r="BC11" s="75"/>
      <c r="BD11" s="70">
        <v>966</v>
      </c>
      <c r="BE11" s="67">
        <f t="shared" si="36"/>
        <v>1005</v>
      </c>
      <c r="BF11" s="73">
        <f t="shared" si="37"/>
        <v>0</v>
      </c>
      <c r="BG11" s="74">
        <f t="shared" si="38"/>
        <v>0</v>
      </c>
      <c r="BH11" s="75"/>
      <c r="BI11" s="67">
        <v>1545</v>
      </c>
      <c r="BJ11" s="67">
        <f t="shared" si="39"/>
        <v>1607</v>
      </c>
      <c r="BK11" s="73">
        <f t="shared" si="10"/>
        <v>0</v>
      </c>
      <c r="BL11" s="74">
        <f t="shared" si="40"/>
        <v>0</v>
      </c>
      <c r="BM11" s="72">
        <v>8469.7000000000007</v>
      </c>
      <c r="BN11" s="72">
        <v>8429.0390000000007</v>
      </c>
      <c r="BO11" s="76">
        <v>8537.4</v>
      </c>
      <c r="BP11" s="78">
        <f>BU11+CA11+CF11</f>
        <v>673</v>
      </c>
      <c r="BQ11" s="79" t="e">
        <f>ROUND(#REF!*1.055,0)</f>
        <v>#REF!</v>
      </c>
      <c r="BR11" s="79">
        <f>ROUND(BY11+CE11+CK11,0)</f>
        <v>8649</v>
      </c>
      <c r="BS11" s="79" t="e">
        <f>ROUND(BZ11+#REF!+CL11,0)</f>
        <v>#REF!</v>
      </c>
      <c r="BT11" s="81" t="e">
        <f>BS11-#REF!</f>
        <v>#REF!</v>
      </c>
      <c r="BU11" s="82">
        <v>673</v>
      </c>
      <c r="BV11" s="77">
        <v>930</v>
      </c>
      <c r="BW11" s="77">
        <v>1100</v>
      </c>
      <c r="BX11" s="83" t="e">
        <v>#REF!</v>
      </c>
      <c r="BY11" s="83">
        <v>8649</v>
      </c>
      <c r="BZ11" s="84">
        <v>8884</v>
      </c>
      <c r="CA11" s="85"/>
      <c r="CB11" s="77">
        <v>966</v>
      </c>
      <c r="CC11" s="77">
        <v>1143</v>
      </c>
      <c r="CD11" s="83" t="e">
        <v>#REF!</v>
      </c>
      <c r="CE11" s="83">
        <v>0</v>
      </c>
      <c r="CF11" s="85"/>
      <c r="CG11" s="80">
        <v>1797</v>
      </c>
      <c r="CH11" s="77">
        <v>1827</v>
      </c>
      <c r="CI11" s="86">
        <v>0</v>
      </c>
      <c r="CJ11" s="86" t="e">
        <v>#REF!</v>
      </c>
      <c r="CK11" s="86">
        <v>0</v>
      </c>
      <c r="CL11" s="87">
        <f>ROUND(CF11*CH11*12/1000,0)</f>
        <v>0</v>
      </c>
    </row>
    <row r="12" spans="1:90" ht="15.75" x14ac:dyDescent="0.2">
      <c r="A12" s="57">
        <v>4</v>
      </c>
      <c r="B12" s="58" t="s">
        <v>77</v>
      </c>
      <c r="C12" s="59">
        <v>539</v>
      </c>
      <c r="D12" s="60">
        <v>5628.2039999999997</v>
      </c>
      <c r="E12" s="61">
        <v>523</v>
      </c>
      <c r="F12" s="62">
        <v>5622.18</v>
      </c>
      <c r="G12" s="62">
        <f t="shared" si="11"/>
        <v>-6.0239999999994325</v>
      </c>
      <c r="H12" s="63">
        <v>528</v>
      </c>
      <c r="I12" s="64">
        <v>512</v>
      </c>
      <c r="J12" s="65">
        <v>5847.6</v>
      </c>
      <c r="K12" s="65">
        <f t="shared" si="12"/>
        <v>225.42000000000007</v>
      </c>
      <c r="L12" s="66">
        <v>5695.282666666667</v>
      </c>
      <c r="M12" s="67">
        <v>522</v>
      </c>
      <c r="N12" s="62">
        <v>5683.3352400000003</v>
      </c>
      <c r="O12" s="65">
        <f t="shared" si="13"/>
        <v>61.155240000000049</v>
      </c>
      <c r="P12" s="67">
        <f>510+3</f>
        <v>513</v>
      </c>
      <c r="Q12" s="67">
        <v>520</v>
      </c>
      <c r="R12" s="62">
        <v>5928.4</v>
      </c>
      <c r="S12" s="67">
        <f t="shared" si="14"/>
        <v>521</v>
      </c>
      <c r="T12" s="68">
        <f t="shared" si="4"/>
        <v>5928.4</v>
      </c>
      <c r="U12" s="68">
        <f t="shared" si="5"/>
        <v>80.799999999999272</v>
      </c>
      <c r="V12" s="68">
        <f t="shared" si="15"/>
        <v>5729.1553199999998</v>
      </c>
      <c r="W12" s="68">
        <f t="shared" si="16"/>
        <v>199.24467999999979</v>
      </c>
      <c r="X12" s="69">
        <v>515</v>
      </c>
      <c r="Y12" s="70">
        <v>896</v>
      </c>
      <c r="Z12" s="67">
        <f t="shared" si="17"/>
        <v>930</v>
      </c>
      <c r="AA12" s="71">
        <f t="shared" si="18"/>
        <v>5729.89</v>
      </c>
      <c r="AB12" s="72">
        <f t="shared" si="19"/>
        <v>85.948350000000005</v>
      </c>
      <c r="AC12" s="73">
        <f t="shared" si="20"/>
        <v>5815.8</v>
      </c>
      <c r="AD12" s="74">
        <f t="shared" si="21"/>
        <v>5620.3391999999994</v>
      </c>
      <c r="AE12" s="75"/>
      <c r="AF12" s="70">
        <v>931</v>
      </c>
      <c r="AG12" s="67">
        <f t="shared" si="22"/>
        <v>966</v>
      </c>
      <c r="AH12" s="72">
        <f t="shared" si="23"/>
        <v>0</v>
      </c>
      <c r="AI12" s="72">
        <f t="shared" si="24"/>
        <v>0</v>
      </c>
      <c r="AJ12" s="73">
        <f t="shared" si="25"/>
        <v>0</v>
      </c>
      <c r="AK12" s="74">
        <f t="shared" si="26"/>
        <v>0</v>
      </c>
      <c r="AL12" s="75">
        <v>6</v>
      </c>
      <c r="AM12" s="67">
        <v>1489</v>
      </c>
      <c r="AN12" s="67">
        <f t="shared" si="27"/>
        <v>1546</v>
      </c>
      <c r="AO12" s="72">
        <f t="shared" si="6"/>
        <v>110.97</v>
      </c>
      <c r="AP12" s="72">
        <f t="shared" si="7"/>
        <v>1.66455</v>
      </c>
      <c r="AQ12" s="73">
        <f t="shared" si="8"/>
        <v>112.6</v>
      </c>
      <c r="AR12" s="74">
        <f t="shared" si="28"/>
        <v>108.81611999999998</v>
      </c>
      <c r="AS12" s="67">
        <f t="shared" si="9"/>
        <v>523</v>
      </c>
      <c r="AT12" s="68">
        <f t="shared" si="29"/>
        <v>6073</v>
      </c>
      <c r="AU12" s="68">
        <f t="shared" si="30"/>
        <v>144.60000000000036</v>
      </c>
      <c r="AV12" s="68">
        <f t="shared" si="31"/>
        <v>5858.82</v>
      </c>
      <c r="AW12" s="68">
        <f t="shared" si="32"/>
        <v>214.18000000000029</v>
      </c>
      <c r="AX12" s="70">
        <v>520</v>
      </c>
      <c r="AY12" s="70">
        <v>930</v>
      </c>
      <c r="AZ12" s="67">
        <f t="shared" si="33"/>
        <v>967</v>
      </c>
      <c r="BA12" s="73">
        <f t="shared" si="34"/>
        <v>6014.84</v>
      </c>
      <c r="BB12" s="74">
        <f t="shared" si="35"/>
        <v>5803.2</v>
      </c>
      <c r="BC12" s="75"/>
      <c r="BD12" s="70">
        <v>966</v>
      </c>
      <c r="BE12" s="67">
        <f t="shared" si="36"/>
        <v>1005</v>
      </c>
      <c r="BF12" s="73">
        <f t="shared" si="37"/>
        <v>0</v>
      </c>
      <c r="BG12" s="74">
        <f t="shared" si="38"/>
        <v>0</v>
      </c>
      <c r="BH12" s="75">
        <v>3</v>
      </c>
      <c r="BI12" s="67">
        <v>1545</v>
      </c>
      <c r="BJ12" s="67">
        <f t="shared" si="39"/>
        <v>1607</v>
      </c>
      <c r="BK12" s="73">
        <f t="shared" si="10"/>
        <v>57.665999999999997</v>
      </c>
      <c r="BL12" s="74">
        <f t="shared" si="40"/>
        <v>55.62</v>
      </c>
      <c r="BM12" s="72">
        <v>5928.4</v>
      </c>
      <c r="BN12" s="72">
        <v>5855.1760000000004</v>
      </c>
      <c r="BO12" s="76">
        <v>5858.8</v>
      </c>
      <c r="BP12" s="78">
        <f>BU12+CA12+CF12</f>
        <v>483</v>
      </c>
      <c r="BQ12" s="79" t="e">
        <f>ROUND(#REF!*1.055,0)</f>
        <v>#REF!</v>
      </c>
      <c r="BR12" s="79">
        <f>ROUND(BY12+CE12+CK12,0)</f>
        <v>6233</v>
      </c>
      <c r="BS12" s="79" t="e">
        <f>ROUND(BZ12+#REF!+CL12,0)</f>
        <v>#REF!</v>
      </c>
      <c r="BT12" s="81" t="e">
        <f>BS12-#REF!</f>
        <v>#REF!</v>
      </c>
      <c r="BU12" s="82">
        <v>480</v>
      </c>
      <c r="BV12" s="77">
        <v>930</v>
      </c>
      <c r="BW12" s="77">
        <v>1100</v>
      </c>
      <c r="BX12" s="83" t="e">
        <v>#REF!</v>
      </c>
      <c r="BY12" s="83">
        <v>6169</v>
      </c>
      <c r="BZ12" s="84">
        <v>6336</v>
      </c>
      <c r="CA12" s="85"/>
      <c r="CB12" s="77">
        <v>966</v>
      </c>
      <c r="CC12" s="77">
        <v>1143</v>
      </c>
      <c r="CD12" s="83" t="e">
        <v>#REF!</v>
      </c>
      <c r="CE12" s="83">
        <v>0</v>
      </c>
      <c r="CF12" s="85">
        <v>3</v>
      </c>
      <c r="CG12" s="80">
        <v>1797</v>
      </c>
      <c r="CH12" s="77">
        <v>1827</v>
      </c>
      <c r="CI12" s="86">
        <v>64.691999999999993</v>
      </c>
      <c r="CJ12" s="86" t="e">
        <v>#REF!</v>
      </c>
      <c r="CK12" s="86">
        <v>64</v>
      </c>
      <c r="CL12" s="87">
        <f>ROUND(CF12*CH12*12/1000,0)</f>
        <v>66</v>
      </c>
    </row>
    <row r="13" spans="1:90" ht="15.75" x14ac:dyDescent="0.2">
      <c r="A13" s="57">
        <v>5</v>
      </c>
      <c r="B13" s="58" t="s">
        <v>78</v>
      </c>
      <c r="C13" s="59">
        <v>1107</v>
      </c>
      <c r="D13" s="60">
        <v>11500.84366</v>
      </c>
      <c r="E13" s="61">
        <v>1365</v>
      </c>
      <c r="F13" s="62">
        <v>12312.2</v>
      </c>
      <c r="G13" s="62">
        <f t="shared" si="11"/>
        <v>811.35634000000027</v>
      </c>
      <c r="H13" s="63">
        <v>1152</v>
      </c>
      <c r="I13" s="64">
        <v>1360</v>
      </c>
      <c r="J13" s="65">
        <v>12734.3</v>
      </c>
      <c r="K13" s="65">
        <f t="shared" si="12"/>
        <v>422.09999999999854</v>
      </c>
      <c r="L13" s="66">
        <v>12960.874666666667</v>
      </c>
      <c r="M13" s="67">
        <v>1165</v>
      </c>
      <c r="N13" s="62">
        <v>12889.505999999999</v>
      </c>
      <c r="O13" s="65">
        <f t="shared" si="13"/>
        <v>577.30599999999868</v>
      </c>
      <c r="P13" s="67">
        <f>1154+6</f>
        <v>1160</v>
      </c>
      <c r="Q13" s="67">
        <v>1164</v>
      </c>
      <c r="R13" s="62">
        <v>14327.1</v>
      </c>
      <c r="S13" s="67">
        <f t="shared" si="14"/>
        <v>1360</v>
      </c>
      <c r="T13" s="68">
        <f t="shared" si="4"/>
        <v>15419.1</v>
      </c>
      <c r="U13" s="68">
        <f t="shared" si="5"/>
        <v>2684.8000000000011</v>
      </c>
      <c r="V13" s="68">
        <f t="shared" si="15"/>
        <v>14900.695319999999</v>
      </c>
      <c r="W13" s="68">
        <f t="shared" si="16"/>
        <v>518.40468000000146</v>
      </c>
      <c r="X13" s="69">
        <v>1350</v>
      </c>
      <c r="Y13" s="70">
        <v>896</v>
      </c>
      <c r="Z13" s="67">
        <f t="shared" si="17"/>
        <v>930</v>
      </c>
      <c r="AA13" s="71">
        <f t="shared" si="18"/>
        <v>15020.1</v>
      </c>
      <c r="AB13" s="72">
        <f t="shared" si="19"/>
        <v>225.3015</v>
      </c>
      <c r="AC13" s="73">
        <f t="shared" si="20"/>
        <v>15245.4</v>
      </c>
      <c r="AD13" s="74">
        <f t="shared" si="21"/>
        <v>14732.928</v>
      </c>
      <c r="AE13" s="75">
        <v>2</v>
      </c>
      <c r="AF13" s="70">
        <v>931</v>
      </c>
      <c r="AG13" s="67">
        <f t="shared" si="22"/>
        <v>966</v>
      </c>
      <c r="AH13" s="72">
        <f t="shared" si="23"/>
        <v>23.114000000000001</v>
      </c>
      <c r="AI13" s="72">
        <f t="shared" si="24"/>
        <v>0.34671000000000002</v>
      </c>
      <c r="AJ13" s="73">
        <f t="shared" si="25"/>
        <v>23.5</v>
      </c>
      <c r="AK13" s="74">
        <f t="shared" si="26"/>
        <v>22.67916</v>
      </c>
      <c r="AL13" s="75">
        <v>8</v>
      </c>
      <c r="AM13" s="67">
        <v>1489</v>
      </c>
      <c r="AN13" s="67">
        <f t="shared" si="27"/>
        <v>1546</v>
      </c>
      <c r="AO13" s="72">
        <f t="shared" si="6"/>
        <v>147.96</v>
      </c>
      <c r="AP13" s="72">
        <f t="shared" si="7"/>
        <v>2.2193999999999998</v>
      </c>
      <c r="AQ13" s="73">
        <f t="shared" si="8"/>
        <v>150.19999999999999</v>
      </c>
      <c r="AR13" s="74">
        <f t="shared" si="28"/>
        <v>145.08815999999999</v>
      </c>
      <c r="AS13" s="67">
        <f t="shared" si="9"/>
        <v>1181</v>
      </c>
      <c r="AT13" s="68">
        <f t="shared" si="29"/>
        <v>13707</v>
      </c>
      <c r="AU13" s="68">
        <f t="shared" si="30"/>
        <v>-620.10000000000036</v>
      </c>
      <c r="AV13" s="68">
        <f t="shared" si="31"/>
        <v>13224.24</v>
      </c>
      <c r="AW13" s="68">
        <f t="shared" si="32"/>
        <v>482.76000000000022</v>
      </c>
      <c r="AX13" s="70">
        <v>1175</v>
      </c>
      <c r="AY13" s="70">
        <v>930</v>
      </c>
      <c r="AZ13" s="67">
        <f t="shared" si="33"/>
        <v>967</v>
      </c>
      <c r="BA13" s="73">
        <f t="shared" si="34"/>
        <v>13591.225</v>
      </c>
      <c r="BB13" s="74">
        <f t="shared" si="35"/>
        <v>13113</v>
      </c>
      <c r="BC13" s="75"/>
      <c r="BD13" s="70">
        <v>966</v>
      </c>
      <c r="BE13" s="67">
        <f t="shared" si="36"/>
        <v>1005</v>
      </c>
      <c r="BF13" s="73">
        <f t="shared" si="37"/>
        <v>0</v>
      </c>
      <c r="BG13" s="74">
        <f t="shared" si="38"/>
        <v>0</v>
      </c>
      <c r="BH13" s="75">
        <v>6</v>
      </c>
      <c r="BI13" s="67">
        <v>1545</v>
      </c>
      <c r="BJ13" s="67">
        <f t="shared" si="39"/>
        <v>1607</v>
      </c>
      <c r="BK13" s="73">
        <f t="shared" si="10"/>
        <v>115.33199999999999</v>
      </c>
      <c r="BL13" s="74">
        <f t="shared" si="40"/>
        <v>111.24</v>
      </c>
      <c r="BM13" s="72">
        <v>14327.1</v>
      </c>
      <c r="BN13" s="72">
        <v>13193.46</v>
      </c>
      <c r="BO13" s="76">
        <v>13224.2</v>
      </c>
      <c r="BP13" s="78">
        <f>BU13+CA13+CF13</f>
        <v>1083</v>
      </c>
      <c r="BQ13" s="79" t="e">
        <f>ROUND(#REF!*1.055,0)</f>
        <v>#REF!</v>
      </c>
      <c r="BR13" s="79">
        <f>ROUND(BY13+CE13+CK13,0)</f>
        <v>13936</v>
      </c>
      <c r="BS13" s="79" t="e">
        <f>ROUND(BZ13+#REF!+CL13,0)</f>
        <v>#REF!</v>
      </c>
      <c r="BT13" s="81" t="e">
        <f>BS13-#REF!</f>
        <v>#REF!</v>
      </c>
      <c r="BU13" s="82">
        <v>1081</v>
      </c>
      <c r="BV13" s="77">
        <v>930</v>
      </c>
      <c r="BW13" s="77">
        <v>1100</v>
      </c>
      <c r="BX13" s="83" t="e">
        <v>#REF!</v>
      </c>
      <c r="BY13" s="83">
        <v>13893</v>
      </c>
      <c r="BZ13" s="84">
        <v>14269</v>
      </c>
      <c r="CA13" s="85"/>
      <c r="CB13" s="77">
        <v>966</v>
      </c>
      <c r="CC13" s="77">
        <v>1143</v>
      </c>
      <c r="CD13" s="83" t="e">
        <v>#REF!</v>
      </c>
      <c r="CE13" s="83">
        <v>0</v>
      </c>
      <c r="CF13" s="85">
        <v>2</v>
      </c>
      <c r="CG13" s="80">
        <v>1797</v>
      </c>
      <c r="CH13" s="77">
        <v>1827</v>
      </c>
      <c r="CI13" s="86">
        <v>43.128</v>
      </c>
      <c r="CJ13" s="86" t="e">
        <v>#REF!</v>
      </c>
      <c r="CK13" s="86">
        <v>43</v>
      </c>
      <c r="CL13" s="87">
        <f>ROUND(CF13*CH13*12/1000,0)</f>
        <v>44</v>
      </c>
    </row>
    <row r="14" spans="1:90" ht="15" customHeight="1" x14ac:dyDescent="0.2">
      <c r="A14" s="57">
        <v>6</v>
      </c>
      <c r="B14" s="58" t="s">
        <v>79</v>
      </c>
      <c r="C14" s="59">
        <v>213</v>
      </c>
      <c r="D14" s="60">
        <v>2171.9870000000001</v>
      </c>
      <c r="E14" s="61">
        <v>214</v>
      </c>
      <c r="F14" s="62">
        <v>2234.4182700000001</v>
      </c>
      <c r="G14" s="62">
        <f t="shared" si="11"/>
        <v>62.43127000000004</v>
      </c>
      <c r="H14" s="63">
        <v>215</v>
      </c>
      <c r="I14" s="64">
        <v>214</v>
      </c>
      <c r="J14" s="65">
        <v>2357.5</v>
      </c>
      <c r="K14" s="65">
        <f t="shared" si="12"/>
        <v>123.08172999999988</v>
      </c>
      <c r="L14" s="66">
        <v>2279.884</v>
      </c>
      <c r="M14" s="67">
        <v>208</v>
      </c>
      <c r="N14" s="62">
        <v>2256.6028999999999</v>
      </c>
      <c r="O14" s="65">
        <f t="shared" si="13"/>
        <v>22.184629999999743</v>
      </c>
      <c r="P14" s="67">
        <v>210</v>
      </c>
      <c r="Q14" s="67">
        <v>211</v>
      </c>
      <c r="R14" s="62">
        <v>2416.6999999999998</v>
      </c>
      <c r="S14" s="67">
        <f t="shared" si="14"/>
        <v>214</v>
      </c>
      <c r="T14" s="68">
        <f t="shared" si="4"/>
        <v>2416.6999999999998</v>
      </c>
      <c r="U14" s="68">
        <f t="shared" si="5"/>
        <v>59.199999999999818</v>
      </c>
      <c r="V14" s="68">
        <f t="shared" si="15"/>
        <v>2335.4419199999998</v>
      </c>
      <c r="W14" s="68">
        <f t="shared" si="16"/>
        <v>81.258080000000064</v>
      </c>
      <c r="X14" s="70">
        <v>214</v>
      </c>
      <c r="Y14" s="70">
        <v>896</v>
      </c>
      <c r="Z14" s="67">
        <f t="shared" si="17"/>
        <v>930</v>
      </c>
      <c r="AA14" s="71">
        <f t="shared" si="18"/>
        <v>2380.9639999999999</v>
      </c>
      <c r="AB14" s="72">
        <f t="shared" si="19"/>
        <v>35.714459999999995</v>
      </c>
      <c r="AC14" s="73">
        <f t="shared" si="20"/>
        <v>2416.6999999999998</v>
      </c>
      <c r="AD14" s="74">
        <f t="shared" si="21"/>
        <v>2335.4419199999998</v>
      </c>
      <c r="AE14" s="75"/>
      <c r="AF14" s="70">
        <v>931</v>
      </c>
      <c r="AG14" s="67">
        <f t="shared" si="22"/>
        <v>966</v>
      </c>
      <c r="AH14" s="72">
        <f t="shared" si="23"/>
        <v>0</v>
      </c>
      <c r="AI14" s="72">
        <f t="shared" si="24"/>
        <v>0</v>
      </c>
      <c r="AJ14" s="73">
        <f t="shared" si="25"/>
        <v>0</v>
      </c>
      <c r="AK14" s="74">
        <f t="shared" si="26"/>
        <v>0</v>
      </c>
      <c r="AL14" s="75"/>
      <c r="AM14" s="67">
        <v>1489</v>
      </c>
      <c r="AN14" s="67">
        <f t="shared" si="27"/>
        <v>1546</v>
      </c>
      <c r="AO14" s="72">
        <f t="shared" si="6"/>
        <v>0</v>
      </c>
      <c r="AP14" s="72">
        <f t="shared" si="7"/>
        <v>0</v>
      </c>
      <c r="AQ14" s="73">
        <f t="shared" si="8"/>
        <v>0</v>
      </c>
      <c r="AR14" s="74">
        <f t="shared" si="28"/>
        <v>0</v>
      </c>
      <c r="AS14" s="67">
        <f t="shared" si="9"/>
        <v>220</v>
      </c>
      <c r="AT14" s="68">
        <f t="shared" si="29"/>
        <v>2545</v>
      </c>
      <c r="AU14" s="68">
        <f t="shared" si="30"/>
        <v>128.30000000000018</v>
      </c>
      <c r="AV14" s="68">
        <f t="shared" si="31"/>
        <v>2455.1999999999998</v>
      </c>
      <c r="AW14" s="68">
        <f t="shared" si="32"/>
        <v>89.800000000000182</v>
      </c>
      <c r="AX14" s="70">
        <v>220</v>
      </c>
      <c r="AY14" s="70">
        <v>930</v>
      </c>
      <c r="AZ14" s="67">
        <f t="shared" si="33"/>
        <v>967</v>
      </c>
      <c r="BA14" s="73">
        <f t="shared" si="34"/>
        <v>2544.7399999999998</v>
      </c>
      <c r="BB14" s="74">
        <f t="shared" si="35"/>
        <v>2455.1999999999998</v>
      </c>
      <c r="BC14" s="75"/>
      <c r="BD14" s="70">
        <v>966</v>
      </c>
      <c r="BE14" s="67">
        <f t="shared" si="36"/>
        <v>1005</v>
      </c>
      <c r="BF14" s="73">
        <f t="shared" si="37"/>
        <v>0</v>
      </c>
      <c r="BG14" s="74">
        <f t="shared" si="38"/>
        <v>0</v>
      </c>
      <c r="BH14" s="75"/>
      <c r="BI14" s="67">
        <v>1545</v>
      </c>
      <c r="BJ14" s="67">
        <f t="shared" si="39"/>
        <v>1607</v>
      </c>
      <c r="BK14" s="73">
        <f t="shared" si="10"/>
        <v>0</v>
      </c>
      <c r="BL14" s="74">
        <f t="shared" si="40"/>
        <v>0</v>
      </c>
      <c r="BM14" s="72">
        <v>2416.6999999999998</v>
      </c>
      <c r="BN14" s="72">
        <v>2359.8380000000002</v>
      </c>
      <c r="BO14" s="76">
        <v>2455.1999999999998</v>
      </c>
      <c r="BP14" s="78">
        <f>BU14+CA14+CF14</f>
        <v>204</v>
      </c>
      <c r="BQ14" s="79" t="e">
        <f>ROUND(#REF!*1.055,0)</f>
        <v>#REF!</v>
      </c>
      <c r="BR14" s="79">
        <f>ROUND(BY14+CE14+CK14,0)</f>
        <v>2622</v>
      </c>
      <c r="BS14" s="79" t="e">
        <f>ROUND(BZ14+#REF!+CL14,0)</f>
        <v>#REF!</v>
      </c>
      <c r="BT14" s="81" t="e">
        <f>BS14-#REF!</f>
        <v>#REF!</v>
      </c>
      <c r="BU14" s="82">
        <v>204</v>
      </c>
      <c r="BV14" s="77">
        <v>930</v>
      </c>
      <c r="BW14" s="77">
        <v>1100</v>
      </c>
      <c r="BX14" s="83" t="e">
        <v>#REF!</v>
      </c>
      <c r="BY14" s="83">
        <v>2622</v>
      </c>
      <c r="BZ14" s="84">
        <v>2693</v>
      </c>
      <c r="CA14" s="85"/>
      <c r="CB14" s="77">
        <v>966</v>
      </c>
      <c r="CC14" s="77">
        <v>1143</v>
      </c>
      <c r="CD14" s="83" t="e">
        <v>#REF!</v>
      </c>
      <c r="CE14" s="83">
        <v>0</v>
      </c>
      <c r="CF14" s="85"/>
      <c r="CG14" s="80">
        <v>1797</v>
      </c>
      <c r="CH14" s="77">
        <v>1827</v>
      </c>
      <c r="CI14" s="86">
        <v>0</v>
      </c>
      <c r="CJ14" s="86" t="e">
        <v>#REF!</v>
      </c>
      <c r="CK14" s="86">
        <v>0</v>
      </c>
      <c r="CL14" s="87">
        <f>ROUND(CF14*CH14*12/1000,0)</f>
        <v>0</v>
      </c>
    </row>
    <row r="15" spans="1:90" ht="15.75" x14ac:dyDescent="0.2">
      <c r="A15" s="57">
        <v>7</v>
      </c>
      <c r="B15" s="58" t="s">
        <v>80</v>
      </c>
      <c r="C15" s="59">
        <v>400</v>
      </c>
      <c r="D15" s="60">
        <v>4059.48</v>
      </c>
      <c r="E15" s="61">
        <v>410</v>
      </c>
      <c r="F15" s="62">
        <v>4214.0315799999998</v>
      </c>
      <c r="G15" s="62">
        <f t="shared" si="11"/>
        <v>154.55157999999983</v>
      </c>
      <c r="H15" s="63">
        <v>402</v>
      </c>
      <c r="I15" s="64">
        <v>410</v>
      </c>
      <c r="J15" s="65">
        <v>4407.8999999999996</v>
      </c>
      <c r="K15" s="65">
        <f t="shared" si="12"/>
        <v>193.86841999999979</v>
      </c>
      <c r="L15" s="66">
        <v>4389.333333333333</v>
      </c>
      <c r="M15" s="67">
        <v>401</v>
      </c>
      <c r="N15" s="62">
        <v>4372.43</v>
      </c>
      <c r="O15" s="65">
        <f t="shared" si="13"/>
        <v>158.39842000000044</v>
      </c>
      <c r="P15" s="67">
        <v>360</v>
      </c>
      <c r="Q15" s="67">
        <v>363</v>
      </c>
      <c r="R15" s="62">
        <v>4630.1000000000004</v>
      </c>
      <c r="S15" s="67">
        <f t="shared" si="14"/>
        <v>410</v>
      </c>
      <c r="T15" s="68">
        <f t="shared" si="4"/>
        <v>4630.1000000000004</v>
      </c>
      <c r="U15" s="68">
        <f t="shared" si="5"/>
        <v>222.20000000000073</v>
      </c>
      <c r="V15" s="68">
        <f t="shared" si="15"/>
        <v>4474.4447999999993</v>
      </c>
      <c r="W15" s="68">
        <f t="shared" si="16"/>
        <v>155.65520000000106</v>
      </c>
      <c r="X15" s="69">
        <v>410</v>
      </c>
      <c r="Y15" s="70">
        <v>896</v>
      </c>
      <c r="Z15" s="67">
        <f t="shared" si="17"/>
        <v>930</v>
      </c>
      <c r="AA15" s="71">
        <f t="shared" si="18"/>
        <v>4561.66</v>
      </c>
      <c r="AB15" s="72">
        <f t="shared" si="19"/>
        <v>68.424899999999994</v>
      </c>
      <c r="AC15" s="73">
        <f t="shared" si="20"/>
        <v>4630.1000000000004</v>
      </c>
      <c r="AD15" s="74">
        <f t="shared" si="21"/>
        <v>4474.4447999999993</v>
      </c>
      <c r="AE15" s="75"/>
      <c r="AF15" s="70">
        <v>931</v>
      </c>
      <c r="AG15" s="67">
        <f t="shared" si="22"/>
        <v>966</v>
      </c>
      <c r="AH15" s="72">
        <f t="shared" si="23"/>
        <v>0</v>
      </c>
      <c r="AI15" s="72">
        <f t="shared" si="24"/>
        <v>0</v>
      </c>
      <c r="AJ15" s="73">
        <f t="shared" si="25"/>
        <v>0</v>
      </c>
      <c r="AK15" s="74">
        <f t="shared" si="26"/>
        <v>0</v>
      </c>
      <c r="AL15" s="75"/>
      <c r="AM15" s="67">
        <v>1489</v>
      </c>
      <c r="AN15" s="67">
        <f t="shared" si="27"/>
        <v>1546</v>
      </c>
      <c r="AO15" s="72">
        <f t="shared" si="6"/>
        <v>0</v>
      </c>
      <c r="AP15" s="72">
        <f t="shared" si="7"/>
        <v>0</v>
      </c>
      <c r="AQ15" s="73">
        <f t="shared" si="8"/>
        <v>0</v>
      </c>
      <c r="AR15" s="74">
        <f t="shared" si="28"/>
        <v>0</v>
      </c>
      <c r="AS15" s="67">
        <f t="shared" si="9"/>
        <v>370</v>
      </c>
      <c r="AT15" s="68">
        <f t="shared" si="29"/>
        <v>4280</v>
      </c>
      <c r="AU15" s="68">
        <f t="shared" si="30"/>
        <v>-350.10000000000036</v>
      </c>
      <c r="AV15" s="68">
        <f t="shared" si="31"/>
        <v>4129.2</v>
      </c>
      <c r="AW15" s="68">
        <f t="shared" si="32"/>
        <v>150.80000000000018</v>
      </c>
      <c r="AX15" s="70">
        <v>370</v>
      </c>
      <c r="AY15" s="70">
        <v>930</v>
      </c>
      <c r="AZ15" s="67">
        <f t="shared" si="33"/>
        <v>967</v>
      </c>
      <c r="BA15" s="73">
        <f t="shared" si="34"/>
        <v>4279.79</v>
      </c>
      <c r="BB15" s="74">
        <f t="shared" si="35"/>
        <v>4129.2</v>
      </c>
      <c r="BC15" s="75"/>
      <c r="BD15" s="70">
        <v>966</v>
      </c>
      <c r="BE15" s="67">
        <f t="shared" si="36"/>
        <v>1005</v>
      </c>
      <c r="BF15" s="73">
        <f t="shared" si="37"/>
        <v>0</v>
      </c>
      <c r="BG15" s="74">
        <f t="shared" si="38"/>
        <v>0</v>
      </c>
      <c r="BH15" s="75"/>
      <c r="BI15" s="67">
        <v>1545</v>
      </c>
      <c r="BJ15" s="67">
        <f t="shared" si="39"/>
        <v>1607</v>
      </c>
      <c r="BK15" s="73">
        <f t="shared" si="10"/>
        <v>0</v>
      </c>
      <c r="BL15" s="74">
        <f t="shared" si="40"/>
        <v>0</v>
      </c>
      <c r="BM15" s="72">
        <v>4630.1000000000004</v>
      </c>
      <c r="BN15" s="72">
        <v>4104.3090000000002</v>
      </c>
      <c r="BO15" s="76">
        <v>4129.2</v>
      </c>
      <c r="BP15" s="78">
        <f>BU15+CA15+CF15</f>
        <v>335</v>
      </c>
      <c r="BQ15" s="79" t="e">
        <f>ROUND(#REF!*1.055,0)</f>
        <v>#REF!</v>
      </c>
      <c r="BR15" s="79">
        <f>ROUND(BY15+CE15+CK15,0)</f>
        <v>4305</v>
      </c>
      <c r="BS15" s="79" t="e">
        <f>ROUND(BZ15+#REF!+CL15,0)</f>
        <v>#REF!</v>
      </c>
      <c r="BT15" s="81" t="e">
        <f>BS15-#REF!</f>
        <v>#REF!</v>
      </c>
      <c r="BU15" s="82">
        <v>335</v>
      </c>
      <c r="BV15" s="77">
        <v>930</v>
      </c>
      <c r="BW15" s="77">
        <v>1100</v>
      </c>
      <c r="BX15" s="83" t="e">
        <v>#REF!</v>
      </c>
      <c r="BY15" s="83">
        <v>4305</v>
      </c>
      <c r="BZ15" s="84">
        <v>4422</v>
      </c>
      <c r="CA15" s="85"/>
      <c r="CB15" s="77">
        <v>966</v>
      </c>
      <c r="CC15" s="77">
        <v>1143</v>
      </c>
      <c r="CD15" s="83" t="e">
        <v>#REF!</v>
      </c>
      <c r="CE15" s="83">
        <v>0</v>
      </c>
      <c r="CF15" s="85"/>
      <c r="CG15" s="80">
        <v>1797</v>
      </c>
      <c r="CH15" s="77">
        <v>1827</v>
      </c>
      <c r="CI15" s="86">
        <v>0</v>
      </c>
      <c r="CJ15" s="86" t="e">
        <v>#REF!</v>
      </c>
      <c r="CK15" s="86">
        <v>0</v>
      </c>
      <c r="CL15" s="87">
        <f>ROUND(CF15*CH15*12/1000,0)</f>
        <v>0</v>
      </c>
    </row>
    <row r="16" spans="1:90" ht="15.75" x14ac:dyDescent="0.2">
      <c r="A16" s="57">
        <v>8</v>
      </c>
      <c r="B16" s="58" t="s">
        <v>81</v>
      </c>
      <c r="C16" s="59">
        <v>521</v>
      </c>
      <c r="D16" s="60">
        <v>5430.1779999999999</v>
      </c>
      <c r="E16" s="61">
        <v>540</v>
      </c>
      <c r="F16" s="62">
        <v>5655.49208</v>
      </c>
      <c r="G16" s="62">
        <f t="shared" si="11"/>
        <v>225.3140800000001</v>
      </c>
      <c r="H16" s="63">
        <v>543</v>
      </c>
      <c r="I16" s="64">
        <v>532</v>
      </c>
      <c r="J16" s="65">
        <v>6107.7</v>
      </c>
      <c r="K16" s="65">
        <f t="shared" si="12"/>
        <v>452.20791999999983</v>
      </c>
      <c r="L16" s="66">
        <v>5535.9906666666666</v>
      </c>
      <c r="M16" s="67">
        <v>483</v>
      </c>
      <c r="N16" s="62">
        <v>5624.8029999999999</v>
      </c>
      <c r="O16" s="65">
        <f t="shared" si="13"/>
        <v>-30.689080000000104</v>
      </c>
      <c r="P16" s="67">
        <f>475+11+11</f>
        <v>497</v>
      </c>
      <c r="Q16" s="67">
        <v>475</v>
      </c>
      <c r="R16" s="62">
        <v>6126.6</v>
      </c>
      <c r="S16" s="67">
        <f t="shared" si="14"/>
        <v>532</v>
      </c>
      <c r="T16" s="68">
        <f t="shared" si="4"/>
        <v>6126.6</v>
      </c>
      <c r="U16" s="68">
        <f t="shared" si="5"/>
        <v>18.900000000000546</v>
      </c>
      <c r="V16" s="68">
        <f t="shared" si="15"/>
        <v>5920.6005599999989</v>
      </c>
      <c r="W16" s="68">
        <f t="shared" si="16"/>
        <v>205.99944000000141</v>
      </c>
      <c r="X16" s="69">
        <v>502</v>
      </c>
      <c r="Y16" s="70">
        <v>896</v>
      </c>
      <c r="Z16" s="67">
        <f t="shared" si="17"/>
        <v>930</v>
      </c>
      <c r="AA16" s="71">
        <f t="shared" si="18"/>
        <v>5585.2520000000004</v>
      </c>
      <c r="AB16" s="72">
        <f t="shared" si="19"/>
        <v>83.778779999999998</v>
      </c>
      <c r="AC16" s="73">
        <f t="shared" si="20"/>
        <v>5669</v>
      </c>
      <c r="AD16" s="74">
        <f t="shared" si="21"/>
        <v>5478.4665599999989</v>
      </c>
      <c r="AE16" s="75">
        <v>15</v>
      </c>
      <c r="AF16" s="70">
        <v>931</v>
      </c>
      <c r="AG16" s="67">
        <f t="shared" si="22"/>
        <v>966</v>
      </c>
      <c r="AH16" s="72">
        <f t="shared" si="23"/>
        <v>173.35499999999999</v>
      </c>
      <c r="AI16" s="72">
        <f t="shared" si="24"/>
        <v>2.6003249999999998</v>
      </c>
      <c r="AJ16" s="73">
        <f t="shared" si="25"/>
        <v>176</v>
      </c>
      <c r="AK16" s="74">
        <f t="shared" si="26"/>
        <v>170.09369999999998</v>
      </c>
      <c r="AL16" s="75">
        <v>15</v>
      </c>
      <c r="AM16" s="67">
        <v>1489</v>
      </c>
      <c r="AN16" s="67">
        <f t="shared" si="27"/>
        <v>1546</v>
      </c>
      <c r="AO16" s="72">
        <f t="shared" si="6"/>
        <v>277.42500000000001</v>
      </c>
      <c r="AP16" s="72">
        <f t="shared" si="7"/>
        <v>4.1613749999999996</v>
      </c>
      <c r="AQ16" s="73">
        <f t="shared" si="8"/>
        <v>281.60000000000002</v>
      </c>
      <c r="AR16" s="74">
        <f t="shared" si="28"/>
        <v>272.04029999999995</v>
      </c>
      <c r="AS16" s="67">
        <f t="shared" si="9"/>
        <v>507</v>
      </c>
      <c r="AT16" s="68">
        <f t="shared" si="29"/>
        <v>5954</v>
      </c>
      <c r="AU16" s="68">
        <f t="shared" si="30"/>
        <v>-172.60000000000036</v>
      </c>
      <c r="AV16" s="68">
        <f t="shared" si="31"/>
        <v>5744.0519999999997</v>
      </c>
      <c r="AW16" s="68">
        <f t="shared" si="32"/>
        <v>209.94800000000032</v>
      </c>
      <c r="AX16" s="70">
        <v>485</v>
      </c>
      <c r="AY16" s="70">
        <v>930</v>
      </c>
      <c r="AZ16" s="67">
        <f t="shared" si="33"/>
        <v>967</v>
      </c>
      <c r="BA16" s="73">
        <f t="shared" si="34"/>
        <v>5609.9949999999999</v>
      </c>
      <c r="BB16" s="74">
        <f t="shared" si="35"/>
        <v>5412.6</v>
      </c>
      <c r="BC16" s="75">
        <v>11</v>
      </c>
      <c r="BD16" s="70">
        <v>966</v>
      </c>
      <c r="BE16" s="67">
        <f t="shared" si="36"/>
        <v>1005</v>
      </c>
      <c r="BF16" s="73">
        <f t="shared" si="37"/>
        <v>132.23099999999999</v>
      </c>
      <c r="BG16" s="74">
        <f t="shared" si="38"/>
        <v>127.512</v>
      </c>
      <c r="BH16" s="75">
        <v>11</v>
      </c>
      <c r="BI16" s="67">
        <v>1545</v>
      </c>
      <c r="BJ16" s="67">
        <f t="shared" si="39"/>
        <v>1607</v>
      </c>
      <c r="BK16" s="73">
        <f t="shared" si="10"/>
        <v>211.44200000000001</v>
      </c>
      <c r="BL16" s="74">
        <f t="shared" si="40"/>
        <v>203.94</v>
      </c>
      <c r="BM16" s="72">
        <v>6126.6</v>
      </c>
      <c r="BN16" s="72">
        <v>5582.5330000000004</v>
      </c>
      <c r="BO16" s="76">
        <v>5744.1</v>
      </c>
      <c r="BP16" s="78">
        <f>BU16+CA16+CF16</f>
        <v>438</v>
      </c>
      <c r="BQ16" s="79" t="e">
        <f>ROUND(#REF!*1.055,0)</f>
        <v>#REF!</v>
      </c>
      <c r="BR16" s="79">
        <f>ROUND(BY16+CE16+CK16,0)</f>
        <v>5664</v>
      </c>
      <c r="BS16" s="79" t="e">
        <f>ROUND(BZ16+#REF!+CL16,0)</f>
        <v>#REF!</v>
      </c>
      <c r="BT16" s="81" t="e">
        <f>BS16-#REF!</f>
        <v>#REF!</v>
      </c>
      <c r="BU16" s="82">
        <v>430</v>
      </c>
      <c r="BV16" s="77">
        <v>930</v>
      </c>
      <c r="BW16" s="77">
        <v>1100</v>
      </c>
      <c r="BX16" s="83" t="e">
        <v>#REF!</v>
      </c>
      <c r="BY16" s="83">
        <v>5526</v>
      </c>
      <c r="BZ16" s="84">
        <v>5676</v>
      </c>
      <c r="CA16" s="85">
        <v>4</v>
      </c>
      <c r="CB16" s="77">
        <v>966</v>
      </c>
      <c r="CC16" s="77">
        <v>1143</v>
      </c>
      <c r="CD16" s="83" t="e">
        <v>#REF!</v>
      </c>
      <c r="CE16" s="83">
        <v>53</v>
      </c>
      <c r="CF16" s="85">
        <v>4</v>
      </c>
      <c r="CG16" s="80">
        <v>1797</v>
      </c>
      <c r="CH16" s="77">
        <v>1827</v>
      </c>
      <c r="CI16" s="86">
        <v>86.256</v>
      </c>
      <c r="CJ16" s="86" t="e">
        <v>#REF!</v>
      </c>
      <c r="CK16" s="86">
        <v>85</v>
      </c>
      <c r="CL16" s="87">
        <f>ROUND(CF16*CH16*12/1000,0)</f>
        <v>88</v>
      </c>
    </row>
    <row r="17" spans="1:90" ht="15.75" x14ac:dyDescent="0.2">
      <c r="A17" s="57">
        <v>9</v>
      </c>
      <c r="B17" s="58" t="s">
        <v>82</v>
      </c>
      <c r="C17" s="59">
        <v>397</v>
      </c>
      <c r="D17" s="60">
        <v>4104.4870000000001</v>
      </c>
      <c r="E17" s="61">
        <v>389</v>
      </c>
      <c r="F17" s="62">
        <v>4125.7659999999996</v>
      </c>
      <c r="G17" s="62">
        <f t="shared" si="11"/>
        <v>21.278999999999542</v>
      </c>
      <c r="H17" s="63">
        <v>391</v>
      </c>
      <c r="I17" s="64">
        <v>289</v>
      </c>
      <c r="J17" s="65">
        <v>4287.3</v>
      </c>
      <c r="K17" s="65">
        <f t="shared" si="12"/>
        <v>161.53400000000056</v>
      </c>
      <c r="L17" s="66">
        <v>4230.4173333333329</v>
      </c>
      <c r="M17" s="67">
        <v>387</v>
      </c>
      <c r="N17" s="62">
        <v>4216.5562399999999</v>
      </c>
      <c r="O17" s="65">
        <f t="shared" si="13"/>
        <v>90.790240000000267</v>
      </c>
      <c r="P17" s="67">
        <v>387</v>
      </c>
      <c r="Q17" s="67">
        <v>387</v>
      </c>
      <c r="R17" s="62">
        <v>4293.6000000000004</v>
      </c>
      <c r="S17" s="67">
        <f t="shared" si="14"/>
        <v>289</v>
      </c>
      <c r="T17" s="68">
        <f t="shared" si="4"/>
        <v>3263.6</v>
      </c>
      <c r="U17" s="68">
        <f t="shared" si="5"/>
        <v>-1023.7000000000003</v>
      </c>
      <c r="V17" s="68">
        <f t="shared" si="15"/>
        <v>3153.9379199999998</v>
      </c>
      <c r="W17" s="68">
        <f t="shared" si="16"/>
        <v>109.66208000000006</v>
      </c>
      <c r="X17" s="69">
        <v>289</v>
      </c>
      <c r="Y17" s="70">
        <v>896</v>
      </c>
      <c r="Z17" s="67">
        <f t="shared" si="17"/>
        <v>930</v>
      </c>
      <c r="AA17" s="71">
        <f t="shared" si="18"/>
        <v>3215.4140000000002</v>
      </c>
      <c r="AB17" s="72">
        <f t="shared" si="19"/>
        <v>48.231210000000004</v>
      </c>
      <c r="AC17" s="73">
        <f t="shared" si="20"/>
        <v>3263.6</v>
      </c>
      <c r="AD17" s="74">
        <f t="shared" si="21"/>
        <v>3153.9379199999998</v>
      </c>
      <c r="AE17" s="75"/>
      <c r="AF17" s="70">
        <v>931</v>
      </c>
      <c r="AG17" s="67">
        <f t="shared" si="22"/>
        <v>966</v>
      </c>
      <c r="AH17" s="72">
        <f t="shared" si="23"/>
        <v>0</v>
      </c>
      <c r="AI17" s="72">
        <f t="shared" si="24"/>
        <v>0</v>
      </c>
      <c r="AJ17" s="73">
        <f t="shared" si="25"/>
        <v>0</v>
      </c>
      <c r="AK17" s="74">
        <f t="shared" si="26"/>
        <v>0</v>
      </c>
      <c r="AL17" s="75"/>
      <c r="AM17" s="67">
        <v>1489</v>
      </c>
      <c r="AN17" s="67">
        <f t="shared" si="27"/>
        <v>1546</v>
      </c>
      <c r="AO17" s="72">
        <f t="shared" si="6"/>
        <v>0</v>
      </c>
      <c r="AP17" s="72">
        <f t="shared" si="7"/>
        <v>0</v>
      </c>
      <c r="AQ17" s="73">
        <f t="shared" si="8"/>
        <v>0</v>
      </c>
      <c r="AR17" s="74">
        <f t="shared" si="28"/>
        <v>0</v>
      </c>
      <c r="AS17" s="67">
        <f t="shared" si="9"/>
        <v>390</v>
      </c>
      <c r="AT17" s="68">
        <f t="shared" si="29"/>
        <v>4511</v>
      </c>
      <c r="AU17" s="68">
        <f t="shared" si="30"/>
        <v>217.39999999999964</v>
      </c>
      <c r="AV17" s="68">
        <f t="shared" si="31"/>
        <v>4352.3999999999996</v>
      </c>
      <c r="AW17" s="68">
        <f t="shared" si="32"/>
        <v>158.60000000000036</v>
      </c>
      <c r="AX17" s="70">
        <v>390</v>
      </c>
      <c r="AY17" s="70">
        <v>930</v>
      </c>
      <c r="AZ17" s="67">
        <f t="shared" si="33"/>
        <v>967</v>
      </c>
      <c r="BA17" s="73">
        <f t="shared" si="34"/>
        <v>4511.13</v>
      </c>
      <c r="BB17" s="74">
        <f t="shared" si="35"/>
        <v>4352.3999999999996</v>
      </c>
      <c r="BC17" s="75"/>
      <c r="BD17" s="70">
        <v>966</v>
      </c>
      <c r="BE17" s="67">
        <f t="shared" si="36"/>
        <v>1005</v>
      </c>
      <c r="BF17" s="73">
        <f t="shared" si="37"/>
        <v>0</v>
      </c>
      <c r="BG17" s="74">
        <f t="shared" si="38"/>
        <v>0</v>
      </c>
      <c r="BH17" s="75"/>
      <c r="BI17" s="67">
        <v>1545</v>
      </c>
      <c r="BJ17" s="67">
        <f t="shared" si="39"/>
        <v>1607</v>
      </c>
      <c r="BK17" s="73">
        <f t="shared" si="10"/>
        <v>0</v>
      </c>
      <c r="BL17" s="74">
        <f t="shared" si="40"/>
        <v>0</v>
      </c>
      <c r="BM17" s="72">
        <v>4293.6000000000004</v>
      </c>
      <c r="BN17" s="72">
        <v>4259.0929999999998</v>
      </c>
      <c r="BO17" s="76">
        <v>4352.3999999999996</v>
      </c>
      <c r="BP17" s="78">
        <f>BU17+CA17+CF17</f>
        <v>346</v>
      </c>
      <c r="BQ17" s="79" t="e">
        <f>ROUND(#REF!*1.055,0)</f>
        <v>#REF!</v>
      </c>
      <c r="BR17" s="79">
        <f>ROUND(BY17+CE17+CK17,0)</f>
        <v>4447</v>
      </c>
      <c r="BS17" s="79" t="e">
        <f>ROUND(BZ17+#REF!+CL17,0)</f>
        <v>#REF!</v>
      </c>
      <c r="BT17" s="81" t="e">
        <f>BS17-#REF!</f>
        <v>#REF!</v>
      </c>
      <c r="BU17" s="82">
        <v>346</v>
      </c>
      <c r="BV17" s="77">
        <v>930</v>
      </c>
      <c r="BW17" s="77">
        <v>1100</v>
      </c>
      <c r="BX17" s="83" t="e">
        <v>#REF!</v>
      </c>
      <c r="BY17" s="83">
        <v>4447</v>
      </c>
      <c r="BZ17" s="84">
        <v>4567</v>
      </c>
      <c r="CA17" s="85"/>
      <c r="CB17" s="77">
        <v>966</v>
      </c>
      <c r="CC17" s="77">
        <v>1143</v>
      </c>
      <c r="CD17" s="83" t="e">
        <v>#REF!</v>
      </c>
      <c r="CE17" s="83">
        <v>0</v>
      </c>
      <c r="CF17" s="85"/>
      <c r="CG17" s="80">
        <v>1797</v>
      </c>
      <c r="CH17" s="77">
        <v>1827</v>
      </c>
      <c r="CI17" s="86">
        <v>0</v>
      </c>
      <c r="CJ17" s="86" t="e">
        <v>#REF!</v>
      </c>
      <c r="CK17" s="86">
        <v>0</v>
      </c>
      <c r="CL17" s="87">
        <f>ROUND(CF17*CH17*12/1000,0)</f>
        <v>0</v>
      </c>
    </row>
    <row r="18" spans="1:90" ht="15.75" x14ac:dyDescent="0.2">
      <c r="A18" s="57">
        <v>10</v>
      </c>
      <c r="B18" s="58" t="s">
        <v>83</v>
      </c>
      <c r="C18" s="59">
        <v>586</v>
      </c>
      <c r="D18" s="60">
        <v>5817.5420599999998</v>
      </c>
      <c r="E18" s="61">
        <v>594</v>
      </c>
      <c r="F18" s="62">
        <v>6342.4999800000005</v>
      </c>
      <c r="G18" s="62">
        <f t="shared" si="11"/>
        <v>524.95792000000074</v>
      </c>
      <c r="H18" s="63">
        <v>592</v>
      </c>
      <c r="I18" s="64">
        <v>594</v>
      </c>
      <c r="J18" s="65">
        <v>6542.2</v>
      </c>
      <c r="K18" s="65">
        <f t="shared" si="12"/>
        <v>199.70001999999931</v>
      </c>
      <c r="L18" s="66">
        <v>6418.8720000000012</v>
      </c>
      <c r="M18" s="67">
        <v>576</v>
      </c>
      <c r="N18" s="62">
        <v>6389.9939999999997</v>
      </c>
      <c r="O18" s="65">
        <f t="shared" si="13"/>
        <v>47.494019999999182</v>
      </c>
      <c r="P18" s="67">
        <f>573+3</f>
        <v>576</v>
      </c>
      <c r="Q18" s="67">
        <v>577</v>
      </c>
      <c r="R18" s="62">
        <v>6745.4</v>
      </c>
      <c r="S18" s="67">
        <f t="shared" si="14"/>
        <v>594</v>
      </c>
      <c r="T18" s="68">
        <f t="shared" si="4"/>
        <v>6745.4</v>
      </c>
      <c r="U18" s="68">
        <f t="shared" si="5"/>
        <v>203.19999999999982</v>
      </c>
      <c r="V18" s="68">
        <f t="shared" si="15"/>
        <v>6518.6020199999984</v>
      </c>
      <c r="W18" s="68">
        <f t="shared" si="16"/>
        <v>226.79798000000119</v>
      </c>
      <c r="X18" s="69">
        <v>589</v>
      </c>
      <c r="Y18" s="70">
        <v>896</v>
      </c>
      <c r="Z18" s="67">
        <f t="shared" si="17"/>
        <v>930</v>
      </c>
      <c r="AA18" s="71">
        <f t="shared" si="18"/>
        <v>6553.2139999999999</v>
      </c>
      <c r="AB18" s="72">
        <f t="shared" si="19"/>
        <v>98.298209999999997</v>
      </c>
      <c r="AC18" s="73">
        <f t="shared" si="20"/>
        <v>6651.5</v>
      </c>
      <c r="AD18" s="74">
        <f t="shared" si="21"/>
        <v>6427.9219199999989</v>
      </c>
      <c r="AE18" s="75"/>
      <c r="AF18" s="70">
        <v>931</v>
      </c>
      <c r="AG18" s="67">
        <f t="shared" si="22"/>
        <v>966</v>
      </c>
      <c r="AH18" s="72">
        <f t="shared" si="23"/>
        <v>0</v>
      </c>
      <c r="AI18" s="72">
        <f t="shared" si="24"/>
        <v>0</v>
      </c>
      <c r="AJ18" s="73">
        <f t="shared" si="25"/>
        <v>0</v>
      </c>
      <c r="AK18" s="74">
        <f t="shared" si="26"/>
        <v>0</v>
      </c>
      <c r="AL18" s="75">
        <v>5</v>
      </c>
      <c r="AM18" s="67">
        <v>1489</v>
      </c>
      <c r="AN18" s="67">
        <f t="shared" si="27"/>
        <v>1546</v>
      </c>
      <c r="AO18" s="72">
        <f t="shared" si="6"/>
        <v>92.474999999999994</v>
      </c>
      <c r="AP18" s="72">
        <f t="shared" si="7"/>
        <v>1.3871249999999999</v>
      </c>
      <c r="AQ18" s="73">
        <f t="shared" si="8"/>
        <v>93.9</v>
      </c>
      <c r="AR18" s="74">
        <f t="shared" si="28"/>
        <v>90.680099999999996</v>
      </c>
      <c r="AS18" s="67">
        <f t="shared" si="9"/>
        <v>586</v>
      </c>
      <c r="AT18" s="68">
        <f t="shared" si="29"/>
        <v>6801</v>
      </c>
      <c r="AU18" s="68">
        <f t="shared" si="30"/>
        <v>55.600000000000364</v>
      </c>
      <c r="AV18" s="68">
        <f t="shared" si="31"/>
        <v>6561.9</v>
      </c>
      <c r="AW18" s="68">
        <f t="shared" si="32"/>
        <v>239.10000000000036</v>
      </c>
      <c r="AX18" s="70">
        <v>583</v>
      </c>
      <c r="AY18" s="70">
        <v>930</v>
      </c>
      <c r="AZ18" s="67">
        <f t="shared" si="33"/>
        <v>967</v>
      </c>
      <c r="BA18" s="73">
        <f t="shared" si="34"/>
        <v>6743.5609999999997</v>
      </c>
      <c r="BB18" s="74">
        <f t="shared" si="35"/>
        <v>6506.28</v>
      </c>
      <c r="BC18" s="75"/>
      <c r="BD18" s="70">
        <v>966</v>
      </c>
      <c r="BE18" s="67">
        <f t="shared" si="36"/>
        <v>1005</v>
      </c>
      <c r="BF18" s="73">
        <f t="shared" si="37"/>
        <v>0</v>
      </c>
      <c r="BG18" s="74">
        <f t="shared" si="38"/>
        <v>0</v>
      </c>
      <c r="BH18" s="75">
        <v>3</v>
      </c>
      <c r="BI18" s="67">
        <v>1545</v>
      </c>
      <c r="BJ18" s="67">
        <f t="shared" si="39"/>
        <v>1607</v>
      </c>
      <c r="BK18" s="73">
        <f t="shared" si="10"/>
        <v>57.665999999999997</v>
      </c>
      <c r="BL18" s="74">
        <f t="shared" si="40"/>
        <v>55.62</v>
      </c>
      <c r="BM18" s="72">
        <v>6745.4</v>
      </c>
      <c r="BN18" s="72">
        <v>6451.598</v>
      </c>
      <c r="BO18" s="76">
        <v>6561.9</v>
      </c>
      <c r="BP18" s="78">
        <f>BU18+CA18+CF18</f>
        <v>505</v>
      </c>
      <c r="BQ18" s="79" t="e">
        <f>ROUND(#REF!*1.055,0)</f>
        <v>#REF!</v>
      </c>
      <c r="BR18" s="79">
        <f>ROUND(BY18+CE18+CK18,0)</f>
        <v>6508</v>
      </c>
      <c r="BS18" s="79" t="e">
        <f>ROUND(BZ18+#REF!+CL18,0)</f>
        <v>#REF!</v>
      </c>
      <c r="BT18" s="81" t="e">
        <f>BS18-#REF!</f>
        <v>#REF!</v>
      </c>
      <c r="BU18" s="82">
        <v>503</v>
      </c>
      <c r="BV18" s="77">
        <v>930</v>
      </c>
      <c r="BW18" s="77">
        <v>1100</v>
      </c>
      <c r="BX18" s="83" t="e">
        <v>#REF!</v>
      </c>
      <c r="BY18" s="83">
        <v>6465</v>
      </c>
      <c r="BZ18" s="84">
        <v>6640</v>
      </c>
      <c r="CA18" s="85"/>
      <c r="CB18" s="77">
        <v>966</v>
      </c>
      <c r="CC18" s="77">
        <v>1143</v>
      </c>
      <c r="CD18" s="83" t="e">
        <v>#REF!</v>
      </c>
      <c r="CE18" s="83">
        <v>0</v>
      </c>
      <c r="CF18" s="85">
        <v>2</v>
      </c>
      <c r="CG18" s="80">
        <v>1797</v>
      </c>
      <c r="CH18" s="77">
        <v>1827</v>
      </c>
      <c r="CI18" s="86">
        <v>43.128</v>
      </c>
      <c r="CJ18" s="86" t="e">
        <v>#REF!</v>
      </c>
      <c r="CK18" s="86">
        <v>43</v>
      </c>
      <c r="CL18" s="87">
        <f>ROUND(CF18*CH18*12/1000,0)</f>
        <v>44</v>
      </c>
    </row>
    <row r="19" spans="1:90" ht="15.75" x14ac:dyDescent="0.2">
      <c r="A19" s="57">
        <v>11</v>
      </c>
      <c r="B19" s="58" t="s">
        <v>84</v>
      </c>
      <c r="C19" s="59">
        <v>305</v>
      </c>
      <c r="D19" s="60">
        <v>3093.578</v>
      </c>
      <c r="E19" s="61">
        <v>291</v>
      </c>
      <c r="F19" s="62">
        <v>3107.0551299999997</v>
      </c>
      <c r="G19" s="62">
        <f t="shared" si="11"/>
        <v>13.477129999999761</v>
      </c>
      <c r="H19" s="63">
        <v>304</v>
      </c>
      <c r="I19" s="64">
        <v>291</v>
      </c>
      <c r="J19" s="65">
        <v>3347.9</v>
      </c>
      <c r="K19" s="65">
        <f t="shared" si="12"/>
        <v>240.84487000000036</v>
      </c>
      <c r="L19" s="66">
        <v>2945.6039999999998</v>
      </c>
      <c r="M19" s="67">
        <v>359</v>
      </c>
      <c r="N19" s="62">
        <v>3064.3362400000001</v>
      </c>
      <c r="O19" s="65">
        <f t="shared" si="13"/>
        <v>-42.718889999999647</v>
      </c>
      <c r="P19" s="67">
        <v>279</v>
      </c>
      <c r="Q19" s="67">
        <v>284</v>
      </c>
      <c r="R19" s="62">
        <v>3293.7</v>
      </c>
      <c r="S19" s="67">
        <f t="shared" si="14"/>
        <v>291</v>
      </c>
      <c r="T19" s="68">
        <f t="shared" si="4"/>
        <v>3293.7</v>
      </c>
      <c r="U19" s="68">
        <f t="shared" si="5"/>
        <v>-54.200000000000273</v>
      </c>
      <c r="V19" s="68">
        <f t="shared" si="15"/>
        <v>3182.9872199999995</v>
      </c>
      <c r="W19" s="68">
        <f t="shared" si="16"/>
        <v>110.71278000000029</v>
      </c>
      <c r="X19" s="69">
        <v>290</v>
      </c>
      <c r="Y19" s="70">
        <v>896</v>
      </c>
      <c r="Z19" s="67">
        <f t="shared" si="17"/>
        <v>930</v>
      </c>
      <c r="AA19" s="71">
        <f t="shared" si="18"/>
        <v>3226.54</v>
      </c>
      <c r="AB19" s="72">
        <f t="shared" si="19"/>
        <v>48.398099999999999</v>
      </c>
      <c r="AC19" s="73">
        <f t="shared" si="20"/>
        <v>3274.9</v>
      </c>
      <c r="AD19" s="74">
        <f t="shared" si="21"/>
        <v>3164.8511999999996</v>
      </c>
      <c r="AE19" s="75"/>
      <c r="AF19" s="70">
        <v>931</v>
      </c>
      <c r="AG19" s="67">
        <f t="shared" si="22"/>
        <v>966</v>
      </c>
      <c r="AH19" s="72">
        <f t="shared" si="23"/>
        <v>0</v>
      </c>
      <c r="AI19" s="72">
        <f t="shared" si="24"/>
        <v>0</v>
      </c>
      <c r="AJ19" s="73">
        <f t="shared" si="25"/>
        <v>0</v>
      </c>
      <c r="AK19" s="74">
        <f t="shared" si="26"/>
        <v>0</v>
      </c>
      <c r="AL19" s="75">
        <v>1</v>
      </c>
      <c r="AM19" s="67">
        <v>1489</v>
      </c>
      <c r="AN19" s="67">
        <f t="shared" si="27"/>
        <v>1546</v>
      </c>
      <c r="AO19" s="72">
        <f t="shared" si="6"/>
        <v>18.495000000000001</v>
      </c>
      <c r="AP19" s="72">
        <f t="shared" si="7"/>
        <v>0.27742499999999998</v>
      </c>
      <c r="AQ19" s="73">
        <f t="shared" si="8"/>
        <v>18.8</v>
      </c>
      <c r="AR19" s="74">
        <f t="shared" si="28"/>
        <v>18.136019999999998</v>
      </c>
      <c r="AS19" s="67">
        <f t="shared" si="9"/>
        <v>285</v>
      </c>
      <c r="AT19" s="68">
        <f t="shared" si="29"/>
        <v>3297</v>
      </c>
      <c r="AU19" s="68">
        <f t="shared" si="30"/>
        <v>3.3000000000001819</v>
      </c>
      <c r="AV19" s="68">
        <f t="shared" si="31"/>
        <v>3180.6</v>
      </c>
      <c r="AW19" s="68">
        <f t="shared" si="32"/>
        <v>116.40000000000009</v>
      </c>
      <c r="AX19" s="70">
        <v>285</v>
      </c>
      <c r="AY19" s="70">
        <v>930</v>
      </c>
      <c r="AZ19" s="67">
        <f t="shared" si="33"/>
        <v>967</v>
      </c>
      <c r="BA19" s="73">
        <f t="shared" si="34"/>
        <v>3296.5949999999998</v>
      </c>
      <c r="BB19" s="74">
        <f t="shared" si="35"/>
        <v>3180.6</v>
      </c>
      <c r="BC19" s="75"/>
      <c r="BD19" s="70">
        <v>966</v>
      </c>
      <c r="BE19" s="67">
        <f t="shared" si="36"/>
        <v>1005</v>
      </c>
      <c r="BF19" s="73">
        <f t="shared" si="37"/>
        <v>0</v>
      </c>
      <c r="BG19" s="74">
        <f t="shared" si="38"/>
        <v>0</v>
      </c>
      <c r="BH19" s="75"/>
      <c r="BI19" s="67">
        <v>1545</v>
      </c>
      <c r="BJ19" s="67">
        <f t="shared" si="39"/>
        <v>1607</v>
      </c>
      <c r="BK19" s="73">
        <f t="shared" si="10"/>
        <v>0</v>
      </c>
      <c r="BL19" s="74">
        <f t="shared" si="40"/>
        <v>0</v>
      </c>
      <c r="BM19" s="72">
        <v>3293.7</v>
      </c>
      <c r="BN19" s="72">
        <v>3133.2510000000002</v>
      </c>
      <c r="BO19" s="76">
        <v>3180.6</v>
      </c>
      <c r="BP19" s="78">
        <f>BU19+CA19+CF19</f>
        <v>57</v>
      </c>
      <c r="BQ19" s="79" t="e">
        <f>ROUND(#REF!*1.055,0)</f>
        <v>#REF!</v>
      </c>
      <c r="BR19" s="79">
        <f>ROUND(BY19+CE19+CK19,0)</f>
        <v>733</v>
      </c>
      <c r="BS19" s="79" t="e">
        <f>ROUND(BZ19+#REF!+CL19,0)</f>
        <v>#REF!</v>
      </c>
      <c r="BT19" s="81" t="e">
        <f>BS19-#REF!</f>
        <v>#REF!</v>
      </c>
      <c r="BU19" s="82">
        <v>57</v>
      </c>
      <c r="BV19" s="77">
        <v>930</v>
      </c>
      <c r="BW19" s="77">
        <v>1100</v>
      </c>
      <c r="BX19" s="83" t="e">
        <v>#REF!</v>
      </c>
      <c r="BY19" s="83">
        <v>733</v>
      </c>
      <c r="BZ19" s="84">
        <v>752</v>
      </c>
      <c r="CA19" s="85"/>
      <c r="CB19" s="77">
        <v>966</v>
      </c>
      <c r="CC19" s="77">
        <v>1143</v>
      </c>
      <c r="CD19" s="83" t="e">
        <v>#REF!</v>
      </c>
      <c r="CE19" s="83">
        <v>0</v>
      </c>
      <c r="CF19" s="85"/>
      <c r="CG19" s="80">
        <v>1797</v>
      </c>
      <c r="CH19" s="77">
        <v>1827</v>
      </c>
      <c r="CI19" s="86">
        <v>0</v>
      </c>
      <c r="CJ19" s="86" t="e">
        <v>#REF!</v>
      </c>
      <c r="CK19" s="86">
        <v>0</v>
      </c>
      <c r="CL19" s="87">
        <f>ROUND(CF19*CH19*12/1000,0)</f>
        <v>0</v>
      </c>
    </row>
    <row r="20" spans="1:90" ht="15.75" x14ac:dyDescent="0.2">
      <c r="A20" s="57">
        <v>12</v>
      </c>
      <c r="B20" s="58" t="s">
        <v>85</v>
      </c>
      <c r="C20" s="59">
        <v>345</v>
      </c>
      <c r="D20" s="60">
        <v>2566.2481000000002</v>
      </c>
      <c r="E20" s="61">
        <v>261</v>
      </c>
      <c r="F20" s="62">
        <v>2654.0415099999996</v>
      </c>
      <c r="G20" s="62">
        <f t="shared" si="11"/>
        <v>87.793409999999312</v>
      </c>
      <c r="H20" s="63">
        <v>251</v>
      </c>
      <c r="I20" s="64">
        <v>263</v>
      </c>
      <c r="J20" s="65">
        <v>2775.3</v>
      </c>
      <c r="K20" s="65">
        <f t="shared" si="12"/>
        <v>121.25849000000062</v>
      </c>
      <c r="L20" s="66">
        <v>2895.2253333333329</v>
      </c>
      <c r="M20" s="67">
        <v>284</v>
      </c>
      <c r="N20" s="62">
        <v>2868.3235199999999</v>
      </c>
      <c r="O20" s="65">
        <f t="shared" si="13"/>
        <v>214.28201000000035</v>
      </c>
      <c r="P20" s="67">
        <f>257+1+1</f>
        <v>259</v>
      </c>
      <c r="Q20" s="67">
        <v>257</v>
      </c>
      <c r="R20" s="62">
        <v>2998.5</v>
      </c>
      <c r="S20" s="67">
        <f t="shared" si="14"/>
        <v>263</v>
      </c>
      <c r="T20" s="68">
        <f t="shared" si="4"/>
        <v>2978.5</v>
      </c>
      <c r="U20" s="68">
        <f t="shared" si="5"/>
        <v>203.19999999999982</v>
      </c>
      <c r="V20" s="68">
        <f t="shared" si="15"/>
        <v>2878.2679799999996</v>
      </c>
      <c r="W20" s="68">
        <f t="shared" si="16"/>
        <v>100.23202000000038</v>
      </c>
      <c r="X20" s="69">
        <v>260</v>
      </c>
      <c r="Y20" s="70">
        <v>896</v>
      </c>
      <c r="Z20" s="67">
        <f t="shared" si="17"/>
        <v>930</v>
      </c>
      <c r="AA20" s="71">
        <f t="shared" si="18"/>
        <v>2892.76</v>
      </c>
      <c r="AB20" s="72">
        <f t="shared" si="19"/>
        <v>43.391400000000004</v>
      </c>
      <c r="AC20" s="73">
        <f t="shared" si="20"/>
        <v>2936.2</v>
      </c>
      <c r="AD20" s="74">
        <f t="shared" si="21"/>
        <v>2837.4527999999996</v>
      </c>
      <c r="AE20" s="75">
        <v>2</v>
      </c>
      <c r="AF20" s="70">
        <v>931</v>
      </c>
      <c r="AG20" s="67">
        <f t="shared" si="22"/>
        <v>966</v>
      </c>
      <c r="AH20" s="72">
        <f t="shared" si="23"/>
        <v>23.114000000000001</v>
      </c>
      <c r="AI20" s="72">
        <f t="shared" si="24"/>
        <v>0.34671000000000002</v>
      </c>
      <c r="AJ20" s="73">
        <f t="shared" si="25"/>
        <v>23.5</v>
      </c>
      <c r="AK20" s="74">
        <f t="shared" si="26"/>
        <v>22.67916</v>
      </c>
      <c r="AL20" s="75">
        <v>1</v>
      </c>
      <c r="AM20" s="67">
        <v>1489</v>
      </c>
      <c r="AN20" s="67">
        <f t="shared" si="27"/>
        <v>1546</v>
      </c>
      <c r="AO20" s="72">
        <f t="shared" si="6"/>
        <v>18.495000000000001</v>
      </c>
      <c r="AP20" s="72">
        <f t="shared" si="7"/>
        <v>0.27742499999999998</v>
      </c>
      <c r="AQ20" s="73">
        <f t="shared" si="8"/>
        <v>18.8</v>
      </c>
      <c r="AR20" s="74">
        <f t="shared" si="28"/>
        <v>18.136019999999998</v>
      </c>
      <c r="AS20" s="67">
        <f t="shared" si="9"/>
        <v>264</v>
      </c>
      <c r="AT20" s="68">
        <f t="shared" si="29"/>
        <v>3062</v>
      </c>
      <c r="AU20" s="68">
        <f t="shared" si="30"/>
        <v>63.5</v>
      </c>
      <c r="AV20" s="68">
        <f t="shared" si="31"/>
        <v>2954.0520000000001</v>
      </c>
      <c r="AW20" s="68">
        <f t="shared" si="32"/>
        <v>107.94799999999987</v>
      </c>
      <c r="AX20" s="70">
        <v>262</v>
      </c>
      <c r="AY20" s="70">
        <v>930</v>
      </c>
      <c r="AZ20" s="67">
        <f t="shared" si="33"/>
        <v>967</v>
      </c>
      <c r="BA20" s="73">
        <f t="shared" si="34"/>
        <v>3030.5540000000001</v>
      </c>
      <c r="BB20" s="74">
        <f t="shared" si="35"/>
        <v>2923.92</v>
      </c>
      <c r="BC20" s="75">
        <v>1</v>
      </c>
      <c r="BD20" s="70">
        <v>966</v>
      </c>
      <c r="BE20" s="67">
        <f t="shared" si="36"/>
        <v>1005</v>
      </c>
      <c r="BF20" s="73">
        <f t="shared" si="37"/>
        <v>12.021000000000001</v>
      </c>
      <c r="BG20" s="74">
        <f t="shared" si="38"/>
        <v>11.592000000000001</v>
      </c>
      <c r="BH20" s="75">
        <v>1</v>
      </c>
      <c r="BI20" s="67">
        <v>1545</v>
      </c>
      <c r="BJ20" s="67">
        <f t="shared" si="39"/>
        <v>1607</v>
      </c>
      <c r="BK20" s="73">
        <f t="shared" si="10"/>
        <v>19.222000000000001</v>
      </c>
      <c r="BL20" s="74">
        <f t="shared" si="40"/>
        <v>18.54</v>
      </c>
      <c r="BM20" s="72">
        <v>2998.5</v>
      </c>
      <c r="BN20" s="72">
        <v>2965.6060000000002</v>
      </c>
      <c r="BO20" s="76">
        <v>2954.1</v>
      </c>
      <c r="BP20" s="78">
        <f>BU20+CA20+CF20</f>
        <v>261</v>
      </c>
      <c r="BQ20" s="79" t="e">
        <f>ROUND(#REF!*1.055,0)</f>
        <v>#REF!</v>
      </c>
      <c r="BR20" s="79">
        <f>ROUND(BY20+CE20+CK20,0)</f>
        <v>3354</v>
      </c>
      <c r="BS20" s="79" t="e">
        <f>ROUND(BZ20+#REF!+CL20,0)</f>
        <v>#REF!</v>
      </c>
      <c r="BT20" s="81" t="e">
        <f>BS20-#REF!</f>
        <v>#REF!</v>
      </c>
      <c r="BU20" s="82">
        <v>261</v>
      </c>
      <c r="BV20" s="77">
        <v>930</v>
      </c>
      <c r="BW20" s="77">
        <v>1100</v>
      </c>
      <c r="BX20" s="83" t="e">
        <v>#REF!</v>
      </c>
      <c r="BY20" s="83">
        <v>3354</v>
      </c>
      <c r="BZ20" s="84">
        <v>3445</v>
      </c>
      <c r="CA20" s="85"/>
      <c r="CB20" s="77">
        <v>966</v>
      </c>
      <c r="CC20" s="77">
        <v>1143</v>
      </c>
      <c r="CD20" s="83" t="e">
        <v>#REF!</v>
      </c>
      <c r="CE20" s="83">
        <v>0</v>
      </c>
      <c r="CF20" s="85"/>
      <c r="CG20" s="80">
        <v>1797</v>
      </c>
      <c r="CH20" s="77">
        <v>1827</v>
      </c>
      <c r="CI20" s="86">
        <v>0</v>
      </c>
      <c r="CJ20" s="86" t="e">
        <v>#REF!</v>
      </c>
      <c r="CK20" s="86">
        <v>0</v>
      </c>
      <c r="CL20" s="87">
        <f>ROUND(CF20*CH20*12/1000,0)</f>
        <v>0</v>
      </c>
    </row>
    <row r="21" spans="1:90" ht="15.75" x14ac:dyDescent="0.2">
      <c r="A21" s="57">
        <v>13</v>
      </c>
      <c r="B21" s="58" t="s">
        <v>86</v>
      </c>
      <c r="C21" s="59">
        <v>673</v>
      </c>
      <c r="D21" s="60">
        <v>7339.95633</v>
      </c>
      <c r="E21" s="61">
        <v>721</v>
      </c>
      <c r="F21" s="62">
        <v>7677.0886500000006</v>
      </c>
      <c r="G21" s="62">
        <f t="shared" si="11"/>
        <v>337.13232000000062</v>
      </c>
      <c r="H21" s="63">
        <v>720</v>
      </c>
      <c r="I21" s="64">
        <v>719</v>
      </c>
      <c r="J21" s="65">
        <v>7910.3</v>
      </c>
      <c r="K21" s="65">
        <f t="shared" si="12"/>
        <v>233.21134999999958</v>
      </c>
      <c r="L21" s="66">
        <v>7475.2920000000004</v>
      </c>
      <c r="M21" s="67">
        <v>260</v>
      </c>
      <c r="N21" s="62">
        <v>7481.0283799999997</v>
      </c>
      <c r="O21" s="65">
        <f t="shared" si="13"/>
        <v>-196.06027000000086</v>
      </c>
      <c r="P21" s="67">
        <f>687+1+1</f>
        <v>689</v>
      </c>
      <c r="Q21" s="67">
        <v>258</v>
      </c>
      <c r="R21" s="62">
        <v>8135.4</v>
      </c>
      <c r="S21" s="67">
        <f t="shared" si="14"/>
        <v>719</v>
      </c>
      <c r="T21" s="68">
        <f t="shared" si="4"/>
        <v>8135.4</v>
      </c>
      <c r="U21" s="68">
        <f t="shared" si="5"/>
        <v>225.09999999999945</v>
      </c>
      <c r="V21" s="68">
        <f t="shared" si="15"/>
        <v>7861.9463999999989</v>
      </c>
      <c r="W21" s="68">
        <f t="shared" si="16"/>
        <v>273.45360000000073</v>
      </c>
      <c r="X21" s="69">
        <v>715</v>
      </c>
      <c r="Y21" s="70">
        <v>896</v>
      </c>
      <c r="Z21" s="67">
        <f t="shared" si="17"/>
        <v>930</v>
      </c>
      <c r="AA21" s="71">
        <f t="shared" si="18"/>
        <v>7955.09</v>
      </c>
      <c r="AB21" s="72">
        <f t="shared" si="19"/>
        <v>119.32634999999999</v>
      </c>
      <c r="AC21" s="73">
        <f t="shared" si="20"/>
        <v>8074.4</v>
      </c>
      <c r="AD21" s="74">
        <f t="shared" si="21"/>
        <v>7802.9951999999994</v>
      </c>
      <c r="AE21" s="75">
        <v>2</v>
      </c>
      <c r="AF21" s="70">
        <v>931</v>
      </c>
      <c r="AG21" s="67">
        <f t="shared" si="22"/>
        <v>966</v>
      </c>
      <c r="AH21" s="72">
        <f t="shared" si="23"/>
        <v>23.114000000000001</v>
      </c>
      <c r="AI21" s="72">
        <f t="shared" si="24"/>
        <v>0.34671000000000002</v>
      </c>
      <c r="AJ21" s="73">
        <f t="shared" si="25"/>
        <v>23.5</v>
      </c>
      <c r="AK21" s="74">
        <f t="shared" si="26"/>
        <v>22.67916</v>
      </c>
      <c r="AL21" s="75">
        <v>2</v>
      </c>
      <c r="AM21" s="67">
        <v>1489</v>
      </c>
      <c r="AN21" s="67">
        <f t="shared" si="27"/>
        <v>1546</v>
      </c>
      <c r="AO21" s="72">
        <f t="shared" si="6"/>
        <v>36.99</v>
      </c>
      <c r="AP21" s="72">
        <f t="shared" si="7"/>
        <v>0.55484999999999995</v>
      </c>
      <c r="AQ21" s="73">
        <f t="shared" si="8"/>
        <v>37.5</v>
      </c>
      <c r="AR21" s="74">
        <f t="shared" si="28"/>
        <v>36.272039999999997</v>
      </c>
      <c r="AS21" s="67">
        <f t="shared" si="9"/>
        <v>674</v>
      </c>
      <c r="AT21" s="68">
        <f t="shared" si="29"/>
        <v>7804</v>
      </c>
      <c r="AU21" s="68">
        <f t="shared" si="30"/>
        <v>-331.39999999999964</v>
      </c>
      <c r="AV21" s="68">
        <f t="shared" si="31"/>
        <v>7529.652</v>
      </c>
      <c r="AW21" s="68">
        <f t="shared" si="32"/>
        <v>274.34799999999996</v>
      </c>
      <c r="AX21" s="70">
        <v>672</v>
      </c>
      <c r="AY21" s="70">
        <v>930</v>
      </c>
      <c r="AZ21" s="67">
        <f t="shared" si="33"/>
        <v>967</v>
      </c>
      <c r="BA21" s="73">
        <f t="shared" si="34"/>
        <v>7773.0240000000003</v>
      </c>
      <c r="BB21" s="74">
        <f t="shared" si="35"/>
        <v>7499.52</v>
      </c>
      <c r="BC21" s="75">
        <v>1</v>
      </c>
      <c r="BD21" s="70">
        <v>966</v>
      </c>
      <c r="BE21" s="67">
        <f t="shared" si="36"/>
        <v>1005</v>
      </c>
      <c r="BF21" s="73">
        <f t="shared" si="37"/>
        <v>12.021000000000001</v>
      </c>
      <c r="BG21" s="74">
        <f t="shared" si="38"/>
        <v>11.592000000000001</v>
      </c>
      <c r="BH21" s="75">
        <v>1</v>
      </c>
      <c r="BI21" s="67">
        <v>1545</v>
      </c>
      <c r="BJ21" s="67">
        <f t="shared" si="39"/>
        <v>1607</v>
      </c>
      <c r="BK21" s="73">
        <f t="shared" si="10"/>
        <v>19.222000000000001</v>
      </c>
      <c r="BL21" s="74">
        <f t="shared" si="40"/>
        <v>18.54</v>
      </c>
      <c r="BM21" s="72">
        <v>8135.4</v>
      </c>
      <c r="BN21" s="72">
        <v>7622.6139999999996</v>
      </c>
      <c r="BO21" s="76">
        <v>7529.7</v>
      </c>
      <c r="BP21" s="78">
        <f>BU21+CA21+CF21</f>
        <v>240</v>
      </c>
      <c r="BQ21" s="79" t="e">
        <f>ROUND(#REF!*1.055,0)</f>
        <v>#REF!</v>
      </c>
      <c r="BR21" s="79">
        <f>ROUND(BY21+CE21+CK21,0)</f>
        <v>3084</v>
      </c>
      <c r="BS21" s="79" t="e">
        <f>ROUND(BZ21+#REF!+CL21,0)</f>
        <v>#REF!</v>
      </c>
      <c r="BT21" s="81" t="e">
        <f>BS21-#REF!</f>
        <v>#REF!</v>
      </c>
      <c r="BU21" s="82">
        <v>240</v>
      </c>
      <c r="BV21" s="77">
        <v>930</v>
      </c>
      <c r="BW21" s="77">
        <v>1100</v>
      </c>
      <c r="BX21" s="83" t="e">
        <v>#REF!</v>
      </c>
      <c r="BY21" s="83">
        <v>3084</v>
      </c>
      <c r="BZ21" s="84">
        <v>3168</v>
      </c>
      <c r="CA21" s="85"/>
      <c r="CB21" s="77">
        <v>966</v>
      </c>
      <c r="CC21" s="77">
        <v>1143</v>
      </c>
      <c r="CD21" s="83" t="e">
        <v>#REF!</v>
      </c>
      <c r="CE21" s="83">
        <v>0</v>
      </c>
      <c r="CF21" s="85"/>
      <c r="CG21" s="80">
        <v>1797</v>
      </c>
      <c r="CH21" s="77">
        <v>1827</v>
      </c>
      <c r="CI21" s="86">
        <v>0</v>
      </c>
      <c r="CJ21" s="86" t="e">
        <v>#REF!</v>
      </c>
      <c r="CK21" s="86">
        <v>0</v>
      </c>
      <c r="CL21" s="87">
        <f>ROUND(CF21*CH21*12/1000,0)</f>
        <v>0</v>
      </c>
    </row>
    <row r="22" spans="1:90" ht="15.75" x14ac:dyDescent="0.2">
      <c r="A22" s="57">
        <v>14</v>
      </c>
      <c r="B22" s="58" t="s">
        <v>87</v>
      </c>
      <c r="C22" s="59">
        <v>367</v>
      </c>
      <c r="D22" s="60">
        <v>3862.0972599999996</v>
      </c>
      <c r="E22" s="61">
        <v>359</v>
      </c>
      <c r="F22" s="62">
        <v>3834.8775299999998</v>
      </c>
      <c r="G22" s="62">
        <f t="shared" si="11"/>
        <v>-27.219729999999799</v>
      </c>
      <c r="H22" s="63">
        <v>365</v>
      </c>
      <c r="I22" s="63">
        <v>366</v>
      </c>
      <c r="J22" s="65">
        <v>4009.5</v>
      </c>
      <c r="K22" s="65">
        <f t="shared" si="12"/>
        <v>174.62247000000025</v>
      </c>
      <c r="L22" s="66">
        <v>3846.6333333333332</v>
      </c>
      <c r="M22" s="67">
        <v>715</v>
      </c>
      <c r="N22" s="62">
        <v>3853.2449999999999</v>
      </c>
      <c r="O22" s="65">
        <f t="shared" si="13"/>
        <v>18.367470000000139</v>
      </c>
      <c r="P22" s="67">
        <v>358</v>
      </c>
      <c r="Q22" s="67">
        <v>260</v>
      </c>
      <c r="R22" s="62">
        <v>4140.7</v>
      </c>
      <c r="S22" s="67">
        <f t="shared" si="14"/>
        <v>366</v>
      </c>
      <c r="T22" s="68">
        <f t="shared" si="4"/>
        <v>4140.7</v>
      </c>
      <c r="U22" s="68">
        <f t="shared" si="5"/>
        <v>131.19999999999982</v>
      </c>
      <c r="V22" s="68">
        <f t="shared" si="15"/>
        <v>4001.4832199999996</v>
      </c>
      <c r="W22" s="68">
        <f t="shared" si="16"/>
        <v>139.2167800000002</v>
      </c>
      <c r="X22" s="69">
        <v>365</v>
      </c>
      <c r="Y22" s="70">
        <v>896</v>
      </c>
      <c r="Z22" s="67">
        <f t="shared" si="17"/>
        <v>930</v>
      </c>
      <c r="AA22" s="71">
        <f t="shared" si="18"/>
        <v>4060.99</v>
      </c>
      <c r="AB22" s="72">
        <f t="shared" si="19"/>
        <v>60.914849999999994</v>
      </c>
      <c r="AC22" s="73">
        <f t="shared" si="20"/>
        <v>4121.8999999999996</v>
      </c>
      <c r="AD22" s="74">
        <f t="shared" si="21"/>
        <v>3983.3471999999997</v>
      </c>
      <c r="AE22" s="75"/>
      <c r="AF22" s="70">
        <v>931</v>
      </c>
      <c r="AG22" s="67">
        <f t="shared" si="22"/>
        <v>966</v>
      </c>
      <c r="AH22" s="72">
        <f t="shared" si="23"/>
        <v>0</v>
      </c>
      <c r="AI22" s="72">
        <f t="shared" si="24"/>
        <v>0</v>
      </c>
      <c r="AJ22" s="73">
        <f t="shared" si="25"/>
        <v>0</v>
      </c>
      <c r="AK22" s="74">
        <f t="shared" si="26"/>
        <v>0</v>
      </c>
      <c r="AL22" s="75">
        <v>1</v>
      </c>
      <c r="AM22" s="67">
        <v>1489</v>
      </c>
      <c r="AN22" s="67">
        <f t="shared" si="27"/>
        <v>1546</v>
      </c>
      <c r="AO22" s="72">
        <f t="shared" si="6"/>
        <v>18.495000000000001</v>
      </c>
      <c r="AP22" s="72">
        <f t="shared" si="7"/>
        <v>0.27742499999999998</v>
      </c>
      <c r="AQ22" s="73">
        <f t="shared" si="8"/>
        <v>18.8</v>
      </c>
      <c r="AR22" s="74">
        <f t="shared" si="28"/>
        <v>18.136019999999998</v>
      </c>
      <c r="AS22" s="67">
        <f t="shared" si="9"/>
        <v>368</v>
      </c>
      <c r="AT22" s="68">
        <f t="shared" si="29"/>
        <v>4257</v>
      </c>
      <c r="AU22" s="68">
        <f t="shared" si="30"/>
        <v>116.30000000000018</v>
      </c>
      <c r="AV22" s="68">
        <f t="shared" si="31"/>
        <v>4106.88</v>
      </c>
      <c r="AW22" s="68">
        <f t="shared" si="32"/>
        <v>150.11999999999989</v>
      </c>
      <c r="AX22" s="70">
        <v>368</v>
      </c>
      <c r="AY22" s="70">
        <v>930</v>
      </c>
      <c r="AZ22" s="67">
        <f t="shared" si="33"/>
        <v>967</v>
      </c>
      <c r="BA22" s="73">
        <f t="shared" si="34"/>
        <v>4256.6559999999999</v>
      </c>
      <c r="BB22" s="74">
        <f t="shared" si="35"/>
        <v>4106.88</v>
      </c>
      <c r="BC22" s="75"/>
      <c r="BD22" s="70">
        <v>966</v>
      </c>
      <c r="BE22" s="67">
        <f t="shared" si="36"/>
        <v>1005</v>
      </c>
      <c r="BF22" s="73">
        <f t="shared" si="37"/>
        <v>0</v>
      </c>
      <c r="BG22" s="74">
        <f t="shared" si="38"/>
        <v>0</v>
      </c>
      <c r="BH22" s="75"/>
      <c r="BI22" s="67">
        <v>1545</v>
      </c>
      <c r="BJ22" s="67">
        <f t="shared" si="39"/>
        <v>1607</v>
      </c>
      <c r="BK22" s="73">
        <f t="shared" si="10"/>
        <v>0</v>
      </c>
      <c r="BL22" s="74">
        <f t="shared" si="40"/>
        <v>0</v>
      </c>
      <c r="BM22" s="72">
        <v>4140.7</v>
      </c>
      <c r="BN22" s="72">
        <v>4039.1489999999999</v>
      </c>
      <c r="BO22" s="76">
        <v>4106.8999999999996</v>
      </c>
      <c r="BP22" s="78">
        <f>BU22+CA22+CF22</f>
        <v>616</v>
      </c>
      <c r="BQ22" s="79" t="e">
        <f>ROUND(#REF!*1.055,0)</f>
        <v>#REF!</v>
      </c>
      <c r="BR22" s="79">
        <f>ROUND(BY22+CE22+CK22,0)</f>
        <v>7917</v>
      </c>
      <c r="BS22" s="79" t="e">
        <f>ROUND(BZ22+#REF!+CL22,0)</f>
        <v>#REF!</v>
      </c>
      <c r="BT22" s="81" t="e">
        <f>BS22-#REF!</f>
        <v>#REF!</v>
      </c>
      <c r="BU22" s="82">
        <v>616</v>
      </c>
      <c r="BV22" s="77">
        <v>930</v>
      </c>
      <c r="BW22" s="77">
        <v>1100</v>
      </c>
      <c r="BX22" s="83" t="e">
        <v>#REF!</v>
      </c>
      <c r="BY22" s="83">
        <v>7917</v>
      </c>
      <c r="BZ22" s="84">
        <v>8131</v>
      </c>
      <c r="CA22" s="85"/>
      <c r="CB22" s="77">
        <v>966</v>
      </c>
      <c r="CC22" s="77">
        <v>1143</v>
      </c>
      <c r="CD22" s="83" t="e">
        <v>#REF!</v>
      </c>
      <c r="CE22" s="83">
        <v>0</v>
      </c>
      <c r="CF22" s="85"/>
      <c r="CG22" s="80">
        <v>1797</v>
      </c>
      <c r="CH22" s="77">
        <v>1827</v>
      </c>
      <c r="CI22" s="86">
        <v>0</v>
      </c>
      <c r="CJ22" s="86" t="e">
        <v>#REF!</v>
      </c>
      <c r="CK22" s="86">
        <v>0</v>
      </c>
      <c r="CL22" s="87">
        <f>ROUND(CF22*CH22*12/1000,0)</f>
        <v>0</v>
      </c>
    </row>
    <row r="23" spans="1:90" ht="15.75" x14ac:dyDescent="0.2">
      <c r="A23" s="57">
        <v>15</v>
      </c>
      <c r="B23" s="58" t="s">
        <v>88</v>
      </c>
      <c r="C23" s="59">
        <v>346</v>
      </c>
      <c r="D23" s="60">
        <v>2514.1</v>
      </c>
      <c r="E23" s="61">
        <v>238</v>
      </c>
      <c r="F23" s="62">
        <v>2500.6355400000002</v>
      </c>
      <c r="G23" s="62">
        <f t="shared" si="11"/>
        <v>-13.46445999999969</v>
      </c>
      <c r="H23" s="63">
        <v>255</v>
      </c>
      <c r="I23" s="64">
        <v>238</v>
      </c>
      <c r="J23" s="65">
        <v>2796.1</v>
      </c>
      <c r="K23" s="65">
        <f t="shared" si="12"/>
        <v>295.46445999999969</v>
      </c>
      <c r="L23" s="66">
        <v>2565.6973333333331</v>
      </c>
      <c r="M23" s="67">
        <v>233</v>
      </c>
      <c r="N23" s="62">
        <v>2525.8995199999999</v>
      </c>
      <c r="O23" s="65">
        <f t="shared" si="13"/>
        <v>25.263979999999719</v>
      </c>
      <c r="P23" s="67">
        <v>228</v>
      </c>
      <c r="Q23" s="67">
        <v>230</v>
      </c>
      <c r="R23" s="62">
        <v>2687.7</v>
      </c>
      <c r="S23" s="67">
        <f t="shared" si="14"/>
        <v>238</v>
      </c>
      <c r="T23" s="68">
        <f t="shared" si="4"/>
        <v>2687.7</v>
      </c>
      <c r="U23" s="68">
        <f t="shared" si="5"/>
        <v>-108.40000000000009</v>
      </c>
      <c r="V23" s="68">
        <f t="shared" si="15"/>
        <v>2597.3606399999999</v>
      </c>
      <c r="W23" s="68">
        <f t="shared" si="16"/>
        <v>90.339359999999942</v>
      </c>
      <c r="X23" s="69">
        <v>238</v>
      </c>
      <c r="Y23" s="70">
        <v>896</v>
      </c>
      <c r="Z23" s="67">
        <f t="shared" si="17"/>
        <v>930</v>
      </c>
      <c r="AA23" s="71">
        <f t="shared" si="18"/>
        <v>2647.9879999999998</v>
      </c>
      <c r="AB23" s="72">
        <f t="shared" si="19"/>
        <v>39.719819999999999</v>
      </c>
      <c r="AC23" s="73">
        <f t="shared" si="20"/>
        <v>2687.7</v>
      </c>
      <c r="AD23" s="74">
        <f t="shared" si="21"/>
        <v>2597.3606399999999</v>
      </c>
      <c r="AE23" s="75"/>
      <c r="AF23" s="70">
        <v>931</v>
      </c>
      <c r="AG23" s="67">
        <f t="shared" si="22"/>
        <v>966</v>
      </c>
      <c r="AH23" s="72">
        <f t="shared" si="23"/>
        <v>0</v>
      </c>
      <c r="AI23" s="72">
        <f t="shared" si="24"/>
        <v>0</v>
      </c>
      <c r="AJ23" s="73">
        <f t="shared" si="25"/>
        <v>0</v>
      </c>
      <c r="AK23" s="74">
        <f t="shared" si="26"/>
        <v>0</v>
      </c>
      <c r="AL23" s="75"/>
      <c r="AM23" s="67">
        <v>1489</v>
      </c>
      <c r="AN23" s="67">
        <f t="shared" si="27"/>
        <v>1546</v>
      </c>
      <c r="AO23" s="72">
        <f t="shared" si="6"/>
        <v>0</v>
      </c>
      <c r="AP23" s="72">
        <f t="shared" si="7"/>
        <v>0</v>
      </c>
      <c r="AQ23" s="73">
        <f t="shared" si="8"/>
        <v>0</v>
      </c>
      <c r="AR23" s="74">
        <f t="shared" si="28"/>
        <v>0</v>
      </c>
      <c r="AS23" s="67">
        <f t="shared" si="9"/>
        <v>233</v>
      </c>
      <c r="AT23" s="68">
        <f t="shared" si="29"/>
        <v>2695</v>
      </c>
      <c r="AU23" s="68">
        <f t="shared" si="30"/>
        <v>7.3000000000001819</v>
      </c>
      <c r="AV23" s="68">
        <f t="shared" si="31"/>
        <v>2600.2800000000002</v>
      </c>
      <c r="AW23" s="68">
        <f t="shared" si="32"/>
        <v>94.7199999999998</v>
      </c>
      <c r="AX23" s="70">
        <v>233</v>
      </c>
      <c r="AY23" s="70">
        <v>930</v>
      </c>
      <c r="AZ23" s="67">
        <f t="shared" si="33"/>
        <v>967</v>
      </c>
      <c r="BA23" s="73">
        <f t="shared" si="34"/>
        <v>2695.1109999999999</v>
      </c>
      <c r="BB23" s="74">
        <f t="shared" si="35"/>
        <v>2600.2800000000002</v>
      </c>
      <c r="BC23" s="75"/>
      <c r="BD23" s="70">
        <v>966</v>
      </c>
      <c r="BE23" s="67">
        <f t="shared" si="36"/>
        <v>1005</v>
      </c>
      <c r="BF23" s="73">
        <f t="shared" si="37"/>
        <v>0</v>
      </c>
      <c r="BG23" s="74">
        <f t="shared" si="38"/>
        <v>0</v>
      </c>
      <c r="BH23" s="75"/>
      <c r="BI23" s="67">
        <v>1545</v>
      </c>
      <c r="BJ23" s="67">
        <f t="shared" si="39"/>
        <v>1607</v>
      </c>
      <c r="BK23" s="73">
        <f t="shared" si="10"/>
        <v>0</v>
      </c>
      <c r="BL23" s="74">
        <f t="shared" si="40"/>
        <v>0</v>
      </c>
      <c r="BM23" s="72">
        <v>2687.7</v>
      </c>
      <c r="BN23" s="72">
        <v>2574.9549999999999</v>
      </c>
      <c r="BO23" s="76">
        <v>2600.3000000000002</v>
      </c>
      <c r="BP23" s="78">
        <f>BU23+CA23+CF23</f>
        <v>208</v>
      </c>
      <c r="BQ23" s="79" t="e">
        <f>ROUND(#REF!*1.055,0)</f>
        <v>#REF!</v>
      </c>
      <c r="BR23" s="79">
        <f>ROUND(BY23+CE23+CK23,0)</f>
        <v>2673</v>
      </c>
      <c r="BS23" s="79" t="e">
        <f>ROUND(BZ23+#REF!+CL23,0)</f>
        <v>#REF!</v>
      </c>
      <c r="BT23" s="81" t="e">
        <f>BS23-#REF!</f>
        <v>#REF!</v>
      </c>
      <c r="BU23" s="82">
        <v>208</v>
      </c>
      <c r="BV23" s="77">
        <v>930</v>
      </c>
      <c r="BW23" s="77">
        <v>1100</v>
      </c>
      <c r="BX23" s="83" t="e">
        <v>#REF!</v>
      </c>
      <c r="BY23" s="83">
        <v>2673</v>
      </c>
      <c r="BZ23" s="84">
        <v>2746</v>
      </c>
      <c r="CA23" s="85"/>
      <c r="CB23" s="77">
        <v>966</v>
      </c>
      <c r="CC23" s="77">
        <v>1143</v>
      </c>
      <c r="CD23" s="83" t="e">
        <v>#REF!</v>
      </c>
      <c r="CE23" s="83">
        <v>0</v>
      </c>
      <c r="CF23" s="85"/>
      <c r="CG23" s="80">
        <v>1797</v>
      </c>
      <c r="CH23" s="77">
        <v>1827</v>
      </c>
      <c r="CI23" s="86">
        <v>0</v>
      </c>
      <c r="CJ23" s="86" t="e">
        <v>#REF!</v>
      </c>
      <c r="CK23" s="86">
        <v>0</v>
      </c>
      <c r="CL23" s="87">
        <f>ROUND(CF23*CH23*12/1000,0)</f>
        <v>0</v>
      </c>
    </row>
    <row r="24" spans="1:90" ht="15.75" x14ac:dyDescent="0.2">
      <c r="A24" s="57">
        <v>16</v>
      </c>
      <c r="B24" s="58" t="s">
        <v>89</v>
      </c>
      <c r="C24" s="59">
        <v>312</v>
      </c>
      <c r="D24" s="60">
        <v>3208.3613</v>
      </c>
      <c r="E24" s="61">
        <v>333</v>
      </c>
      <c r="F24" s="62">
        <v>3470.7</v>
      </c>
      <c r="G24" s="62">
        <f t="shared" si="11"/>
        <v>262.33869999999979</v>
      </c>
      <c r="H24" s="63">
        <v>352</v>
      </c>
      <c r="I24" s="64">
        <v>385</v>
      </c>
      <c r="J24" s="65">
        <v>3873.7</v>
      </c>
      <c r="K24" s="65">
        <f t="shared" si="12"/>
        <v>403</v>
      </c>
      <c r="L24" s="66">
        <v>3594.6279999999997</v>
      </c>
      <c r="M24" s="67">
        <v>316</v>
      </c>
      <c r="N24" s="62">
        <v>3579.1709999999998</v>
      </c>
      <c r="O24" s="65">
        <f t="shared" si="13"/>
        <v>108.471</v>
      </c>
      <c r="P24" s="67">
        <f>316+1</f>
        <v>317</v>
      </c>
      <c r="Q24" s="67">
        <v>316</v>
      </c>
      <c r="R24" s="62">
        <v>4362.7</v>
      </c>
      <c r="S24" s="67">
        <f t="shared" si="14"/>
        <v>385</v>
      </c>
      <c r="T24" s="68">
        <f t="shared" si="4"/>
        <v>4362.7</v>
      </c>
      <c r="U24" s="68">
        <f t="shared" si="5"/>
        <v>489</v>
      </c>
      <c r="V24" s="68">
        <f t="shared" si="15"/>
        <v>4216.0582799999993</v>
      </c>
      <c r="W24" s="68">
        <f t="shared" si="16"/>
        <v>146.64172000000053</v>
      </c>
      <c r="X24" s="69">
        <v>383</v>
      </c>
      <c r="Y24" s="70">
        <v>896</v>
      </c>
      <c r="Z24" s="67">
        <f t="shared" si="17"/>
        <v>930</v>
      </c>
      <c r="AA24" s="71">
        <f t="shared" si="18"/>
        <v>4261.2579999999998</v>
      </c>
      <c r="AB24" s="72">
        <f t="shared" si="19"/>
        <v>63.918869999999998</v>
      </c>
      <c r="AC24" s="73">
        <f t="shared" si="20"/>
        <v>4325.2</v>
      </c>
      <c r="AD24" s="74">
        <f t="shared" si="21"/>
        <v>4179.7862399999995</v>
      </c>
      <c r="AE24" s="75"/>
      <c r="AF24" s="70">
        <v>931</v>
      </c>
      <c r="AG24" s="67">
        <f t="shared" si="22"/>
        <v>966</v>
      </c>
      <c r="AH24" s="72">
        <f t="shared" si="23"/>
        <v>0</v>
      </c>
      <c r="AI24" s="72">
        <f t="shared" si="24"/>
        <v>0</v>
      </c>
      <c r="AJ24" s="73">
        <f t="shared" si="25"/>
        <v>0</v>
      </c>
      <c r="AK24" s="74">
        <f t="shared" si="26"/>
        <v>0</v>
      </c>
      <c r="AL24" s="75">
        <v>2</v>
      </c>
      <c r="AM24" s="67">
        <v>1489</v>
      </c>
      <c r="AN24" s="67">
        <f t="shared" si="27"/>
        <v>1546</v>
      </c>
      <c r="AO24" s="72">
        <f t="shared" si="6"/>
        <v>36.99</v>
      </c>
      <c r="AP24" s="72">
        <f t="shared" si="7"/>
        <v>0.55484999999999995</v>
      </c>
      <c r="AQ24" s="73">
        <f t="shared" si="8"/>
        <v>37.5</v>
      </c>
      <c r="AR24" s="74">
        <f t="shared" si="28"/>
        <v>36.272039999999997</v>
      </c>
      <c r="AS24" s="67">
        <f t="shared" si="9"/>
        <v>325</v>
      </c>
      <c r="AT24" s="68">
        <f t="shared" si="29"/>
        <v>3767</v>
      </c>
      <c r="AU24" s="68">
        <f t="shared" si="30"/>
        <v>-595.69999999999982</v>
      </c>
      <c r="AV24" s="68">
        <f t="shared" si="31"/>
        <v>3634.38</v>
      </c>
      <c r="AW24" s="68">
        <f t="shared" si="32"/>
        <v>132.61999999999989</v>
      </c>
      <c r="AX24" s="70">
        <v>324</v>
      </c>
      <c r="AY24" s="70">
        <v>930</v>
      </c>
      <c r="AZ24" s="67">
        <f t="shared" si="33"/>
        <v>967</v>
      </c>
      <c r="BA24" s="73">
        <f t="shared" si="34"/>
        <v>3747.7080000000001</v>
      </c>
      <c r="BB24" s="74">
        <f t="shared" si="35"/>
        <v>3615.84</v>
      </c>
      <c r="BC24" s="75"/>
      <c r="BD24" s="70">
        <v>966</v>
      </c>
      <c r="BE24" s="67">
        <f t="shared" si="36"/>
        <v>1005</v>
      </c>
      <c r="BF24" s="73">
        <f t="shared" si="37"/>
        <v>0</v>
      </c>
      <c r="BG24" s="74">
        <f t="shared" si="38"/>
        <v>0</v>
      </c>
      <c r="BH24" s="75">
        <v>1</v>
      </c>
      <c r="BI24" s="67">
        <v>1545</v>
      </c>
      <c r="BJ24" s="67">
        <f t="shared" si="39"/>
        <v>1607</v>
      </c>
      <c r="BK24" s="73">
        <f t="shared" si="10"/>
        <v>19.222000000000001</v>
      </c>
      <c r="BL24" s="74">
        <f t="shared" si="40"/>
        <v>18.54</v>
      </c>
      <c r="BM24" s="72">
        <v>4362.7</v>
      </c>
      <c r="BN24" s="72">
        <v>3561.355</v>
      </c>
      <c r="BO24" s="76">
        <v>3634.4</v>
      </c>
      <c r="BP24" s="78">
        <f>BU24+CA24+CF24</f>
        <v>306</v>
      </c>
      <c r="BQ24" s="79" t="e">
        <f>ROUND(#REF!*1.055,0)</f>
        <v>#REF!</v>
      </c>
      <c r="BR24" s="79">
        <f>ROUND(BY24+CE24+CK24,0)</f>
        <v>3941</v>
      </c>
      <c r="BS24" s="79" t="e">
        <f>ROUND(BZ24+#REF!+CL24,0)</f>
        <v>#REF!</v>
      </c>
      <c r="BT24" s="81" t="e">
        <f>BS24-#REF!</f>
        <v>#REF!</v>
      </c>
      <c r="BU24" s="82">
        <v>305</v>
      </c>
      <c r="BV24" s="77">
        <v>930</v>
      </c>
      <c r="BW24" s="77">
        <v>1100</v>
      </c>
      <c r="BX24" s="83" t="e">
        <v>#REF!</v>
      </c>
      <c r="BY24" s="83">
        <v>3920</v>
      </c>
      <c r="BZ24" s="84">
        <v>4026</v>
      </c>
      <c r="CA24" s="85"/>
      <c r="CB24" s="77">
        <v>966</v>
      </c>
      <c r="CC24" s="77">
        <v>1143</v>
      </c>
      <c r="CD24" s="83" t="e">
        <v>#REF!</v>
      </c>
      <c r="CE24" s="83">
        <v>0</v>
      </c>
      <c r="CF24" s="85">
        <v>1</v>
      </c>
      <c r="CG24" s="80">
        <v>1797</v>
      </c>
      <c r="CH24" s="77">
        <v>1827</v>
      </c>
      <c r="CI24" s="86">
        <v>21.564</v>
      </c>
      <c r="CJ24" s="86" t="e">
        <v>#REF!</v>
      </c>
      <c r="CK24" s="86">
        <v>21</v>
      </c>
      <c r="CL24" s="87">
        <f>ROUND(CF24*CH24*12/1000,0)</f>
        <v>22</v>
      </c>
    </row>
    <row r="25" spans="1:90" ht="13.5" customHeight="1" x14ac:dyDescent="0.2">
      <c r="A25" s="57">
        <v>17</v>
      </c>
      <c r="B25" s="58" t="s">
        <v>90</v>
      </c>
      <c r="C25" s="59">
        <v>54</v>
      </c>
      <c r="D25" s="60">
        <v>568.26</v>
      </c>
      <c r="E25" s="61">
        <v>59</v>
      </c>
      <c r="F25" s="62">
        <v>583.79999999999995</v>
      </c>
      <c r="G25" s="62">
        <f t="shared" si="11"/>
        <v>15.539999999999964</v>
      </c>
      <c r="H25" s="63">
        <v>57</v>
      </c>
      <c r="I25" s="63">
        <v>59</v>
      </c>
      <c r="J25" s="65">
        <v>625</v>
      </c>
      <c r="K25" s="65">
        <f t="shared" si="12"/>
        <v>41.200000000000045</v>
      </c>
      <c r="L25" s="66">
        <v>655.5333333333333</v>
      </c>
      <c r="M25" s="67">
        <v>56</v>
      </c>
      <c r="N25" s="62">
        <v>645.78938000000005</v>
      </c>
      <c r="O25" s="65">
        <f t="shared" si="13"/>
        <v>61.989380000000097</v>
      </c>
      <c r="P25" s="67">
        <v>59</v>
      </c>
      <c r="Q25" s="67">
        <v>58</v>
      </c>
      <c r="R25" s="62">
        <v>708.3</v>
      </c>
      <c r="S25" s="67">
        <f t="shared" si="14"/>
        <v>59</v>
      </c>
      <c r="T25" s="68">
        <f t="shared" si="4"/>
        <v>666.3</v>
      </c>
      <c r="U25" s="68">
        <f t="shared" si="5"/>
        <v>41.299999999999955</v>
      </c>
      <c r="V25" s="68">
        <f t="shared" si="15"/>
        <v>643.88351999999998</v>
      </c>
      <c r="W25" s="68">
        <f t="shared" si="16"/>
        <v>22.416479999999979</v>
      </c>
      <c r="X25" s="69">
        <v>59</v>
      </c>
      <c r="Y25" s="70">
        <v>896</v>
      </c>
      <c r="Z25" s="67">
        <f t="shared" si="17"/>
        <v>930</v>
      </c>
      <c r="AA25" s="71">
        <f t="shared" si="18"/>
        <v>656.43399999999997</v>
      </c>
      <c r="AB25" s="72">
        <f t="shared" si="19"/>
        <v>9.8465099999999985</v>
      </c>
      <c r="AC25" s="73">
        <f t="shared" si="20"/>
        <v>666.3</v>
      </c>
      <c r="AD25" s="74">
        <f t="shared" si="21"/>
        <v>643.88351999999998</v>
      </c>
      <c r="AE25" s="75"/>
      <c r="AF25" s="70">
        <v>931</v>
      </c>
      <c r="AG25" s="67">
        <f t="shared" si="22"/>
        <v>966</v>
      </c>
      <c r="AH25" s="72">
        <f t="shared" si="23"/>
        <v>0</v>
      </c>
      <c r="AI25" s="72">
        <f t="shared" si="24"/>
        <v>0</v>
      </c>
      <c r="AJ25" s="73">
        <f t="shared" si="25"/>
        <v>0</v>
      </c>
      <c r="AK25" s="74">
        <f t="shared" si="26"/>
        <v>0</v>
      </c>
      <c r="AL25" s="75"/>
      <c r="AM25" s="67">
        <v>1489</v>
      </c>
      <c r="AN25" s="67">
        <f t="shared" si="27"/>
        <v>1546</v>
      </c>
      <c r="AO25" s="72">
        <f t="shared" si="6"/>
        <v>0</v>
      </c>
      <c r="AP25" s="72">
        <f t="shared" si="7"/>
        <v>0</v>
      </c>
      <c r="AQ25" s="73">
        <f t="shared" si="8"/>
        <v>0</v>
      </c>
      <c r="AR25" s="74">
        <f t="shared" si="28"/>
        <v>0</v>
      </c>
      <c r="AS25" s="67">
        <f t="shared" si="9"/>
        <v>65</v>
      </c>
      <c r="AT25" s="68">
        <f t="shared" si="29"/>
        <v>752</v>
      </c>
      <c r="AU25" s="68">
        <f t="shared" si="30"/>
        <v>43.700000000000045</v>
      </c>
      <c r="AV25" s="68">
        <f t="shared" si="31"/>
        <v>725.4</v>
      </c>
      <c r="AW25" s="68">
        <f t="shared" si="32"/>
        <v>26.600000000000023</v>
      </c>
      <c r="AX25" s="70">
        <v>65</v>
      </c>
      <c r="AY25" s="70">
        <v>930</v>
      </c>
      <c r="AZ25" s="67">
        <f t="shared" si="33"/>
        <v>967</v>
      </c>
      <c r="BA25" s="73">
        <f t="shared" si="34"/>
        <v>751.85500000000002</v>
      </c>
      <c r="BB25" s="74">
        <f t="shared" si="35"/>
        <v>725.4</v>
      </c>
      <c r="BC25" s="75"/>
      <c r="BD25" s="70">
        <v>966</v>
      </c>
      <c r="BE25" s="67">
        <f t="shared" si="36"/>
        <v>1005</v>
      </c>
      <c r="BF25" s="73">
        <f t="shared" si="37"/>
        <v>0</v>
      </c>
      <c r="BG25" s="74">
        <f t="shared" si="38"/>
        <v>0</v>
      </c>
      <c r="BH25" s="75"/>
      <c r="BI25" s="67">
        <v>1545</v>
      </c>
      <c r="BJ25" s="67">
        <f t="shared" si="39"/>
        <v>1607</v>
      </c>
      <c r="BK25" s="73">
        <f t="shared" si="10"/>
        <v>0</v>
      </c>
      <c r="BL25" s="74">
        <f t="shared" si="40"/>
        <v>0</v>
      </c>
      <c r="BM25" s="72">
        <v>708.3</v>
      </c>
      <c r="BN25" s="72">
        <v>708.3</v>
      </c>
      <c r="BO25" s="76">
        <v>725.4</v>
      </c>
      <c r="BP25" s="78">
        <f>BU25+CA25+CF25</f>
        <v>338</v>
      </c>
      <c r="BQ25" s="79" t="e">
        <f>ROUND(#REF!*1.055,0)</f>
        <v>#REF!</v>
      </c>
      <c r="BR25" s="79">
        <f>ROUND(BY25+CE25+CK25,0)</f>
        <v>4344</v>
      </c>
      <c r="BS25" s="79" t="e">
        <f>ROUND(BZ25+#REF!+CL25,0)</f>
        <v>#REF!</v>
      </c>
      <c r="BT25" s="81" t="e">
        <f>BS25-#REF!</f>
        <v>#REF!</v>
      </c>
      <c r="BU25" s="82">
        <v>338</v>
      </c>
      <c r="BV25" s="77">
        <v>930</v>
      </c>
      <c r="BW25" s="77">
        <v>1100</v>
      </c>
      <c r="BX25" s="83" t="e">
        <v>#REF!</v>
      </c>
      <c r="BY25" s="83">
        <v>4344</v>
      </c>
      <c r="BZ25" s="84">
        <v>4462</v>
      </c>
      <c r="CA25" s="85"/>
      <c r="CB25" s="77">
        <v>966</v>
      </c>
      <c r="CC25" s="77">
        <v>1143</v>
      </c>
      <c r="CD25" s="83" t="e">
        <v>#REF!</v>
      </c>
      <c r="CE25" s="83">
        <v>0</v>
      </c>
      <c r="CF25" s="85"/>
      <c r="CG25" s="80">
        <v>1797</v>
      </c>
      <c r="CH25" s="77">
        <v>1827</v>
      </c>
      <c r="CI25" s="86">
        <v>0</v>
      </c>
      <c r="CJ25" s="86" t="e">
        <v>#REF!</v>
      </c>
      <c r="CK25" s="86">
        <v>0</v>
      </c>
      <c r="CL25" s="87">
        <f>ROUND(CF25*CH25*12/1000,0)</f>
        <v>0</v>
      </c>
    </row>
    <row r="26" spans="1:90" ht="15.75" x14ac:dyDescent="0.2">
      <c r="A26" s="57">
        <v>18</v>
      </c>
      <c r="B26" s="58" t="s">
        <v>91</v>
      </c>
      <c r="C26" s="59">
        <v>4484</v>
      </c>
      <c r="D26" s="60">
        <v>55235.160229999994</v>
      </c>
      <c r="E26" s="61">
        <v>5402</v>
      </c>
      <c r="F26" s="62">
        <v>56949.623879999999</v>
      </c>
      <c r="G26" s="62">
        <f t="shared" si="11"/>
        <v>1714.4636500000051</v>
      </c>
      <c r="H26" s="63">
        <v>5559</v>
      </c>
      <c r="I26" s="63">
        <v>5397</v>
      </c>
      <c r="J26" s="65">
        <v>61383.1</v>
      </c>
      <c r="K26" s="65">
        <f t="shared" si="12"/>
        <v>4433.4761199999994</v>
      </c>
      <c r="L26" s="66">
        <v>59394.565333333332</v>
      </c>
      <c r="M26" s="67">
        <v>5349</v>
      </c>
      <c r="N26" s="62">
        <v>59282.717880000004</v>
      </c>
      <c r="O26" s="65">
        <f t="shared" si="13"/>
        <v>2333.0940000000046</v>
      </c>
      <c r="P26" s="67">
        <f>5329+33</f>
        <v>5362</v>
      </c>
      <c r="Q26" s="67">
        <v>5350</v>
      </c>
      <c r="R26" s="62">
        <v>61291.8</v>
      </c>
      <c r="S26" s="67">
        <f t="shared" si="14"/>
        <v>5397</v>
      </c>
      <c r="T26" s="68">
        <f t="shared" si="4"/>
        <v>61291.8</v>
      </c>
      <c r="U26" s="68">
        <f t="shared" si="5"/>
        <v>-91.299999999995634</v>
      </c>
      <c r="V26" s="68">
        <f t="shared" si="15"/>
        <v>59231.218199999988</v>
      </c>
      <c r="W26" s="68">
        <f t="shared" si="16"/>
        <v>2060.5818000000145</v>
      </c>
      <c r="X26" s="69">
        <v>5351</v>
      </c>
      <c r="Y26" s="70">
        <v>896</v>
      </c>
      <c r="Z26" s="67">
        <f t="shared" si="17"/>
        <v>930</v>
      </c>
      <c r="AA26" s="71">
        <f t="shared" si="18"/>
        <v>59535.226000000002</v>
      </c>
      <c r="AB26" s="72">
        <f t="shared" si="19"/>
        <v>893.02839000000006</v>
      </c>
      <c r="AC26" s="73">
        <f t="shared" si="20"/>
        <v>60428.3</v>
      </c>
      <c r="AD26" s="74">
        <f t="shared" si="21"/>
        <v>58396.961279999989</v>
      </c>
      <c r="AE26" s="75"/>
      <c r="AF26" s="70">
        <v>931</v>
      </c>
      <c r="AG26" s="67">
        <f t="shared" si="22"/>
        <v>966</v>
      </c>
      <c r="AH26" s="72">
        <f t="shared" si="23"/>
        <v>0</v>
      </c>
      <c r="AI26" s="72">
        <f t="shared" si="24"/>
        <v>0</v>
      </c>
      <c r="AJ26" s="73">
        <f t="shared" si="25"/>
        <v>0</v>
      </c>
      <c r="AK26" s="74">
        <f t="shared" si="26"/>
        <v>0</v>
      </c>
      <c r="AL26" s="75">
        <v>46</v>
      </c>
      <c r="AM26" s="67">
        <v>1489</v>
      </c>
      <c r="AN26" s="67">
        <f t="shared" si="27"/>
        <v>1546</v>
      </c>
      <c r="AO26" s="72">
        <f t="shared" si="6"/>
        <v>850.77</v>
      </c>
      <c r="AP26" s="72">
        <f t="shared" si="7"/>
        <v>12.76155</v>
      </c>
      <c r="AQ26" s="73">
        <f t="shared" si="8"/>
        <v>863.5</v>
      </c>
      <c r="AR26" s="74">
        <f t="shared" si="28"/>
        <v>834.25691999999992</v>
      </c>
      <c r="AS26" s="67">
        <f t="shared" si="9"/>
        <v>5362</v>
      </c>
      <c r="AT26" s="68">
        <f t="shared" si="29"/>
        <v>62275</v>
      </c>
      <c r="AU26" s="68">
        <f t="shared" si="30"/>
        <v>983.19999999999709</v>
      </c>
      <c r="AV26" s="68">
        <f t="shared" si="31"/>
        <v>60083.46</v>
      </c>
      <c r="AW26" s="68">
        <f t="shared" si="32"/>
        <v>2191.5400000000009</v>
      </c>
      <c r="AX26" s="70">
        <v>5329</v>
      </c>
      <c r="AY26" s="70">
        <v>930</v>
      </c>
      <c r="AZ26" s="67">
        <f t="shared" si="33"/>
        <v>967</v>
      </c>
      <c r="BA26" s="73">
        <f t="shared" si="34"/>
        <v>61640.542999999998</v>
      </c>
      <c r="BB26" s="74">
        <f t="shared" si="35"/>
        <v>59471.64</v>
      </c>
      <c r="BC26" s="75"/>
      <c r="BD26" s="70">
        <v>966</v>
      </c>
      <c r="BE26" s="67">
        <f t="shared" si="36"/>
        <v>1005</v>
      </c>
      <c r="BF26" s="73">
        <f t="shared" si="37"/>
        <v>0</v>
      </c>
      <c r="BG26" s="74">
        <f t="shared" si="38"/>
        <v>0</v>
      </c>
      <c r="BH26" s="75">
        <v>33</v>
      </c>
      <c r="BI26" s="67">
        <v>1545</v>
      </c>
      <c r="BJ26" s="67">
        <f t="shared" si="39"/>
        <v>1607</v>
      </c>
      <c r="BK26" s="73">
        <f t="shared" si="10"/>
        <v>634.32600000000002</v>
      </c>
      <c r="BL26" s="74">
        <f t="shared" si="40"/>
        <v>611.82000000000005</v>
      </c>
      <c r="BM26" s="72">
        <v>61291.8</v>
      </c>
      <c r="BN26" s="72">
        <v>60751.771000000001</v>
      </c>
      <c r="BO26" s="76">
        <v>60083.5</v>
      </c>
      <c r="BP26" s="78">
        <f>BU26+CA26+CF26</f>
        <v>5284</v>
      </c>
      <c r="BQ26" s="79" t="e">
        <f>ROUND(#REF!*1.055,0)</f>
        <v>#REF!</v>
      </c>
      <c r="BR26" s="79">
        <f>ROUND(BY26+CE26+CK26,0)</f>
        <v>68004</v>
      </c>
      <c r="BS26" s="79" t="e">
        <f>ROUND(BZ26+#REF!+CL26,0)</f>
        <v>#REF!</v>
      </c>
      <c r="BT26" s="81" t="e">
        <f>BS26-#REF!</f>
        <v>#REF!</v>
      </c>
      <c r="BU26" s="82">
        <v>5273</v>
      </c>
      <c r="BV26" s="77">
        <v>930</v>
      </c>
      <c r="BW26" s="77">
        <v>1100</v>
      </c>
      <c r="BX26" s="83" t="e">
        <v>#REF!</v>
      </c>
      <c r="BY26" s="83">
        <v>67769</v>
      </c>
      <c r="BZ26" s="84">
        <v>69604</v>
      </c>
      <c r="CA26" s="85"/>
      <c r="CB26" s="77">
        <v>966</v>
      </c>
      <c r="CC26" s="77">
        <v>1143</v>
      </c>
      <c r="CD26" s="83" t="e">
        <v>#REF!</v>
      </c>
      <c r="CE26" s="83">
        <v>0</v>
      </c>
      <c r="CF26" s="85">
        <v>11</v>
      </c>
      <c r="CG26" s="80">
        <v>1797</v>
      </c>
      <c r="CH26" s="77">
        <v>1827</v>
      </c>
      <c r="CI26" s="86">
        <v>237.20400000000001</v>
      </c>
      <c r="CJ26" s="86" t="e">
        <v>#REF!</v>
      </c>
      <c r="CK26" s="86">
        <v>235</v>
      </c>
      <c r="CL26" s="87">
        <f>ROUND(CF26*CH26*12/1000,0)</f>
        <v>241</v>
      </c>
    </row>
    <row r="27" spans="1:90" ht="16.5" customHeight="1" thickBot="1" x14ac:dyDescent="0.25">
      <c r="A27" s="57">
        <v>19</v>
      </c>
      <c r="B27" s="58" t="s">
        <v>92</v>
      </c>
      <c r="C27" s="59">
        <v>355</v>
      </c>
      <c r="D27" s="60">
        <v>3533.3748799999998</v>
      </c>
      <c r="E27" s="61">
        <v>356</v>
      </c>
      <c r="F27" s="62">
        <v>3698.9303300000001</v>
      </c>
      <c r="G27" s="62">
        <f t="shared" si="11"/>
        <v>165.55545000000029</v>
      </c>
      <c r="H27" s="63">
        <v>365</v>
      </c>
      <c r="I27" s="63">
        <v>356</v>
      </c>
      <c r="J27" s="65">
        <v>4002.2</v>
      </c>
      <c r="K27" s="65">
        <f t="shared" si="12"/>
        <v>303.26966999999968</v>
      </c>
      <c r="L27" s="66">
        <v>3874.166666666667</v>
      </c>
      <c r="M27" s="67">
        <v>355</v>
      </c>
      <c r="N27" s="62">
        <v>3379.9411800000003</v>
      </c>
      <c r="O27" s="65">
        <f t="shared" si="13"/>
        <v>-318.98914999999988</v>
      </c>
      <c r="P27" s="67">
        <v>351</v>
      </c>
      <c r="Q27" s="67">
        <v>354</v>
      </c>
      <c r="R27" s="62">
        <v>4020.3</v>
      </c>
      <c r="S27" s="67">
        <f t="shared" si="14"/>
        <v>356</v>
      </c>
      <c r="T27" s="68">
        <f t="shared" si="4"/>
        <v>4020.3</v>
      </c>
      <c r="U27" s="68">
        <f t="shared" si="5"/>
        <v>18.100000000000364</v>
      </c>
      <c r="V27" s="68">
        <f t="shared" si="15"/>
        <v>3885.1276799999996</v>
      </c>
      <c r="W27" s="68">
        <f t="shared" si="16"/>
        <v>135.17232000000058</v>
      </c>
      <c r="X27" s="69">
        <v>356</v>
      </c>
      <c r="Y27" s="70">
        <v>896</v>
      </c>
      <c r="Z27" s="67">
        <f t="shared" si="17"/>
        <v>930</v>
      </c>
      <c r="AA27" s="71">
        <f t="shared" si="18"/>
        <v>3960.8560000000002</v>
      </c>
      <c r="AB27" s="72">
        <f t="shared" si="19"/>
        <v>59.412840000000003</v>
      </c>
      <c r="AC27" s="73">
        <f t="shared" si="20"/>
        <v>4020.3</v>
      </c>
      <c r="AD27" s="74">
        <f t="shared" si="21"/>
        <v>3885.1276799999996</v>
      </c>
      <c r="AE27" s="75"/>
      <c r="AF27" s="70">
        <v>931</v>
      </c>
      <c r="AG27" s="67">
        <f t="shared" si="22"/>
        <v>966</v>
      </c>
      <c r="AH27" s="72">
        <f t="shared" si="23"/>
        <v>0</v>
      </c>
      <c r="AI27" s="72">
        <f t="shared" si="24"/>
        <v>0</v>
      </c>
      <c r="AJ27" s="73">
        <f t="shared" si="25"/>
        <v>0</v>
      </c>
      <c r="AK27" s="74">
        <f t="shared" si="26"/>
        <v>0</v>
      </c>
      <c r="AL27" s="75"/>
      <c r="AM27" s="67">
        <v>1489</v>
      </c>
      <c r="AN27" s="67">
        <f t="shared" si="27"/>
        <v>1546</v>
      </c>
      <c r="AO27" s="72">
        <f t="shared" si="6"/>
        <v>0</v>
      </c>
      <c r="AP27" s="72">
        <f t="shared" si="7"/>
        <v>0</v>
      </c>
      <c r="AQ27" s="73">
        <f t="shared" si="8"/>
        <v>0</v>
      </c>
      <c r="AR27" s="74">
        <f t="shared" si="28"/>
        <v>0</v>
      </c>
      <c r="AS27" s="67">
        <f t="shared" si="9"/>
        <v>356</v>
      </c>
      <c r="AT27" s="68">
        <f t="shared" si="29"/>
        <v>4118</v>
      </c>
      <c r="AU27" s="68">
        <f t="shared" si="30"/>
        <v>97.699999999999818</v>
      </c>
      <c r="AV27" s="68">
        <f t="shared" si="31"/>
        <v>3972.96</v>
      </c>
      <c r="AW27" s="68">
        <f t="shared" si="32"/>
        <v>145.03999999999996</v>
      </c>
      <c r="AX27" s="70">
        <v>356</v>
      </c>
      <c r="AY27" s="70">
        <v>930</v>
      </c>
      <c r="AZ27" s="67">
        <f t="shared" si="33"/>
        <v>967</v>
      </c>
      <c r="BA27" s="73">
        <f t="shared" si="34"/>
        <v>4117.8519999999999</v>
      </c>
      <c r="BB27" s="74">
        <f t="shared" si="35"/>
        <v>3972.96</v>
      </c>
      <c r="BC27" s="75"/>
      <c r="BD27" s="70">
        <v>966</v>
      </c>
      <c r="BE27" s="67">
        <f t="shared" si="36"/>
        <v>1005</v>
      </c>
      <c r="BF27" s="73">
        <f t="shared" si="37"/>
        <v>0</v>
      </c>
      <c r="BG27" s="74">
        <f t="shared" si="38"/>
        <v>0</v>
      </c>
      <c r="BH27" s="75"/>
      <c r="BI27" s="67">
        <v>1545</v>
      </c>
      <c r="BJ27" s="67">
        <f t="shared" si="39"/>
        <v>1607</v>
      </c>
      <c r="BK27" s="73">
        <f t="shared" si="10"/>
        <v>0</v>
      </c>
      <c r="BL27" s="74">
        <f t="shared" si="40"/>
        <v>0</v>
      </c>
      <c r="BM27" s="72">
        <v>4020.3</v>
      </c>
      <c r="BN27" s="72">
        <v>3946.0129999999999</v>
      </c>
      <c r="BO27" s="76">
        <v>3973</v>
      </c>
      <c r="BP27" s="88">
        <f>BU27+CA27+CF27</f>
        <v>330</v>
      </c>
      <c r="BQ27" s="89" t="e">
        <f>ROUND(#REF!*1.055,0)</f>
        <v>#REF!</v>
      </c>
      <c r="BR27" s="89">
        <f>ROUND(BY27+CE27+CK27,0)</f>
        <v>4241</v>
      </c>
      <c r="BS27" s="89" t="e">
        <f>ROUND(BZ27+#REF!+CL27,0)</f>
        <v>#REF!</v>
      </c>
      <c r="BT27" s="81" t="e">
        <f>BS27-#REF!</f>
        <v>#REF!</v>
      </c>
      <c r="BU27" s="91">
        <v>330</v>
      </c>
      <c r="BV27" s="92">
        <v>930</v>
      </c>
      <c r="BW27" s="92">
        <v>1100</v>
      </c>
      <c r="BX27" s="93" t="e">
        <v>#REF!</v>
      </c>
      <c r="BY27" s="93">
        <v>4241</v>
      </c>
      <c r="BZ27" s="94">
        <v>4356</v>
      </c>
      <c r="CA27" s="95"/>
      <c r="CB27" s="92">
        <v>966</v>
      </c>
      <c r="CC27" s="92">
        <v>1143</v>
      </c>
      <c r="CD27" s="93" t="e">
        <v>#REF!</v>
      </c>
      <c r="CE27" s="93">
        <v>0</v>
      </c>
      <c r="CF27" s="95"/>
      <c r="CG27" s="90">
        <v>1797</v>
      </c>
      <c r="CH27" s="92">
        <v>1827</v>
      </c>
      <c r="CI27" s="96">
        <v>0</v>
      </c>
      <c r="CJ27" s="96" t="e">
        <v>#REF!</v>
      </c>
      <c r="CK27" s="96">
        <v>0</v>
      </c>
      <c r="CL27" s="97">
        <f>ROUND(CF27*CH27*12/1000,0)</f>
        <v>0</v>
      </c>
    </row>
    <row r="28" spans="1:90" x14ac:dyDescent="0.2">
      <c r="B28" s="99" t="s">
        <v>93</v>
      </c>
      <c r="C28" s="99"/>
      <c r="D28" s="99"/>
      <c r="E28" s="100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2"/>
      <c r="T28" s="102"/>
      <c r="U28" s="102"/>
      <c r="V28" s="102"/>
      <c r="W28" s="102"/>
      <c r="X28" s="103"/>
      <c r="Y28" s="102"/>
      <c r="Z28" s="102"/>
      <c r="AA28" s="102"/>
      <c r="AB28" s="102"/>
      <c r="AC28" s="102"/>
      <c r="AD28" s="102"/>
      <c r="AE28" s="102"/>
      <c r="AF28" s="102"/>
      <c r="AG28" s="104"/>
      <c r="AH28" s="105"/>
      <c r="AI28" s="102"/>
      <c r="AJ28" s="102"/>
      <c r="AK28" s="102"/>
      <c r="AL28" s="102"/>
      <c r="AM28" s="102"/>
      <c r="AN28" s="102"/>
      <c r="AO28" s="106"/>
      <c r="AP28" s="106"/>
      <c r="AQ28" s="106"/>
      <c r="AR28" s="106"/>
      <c r="AS28" s="102"/>
      <c r="AT28" s="102"/>
      <c r="AU28" s="102"/>
      <c r="AV28" s="102"/>
      <c r="AW28" s="102"/>
      <c r="AX28" s="103"/>
      <c r="AY28" s="102"/>
      <c r="AZ28" s="102"/>
      <c r="BA28" s="102"/>
      <c r="BB28" s="102"/>
      <c r="BC28" s="102"/>
      <c r="BD28" s="102"/>
      <c r="BE28" s="104"/>
      <c r="BF28" s="105"/>
      <c r="BG28" s="102"/>
      <c r="BH28" s="102"/>
      <c r="BI28" s="102"/>
      <c r="BJ28" s="102"/>
      <c r="BK28" s="106"/>
      <c r="BL28" s="106"/>
      <c r="BM28" s="106"/>
      <c r="BN28" s="102"/>
      <c r="BO28" s="106"/>
    </row>
    <row r="29" spans="1:90" s="98" customFormat="1" x14ac:dyDescent="0.25">
      <c r="E29" s="107"/>
      <c r="AG29" s="108"/>
      <c r="AH29" s="108"/>
      <c r="BE29" s="108"/>
      <c r="BF29" s="108"/>
    </row>
    <row r="30" spans="1:90" s="98" customFormat="1" x14ac:dyDescent="0.25">
      <c r="E30" s="107"/>
      <c r="AG30" s="108"/>
      <c r="AH30" s="108"/>
      <c r="BE30" s="108"/>
      <c r="BF30" s="108"/>
    </row>
    <row r="31" spans="1:90" s="98" customFormat="1" x14ac:dyDescent="0.25">
      <c r="E31" s="107"/>
      <c r="AG31" s="108"/>
      <c r="AH31" s="108"/>
      <c r="BE31" s="108"/>
      <c r="BF31" s="108"/>
    </row>
    <row r="32" spans="1:90" s="98" customFormat="1" x14ac:dyDescent="0.25">
      <c r="E32" s="107"/>
      <c r="AG32" s="108"/>
      <c r="AH32" s="108"/>
      <c r="BE32" s="108"/>
      <c r="BF32" s="108"/>
    </row>
    <row r="33" spans="5:58" s="98" customFormat="1" x14ac:dyDescent="0.25">
      <c r="E33" s="107"/>
      <c r="AG33" s="108"/>
      <c r="AH33" s="108"/>
      <c r="BE33" s="108"/>
      <c r="BF33" s="108"/>
    </row>
    <row r="34" spans="5:58" s="98" customFormat="1" x14ac:dyDescent="0.25">
      <c r="E34" s="107"/>
      <c r="AG34" s="108"/>
      <c r="AH34" s="108"/>
      <c r="BE34" s="108"/>
      <c r="BF34" s="108"/>
    </row>
    <row r="35" spans="5:58" s="98" customFormat="1" x14ac:dyDescent="0.25">
      <c r="E35" s="107"/>
      <c r="AG35" s="108"/>
      <c r="AH35" s="108"/>
      <c r="BE35" s="108"/>
      <c r="BF35" s="108"/>
    </row>
    <row r="36" spans="5:58" s="98" customFormat="1" x14ac:dyDescent="0.25">
      <c r="E36" s="107"/>
      <c r="AG36" s="108"/>
      <c r="AH36" s="108"/>
      <c r="BE36" s="108"/>
      <c r="BF36" s="108"/>
    </row>
    <row r="37" spans="5:58" s="98" customFormat="1" x14ac:dyDescent="0.25">
      <c r="E37" s="107"/>
      <c r="AG37" s="108"/>
      <c r="AH37" s="108"/>
      <c r="BE37" s="108"/>
      <c r="BF37" s="108"/>
    </row>
    <row r="38" spans="5:58" s="98" customFormat="1" x14ac:dyDescent="0.25">
      <c r="E38" s="107"/>
      <c r="AG38" s="108"/>
      <c r="AH38" s="108"/>
      <c r="BE38" s="108"/>
      <c r="BF38" s="108"/>
    </row>
    <row r="39" spans="5:58" s="98" customFormat="1" x14ac:dyDescent="0.25">
      <c r="E39" s="107"/>
      <c r="AG39" s="108"/>
      <c r="AH39" s="108"/>
      <c r="BE39" s="108"/>
      <c r="BF39" s="108"/>
    </row>
    <row r="40" spans="5:58" s="98" customFormat="1" x14ac:dyDescent="0.25">
      <c r="E40" s="107"/>
      <c r="AG40" s="108"/>
      <c r="AH40" s="108"/>
      <c r="BE40" s="108"/>
      <c r="BF40" s="108"/>
    </row>
    <row r="41" spans="5:58" s="98" customFormat="1" x14ac:dyDescent="0.25">
      <c r="E41" s="107"/>
      <c r="AG41" s="108"/>
      <c r="AH41" s="108"/>
      <c r="BE41" s="108"/>
      <c r="BF41" s="108"/>
    </row>
    <row r="42" spans="5:58" s="98" customFormat="1" x14ac:dyDescent="0.25">
      <c r="E42" s="107"/>
      <c r="AG42" s="108"/>
      <c r="AH42" s="108"/>
      <c r="BE42" s="108"/>
      <c r="BF42" s="108"/>
    </row>
    <row r="43" spans="5:58" s="98" customFormat="1" x14ac:dyDescent="0.25">
      <c r="E43" s="107"/>
      <c r="AG43" s="108"/>
      <c r="AH43" s="108"/>
      <c r="BE43" s="108"/>
      <c r="BF43" s="108"/>
    </row>
    <row r="44" spans="5:58" s="98" customFormat="1" x14ac:dyDescent="0.25">
      <c r="E44" s="107"/>
      <c r="AG44" s="108"/>
      <c r="AH44" s="108"/>
      <c r="BE44" s="108"/>
      <c r="BF44" s="108"/>
    </row>
    <row r="45" spans="5:58" s="98" customFormat="1" x14ac:dyDescent="0.25">
      <c r="E45" s="107"/>
      <c r="AG45" s="108"/>
      <c r="AH45" s="108"/>
      <c r="BE45" s="108"/>
      <c r="BF45" s="108"/>
    </row>
    <row r="46" spans="5:58" s="98" customFormat="1" x14ac:dyDescent="0.25">
      <c r="E46" s="107"/>
      <c r="AG46" s="108"/>
      <c r="AH46" s="108"/>
      <c r="BE46" s="108"/>
      <c r="BF46" s="108"/>
    </row>
    <row r="47" spans="5:58" s="98" customFormat="1" x14ac:dyDescent="0.25">
      <c r="E47" s="107"/>
      <c r="AG47" s="108"/>
      <c r="AH47" s="108"/>
      <c r="BE47" s="108"/>
      <c r="BF47" s="108"/>
    </row>
    <row r="48" spans="5:58" s="98" customFormat="1" x14ac:dyDescent="0.25">
      <c r="E48" s="107"/>
      <c r="AG48" s="108"/>
      <c r="AH48" s="108"/>
      <c r="BE48" s="108"/>
      <c r="BF48" s="108"/>
    </row>
    <row r="49" spans="5:58" s="98" customFormat="1" x14ac:dyDescent="0.25">
      <c r="E49" s="107"/>
      <c r="AG49" s="108"/>
      <c r="AH49" s="108"/>
      <c r="BE49" s="108"/>
      <c r="BF49" s="108"/>
    </row>
    <row r="50" spans="5:58" s="98" customFormat="1" x14ac:dyDescent="0.25">
      <c r="E50" s="107"/>
      <c r="AG50" s="108"/>
      <c r="AH50" s="108"/>
      <c r="BE50" s="108"/>
      <c r="BF50" s="108"/>
    </row>
    <row r="51" spans="5:58" s="98" customFormat="1" x14ac:dyDescent="0.25">
      <c r="E51" s="107"/>
      <c r="AG51" s="108"/>
      <c r="AH51" s="108"/>
      <c r="BE51" s="108"/>
      <c r="BF51" s="108"/>
    </row>
    <row r="52" spans="5:58" s="98" customFormat="1" x14ac:dyDescent="0.25">
      <c r="E52" s="107"/>
      <c r="AG52" s="108"/>
      <c r="AH52" s="108"/>
      <c r="BE52" s="108"/>
      <c r="BF52" s="108"/>
    </row>
    <row r="53" spans="5:58" s="98" customFormat="1" x14ac:dyDescent="0.25">
      <c r="E53" s="107"/>
      <c r="AG53" s="108"/>
      <c r="AH53" s="108"/>
      <c r="BE53" s="108"/>
      <c r="BF53" s="108"/>
    </row>
    <row r="54" spans="5:58" s="98" customFormat="1" x14ac:dyDescent="0.25">
      <c r="E54" s="107"/>
      <c r="AG54" s="108"/>
      <c r="AH54" s="108"/>
      <c r="BE54" s="108"/>
      <c r="BF54" s="108"/>
    </row>
    <row r="55" spans="5:58" s="98" customFormat="1" x14ac:dyDescent="0.25">
      <c r="E55" s="107"/>
      <c r="AG55" s="108"/>
      <c r="AH55" s="108"/>
      <c r="BE55" s="108"/>
      <c r="BF55" s="108"/>
    </row>
    <row r="56" spans="5:58" s="98" customFormat="1" x14ac:dyDescent="0.25">
      <c r="E56" s="107"/>
      <c r="AG56" s="108"/>
      <c r="AH56" s="108"/>
      <c r="BE56" s="108"/>
      <c r="BF56" s="108"/>
    </row>
    <row r="57" spans="5:58" s="98" customFormat="1" x14ac:dyDescent="0.25">
      <c r="E57" s="107"/>
      <c r="AG57" s="108"/>
      <c r="AH57" s="108"/>
      <c r="BE57" s="108"/>
      <c r="BF57" s="108"/>
    </row>
    <row r="58" spans="5:58" s="98" customFormat="1" x14ac:dyDescent="0.25">
      <c r="E58" s="107"/>
      <c r="AG58" s="108"/>
      <c r="AH58" s="108"/>
      <c r="BE58" s="108"/>
      <c r="BF58" s="108"/>
    </row>
    <row r="59" spans="5:58" s="98" customFormat="1" x14ac:dyDescent="0.25">
      <c r="E59" s="107"/>
      <c r="AG59" s="108"/>
      <c r="AH59" s="108"/>
      <c r="BE59" s="108"/>
      <c r="BF59" s="108"/>
    </row>
    <row r="60" spans="5:58" s="98" customFormat="1" x14ac:dyDescent="0.25">
      <c r="E60" s="107"/>
      <c r="AG60" s="108"/>
      <c r="AH60" s="108"/>
      <c r="BE60" s="108"/>
      <c r="BF60" s="108"/>
    </row>
    <row r="61" spans="5:58" s="98" customFormat="1" x14ac:dyDescent="0.25">
      <c r="E61" s="107"/>
      <c r="AG61" s="108"/>
      <c r="AH61" s="108"/>
      <c r="BE61" s="108"/>
      <c r="BF61" s="108"/>
    </row>
    <row r="62" spans="5:58" s="98" customFormat="1" x14ac:dyDescent="0.25">
      <c r="E62" s="107"/>
      <c r="AG62" s="108"/>
      <c r="AH62" s="108"/>
      <c r="BE62" s="108"/>
      <c r="BF62" s="108"/>
    </row>
    <row r="63" spans="5:58" s="98" customFormat="1" x14ac:dyDescent="0.25">
      <c r="E63" s="107"/>
      <c r="AG63" s="108"/>
      <c r="AH63" s="108"/>
      <c r="BE63" s="108"/>
      <c r="BF63" s="108"/>
    </row>
    <row r="64" spans="5:58" s="98" customFormat="1" x14ac:dyDescent="0.25">
      <c r="E64" s="107"/>
      <c r="AG64" s="108"/>
      <c r="AH64" s="108"/>
      <c r="BE64" s="108"/>
      <c r="BF64" s="108"/>
    </row>
    <row r="65" spans="5:58" s="98" customFormat="1" x14ac:dyDescent="0.25">
      <c r="E65" s="107"/>
      <c r="AG65" s="108"/>
      <c r="AH65" s="108"/>
      <c r="BE65" s="108"/>
      <c r="BF65" s="108"/>
    </row>
    <row r="66" spans="5:58" s="98" customFormat="1" x14ac:dyDescent="0.25">
      <c r="E66" s="107"/>
      <c r="AG66" s="108"/>
      <c r="AH66" s="108"/>
      <c r="BE66" s="108"/>
      <c r="BF66" s="108"/>
    </row>
    <row r="67" spans="5:58" s="98" customFormat="1" x14ac:dyDescent="0.25">
      <c r="E67" s="107"/>
      <c r="AG67" s="108"/>
      <c r="AH67" s="108"/>
      <c r="BE67" s="108"/>
      <c r="BF67" s="108"/>
    </row>
    <row r="68" spans="5:58" s="98" customFormat="1" x14ac:dyDescent="0.25">
      <c r="E68" s="107"/>
      <c r="AG68" s="108"/>
      <c r="AH68" s="108"/>
      <c r="BE68" s="108"/>
      <c r="BF68" s="108"/>
    </row>
    <row r="69" spans="5:58" s="98" customFormat="1" x14ac:dyDescent="0.25">
      <c r="E69" s="107"/>
      <c r="AG69" s="108"/>
      <c r="AH69" s="108"/>
      <c r="BE69" s="108"/>
      <c r="BF69" s="108"/>
    </row>
    <row r="70" spans="5:58" s="98" customFormat="1" x14ac:dyDescent="0.25">
      <c r="E70" s="107"/>
      <c r="AG70" s="108"/>
      <c r="AH70" s="108"/>
      <c r="BE70" s="108"/>
      <c r="BF70" s="108"/>
    </row>
    <row r="71" spans="5:58" s="98" customFormat="1" x14ac:dyDescent="0.25">
      <c r="E71" s="107"/>
      <c r="AG71" s="108"/>
      <c r="AH71" s="108"/>
      <c r="BE71" s="108"/>
      <c r="BF71" s="108"/>
    </row>
    <row r="72" spans="5:58" s="98" customFormat="1" x14ac:dyDescent="0.25">
      <c r="E72" s="107"/>
      <c r="AG72" s="108"/>
      <c r="AH72" s="108"/>
      <c r="BE72" s="108"/>
      <c r="BF72" s="108"/>
    </row>
    <row r="73" spans="5:58" s="98" customFormat="1" x14ac:dyDescent="0.25">
      <c r="E73" s="107"/>
      <c r="AG73" s="108"/>
      <c r="AH73" s="108"/>
      <c r="BE73" s="108"/>
      <c r="BF73" s="108"/>
    </row>
    <row r="74" spans="5:58" s="98" customFormat="1" x14ac:dyDescent="0.25">
      <c r="E74" s="107"/>
      <c r="AG74" s="108"/>
      <c r="AH74" s="108"/>
      <c r="BE74" s="108"/>
      <c r="BF74" s="108"/>
    </row>
    <row r="75" spans="5:58" s="98" customFormat="1" x14ac:dyDescent="0.25">
      <c r="E75" s="107"/>
      <c r="AG75" s="108"/>
      <c r="AH75" s="108"/>
      <c r="BE75" s="108"/>
      <c r="BF75" s="108"/>
    </row>
    <row r="76" spans="5:58" s="98" customFormat="1" x14ac:dyDescent="0.25">
      <c r="E76" s="107"/>
      <c r="AG76" s="108"/>
      <c r="AH76" s="108"/>
      <c r="BE76" s="108"/>
      <c r="BF76" s="108"/>
    </row>
    <row r="77" spans="5:58" s="98" customFormat="1" x14ac:dyDescent="0.25">
      <c r="E77" s="107"/>
      <c r="AG77" s="108"/>
      <c r="AH77" s="108"/>
      <c r="BE77" s="108"/>
      <c r="BF77" s="108"/>
    </row>
    <row r="78" spans="5:58" s="98" customFormat="1" x14ac:dyDescent="0.25">
      <c r="E78" s="107"/>
      <c r="AG78" s="108"/>
      <c r="AH78" s="108"/>
      <c r="BE78" s="108"/>
      <c r="BF78" s="108"/>
    </row>
    <row r="79" spans="5:58" s="98" customFormat="1" x14ac:dyDescent="0.25">
      <c r="E79" s="107"/>
      <c r="AG79" s="108"/>
      <c r="AH79" s="108"/>
      <c r="BE79" s="108"/>
      <c r="BF79" s="108"/>
    </row>
    <row r="80" spans="5:58" s="98" customFormat="1" x14ac:dyDescent="0.25">
      <c r="E80" s="107"/>
      <c r="AG80" s="108"/>
      <c r="AH80" s="108"/>
      <c r="BE80" s="108"/>
      <c r="BF80" s="108"/>
    </row>
    <row r="81" spans="5:58" s="98" customFormat="1" x14ac:dyDescent="0.25">
      <c r="E81" s="107"/>
      <c r="AG81" s="108"/>
      <c r="AH81" s="108"/>
      <c r="BE81" s="108"/>
      <c r="BF81" s="108"/>
    </row>
    <row r="82" spans="5:58" s="98" customFormat="1" x14ac:dyDescent="0.25">
      <c r="E82" s="107"/>
      <c r="AG82" s="108"/>
      <c r="AH82" s="108"/>
      <c r="BE82" s="108"/>
      <c r="BF82" s="108"/>
    </row>
    <row r="83" spans="5:58" s="98" customFormat="1" x14ac:dyDescent="0.25">
      <c r="E83" s="107"/>
      <c r="AG83" s="108"/>
      <c r="AH83" s="108"/>
      <c r="BE83" s="108"/>
      <c r="BF83" s="108"/>
    </row>
    <row r="84" spans="5:58" s="98" customFormat="1" x14ac:dyDescent="0.25">
      <c r="E84" s="107"/>
      <c r="AG84" s="108"/>
      <c r="AH84" s="108"/>
      <c r="BE84" s="108"/>
      <c r="BF84" s="108"/>
    </row>
    <row r="85" spans="5:58" s="98" customFormat="1" x14ac:dyDescent="0.25">
      <c r="E85" s="107"/>
      <c r="AG85" s="108"/>
      <c r="AH85" s="108"/>
      <c r="BE85" s="108"/>
      <c r="BF85" s="108"/>
    </row>
    <row r="86" spans="5:58" s="98" customFormat="1" x14ac:dyDescent="0.25">
      <c r="E86" s="107"/>
      <c r="AG86" s="108"/>
      <c r="AH86" s="108"/>
      <c r="BE86" s="108"/>
      <c r="BF86" s="108"/>
    </row>
    <row r="87" spans="5:58" s="98" customFormat="1" x14ac:dyDescent="0.25">
      <c r="E87" s="107"/>
      <c r="AG87" s="108"/>
      <c r="AH87" s="108"/>
      <c r="BE87" s="108"/>
      <c r="BF87" s="108"/>
    </row>
    <row r="88" spans="5:58" s="98" customFormat="1" x14ac:dyDescent="0.25">
      <c r="E88" s="107"/>
      <c r="AG88" s="108"/>
      <c r="AH88" s="108"/>
      <c r="BE88" s="108"/>
      <c r="BF88" s="108"/>
    </row>
    <row r="89" spans="5:58" s="98" customFormat="1" x14ac:dyDescent="0.25">
      <c r="E89" s="107"/>
      <c r="AG89" s="108"/>
      <c r="AH89" s="108"/>
      <c r="BE89" s="108"/>
      <c r="BF89" s="108"/>
    </row>
    <row r="90" spans="5:58" s="98" customFormat="1" x14ac:dyDescent="0.25">
      <c r="E90" s="107"/>
      <c r="AG90" s="108"/>
      <c r="AH90" s="108"/>
      <c r="BE90" s="108"/>
      <c r="BF90" s="108"/>
    </row>
    <row r="91" spans="5:58" s="98" customFormat="1" x14ac:dyDescent="0.25">
      <c r="E91" s="107"/>
      <c r="AG91" s="108"/>
      <c r="AH91" s="108"/>
      <c r="BE91" s="108"/>
      <c r="BF91" s="108"/>
    </row>
    <row r="92" spans="5:58" s="98" customFormat="1" x14ac:dyDescent="0.25">
      <c r="E92" s="107"/>
      <c r="AG92" s="108"/>
      <c r="AH92" s="108"/>
      <c r="BE92" s="108"/>
      <c r="BF92" s="108"/>
    </row>
    <row r="93" spans="5:58" s="98" customFormat="1" x14ac:dyDescent="0.25">
      <c r="E93" s="107"/>
      <c r="AG93" s="108"/>
      <c r="AH93" s="108"/>
      <c r="BE93" s="108"/>
      <c r="BF93" s="108"/>
    </row>
    <row r="94" spans="5:58" s="98" customFormat="1" x14ac:dyDescent="0.25">
      <c r="E94" s="107"/>
      <c r="AG94" s="108"/>
      <c r="AH94" s="108"/>
      <c r="BE94" s="108"/>
      <c r="BF94" s="108"/>
    </row>
    <row r="95" spans="5:58" s="98" customFormat="1" x14ac:dyDescent="0.25">
      <c r="E95" s="107"/>
      <c r="AG95" s="108"/>
      <c r="AH95" s="108"/>
      <c r="BE95" s="108"/>
      <c r="BF95" s="108"/>
    </row>
    <row r="96" spans="5:58" s="98" customFormat="1" x14ac:dyDescent="0.25">
      <c r="E96" s="107"/>
      <c r="AG96" s="108"/>
      <c r="AH96" s="108"/>
      <c r="BE96" s="108"/>
      <c r="BF96" s="108"/>
    </row>
    <row r="97" spans="5:58" s="98" customFormat="1" x14ac:dyDescent="0.25">
      <c r="E97" s="107"/>
      <c r="AG97" s="108"/>
      <c r="AH97" s="108"/>
      <c r="BE97" s="108"/>
      <c r="BF97" s="108"/>
    </row>
    <row r="98" spans="5:58" s="98" customFormat="1" x14ac:dyDescent="0.25">
      <c r="E98" s="107"/>
      <c r="AG98" s="108"/>
      <c r="AH98" s="108"/>
      <c r="BE98" s="108"/>
      <c r="BF98" s="108"/>
    </row>
    <row r="99" spans="5:58" s="98" customFormat="1" x14ac:dyDescent="0.25">
      <c r="E99" s="107"/>
      <c r="AG99" s="108"/>
      <c r="AH99" s="108"/>
      <c r="BE99" s="108"/>
      <c r="BF99" s="108"/>
    </row>
    <row r="100" spans="5:58" s="98" customFormat="1" x14ac:dyDescent="0.25">
      <c r="E100" s="107"/>
      <c r="AG100" s="108"/>
      <c r="AH100" s="108"/>
      <c r="BE100" s="108"/>
      <c r="BF100" s="108"/>
    </row>
    <row r="101" spans="5:58" s="98" customFormat="1" x14ac:dyDescent="0.25">
      <c r="E101" s="107"/>
      <c r="AG101" s="108"/>
      <c r="AH101" s="108"/>
      <c r="BE101" s="108"/>
      <c r="BF101" s="108"/>
    </row>
    <row r="102" spans="5:58" s="98" customFormat="1" x14ac:dyDescent="0.25">
      <c r="E102" s="107"/>
      <c r="AG102" s="108"/>
      <c r="AH102" s="108"/>
      <c r="BE102" s="108"/>
      <c r="BF102" s="108"/>
    </row>
    <row r="103" spans="5:58" s="98" customFormat="1" x14ac:dyDescent="0.25">
      <c r="E103" s="107"/>
      <c r="AG103" s="108"/>
      <c r="AH103" s="108"/>
      <c r="BE103" s="108"/>
      <c r="BF103" s="108"/>
    </row>
    <row r="104" spans="5:58" s="98" customFormat="1" x14ac:dyDescent="0.25">
      <c r="E104" s="107"/>
      <c r="AG104" s="108"/>
      <c r="AH104" s="108"/>
      <c r="BE104" s="108"/>
      <c r="BF104" s="108"/>
    </row>
    <row r="105" spans="5:58" s="98" customFormat="1" x14ac:dyDescent="0.25">
      <c r="E105" s="107"/>
      <c r="AG105" s="108"/>
      <c r="AH105" s="108"/>
      <c r="BE105" s="108"/>
      <c r="BF105" s="108"/>
    </row>
    <row r="106" spans="5:58" s="98" customFormat="1" x14ac:dyDescent="0.25">
      <c r="E106" s="107"/>
      <c r="AG106" s="108"/>
      <c r="AH106" s="108"/>
      <c r="BE106" s="108"/>
      <c r="BF106" s="108"/>
    </row>
    <row r="107" spans="5:58" s="98" customFormat="1" x14ac:dyDescent="0.25">
      <c r="E107" s="107"/>
      <c r="AG107" s="108"/>
      <c r="AH107" s="108"/>
      <c r="BE107" s="108"/>
      <c r="BF107" s="108"/>
    </row>
    <row r="108" spans="5:58" s="98" customFormat="1" x14ac:dyDescent="0.25">
      <c r="E108" s="107"/>
      <c r="AG108" s="108"/>
      <c r="AH108" s="108"/>
      <c r="BE108" s="108"/>
      <c r="BF108" s="108"/>
    </row>
    <row r="109" spans="5:58" s="98" customFormat="1" x14ac:dyDescent="0.25">
      <c r="E109" s="107"/>
      <c r="AG109" s="108"/>
      <c r="AH109" s="108"/>
      <c r="BE109" s="108"/>
      <c r="BF109" s="108"/>
    </row>
    <row r="110" spans="5:58" s="98" customFormat="1" x14ac:dyDescent="0.25">
      <c r="E110" s="107"/>
      <c r="AG110" s="108"/>
      <c r="AH110" s="108"/>
      <c r="BE110" s="108"/>
      <c r="BF110" s="108"/>
    </row>
    <row r="111" spans="5:58" s="98" customFormat="1" x14ac:dyDescent="0.25">
      <c r="E111" s="107"/>
      <c r="AG111" s="108"/>
      <c r="AH111" s="108"/>
      <c r="BE111" s="108"/>
      <c r="BF111" s="108"/>
    </row>
    <row r="112" spans="5:58" s="98" customFormat="1" x14ac:dyDescent="0.25">
      <c r="E112" s="107"/>
      <c r="AG112" s="108"/>
      <c r="AH112" s="108"/>
      <c r="BE112" s="108"/>
      <c r="BF112" s="108"/>
    </row>
    <row r="113" spans="5:58" s="98" customFormat="1" x14ac:dyDescent="0.25">
      <c r="E113" s="107"/>
      <c r="AG113" s="108"/>
      <c r="AH113" s="108"/>
      <c r="BE113" s="108"/>
      <c r="BF113" s="108"/>
    </row>
    <row r="114" spans="5:58" s="98" customFormat="1" x14ac:dyDescent="0.25">
      <c r="E114" s="107"/>
      <c r="AG114" s="108"/>
      <c r="AH114" s="108"/>
      <c r="BE114" s="108"/>
      <c r="BF114" s="108"/>
    </row>
    <row r="115" spans="5:58" s="98" customFormat="1" x14ac:dyDescent="0.25">
      <c r="E115" s="107"/>
      <c r="AG115" s="108"/>
      <c r="AH115" s="108"/>
      <c r="BE115" s="108"/>
      <c r="BF115" s="108"/>
    </row>
    <row r="116" spans="5:58" s="98" customFormat="1" x14ac:dyDescent="0.25">
      <c r="E116" s="107"/>
      <c r="AG116" s="108"/>
      <c r="AH116" s="108"/>
      <c r="BE116" s="108"/>
      <c r="BF116" s="108"/>
    </row>
    <row r="117" spans="5:58" s="98" customFormat="1" x14ac:dyDescent="0.25">
      <c r="E117" s="107"/>
      <c r="AG117" s="108"/>
      <c r="AH117" s="108"/>
      <c r="BE117" s="108"/>
      <c r="BF117" s="108"/>
    </row>
    <row r="118" spans="5:58" s="98" customFormat="1" x14ac:dyDescent="0.25">
      <c r="E118" s="107"/>
      <c r="AG118" s="108"/>
      <c r="AH118" s="108"/>
      <c r="BE118" s="108"/>
      <c r="BF118" s="108"/>
    </row>
    <row r="119" spans="5:58" s="98" customFormat="1" x14ac:dyDescent="0.25">
      <c r="E119" s="107"/>
      <c r="AG119" s="108"/>
      <c r="AH119" s="108"/>
      <c r="BE119" s="108"/>
      <c r="BF119" s="108"/>
    </row>
    <row r="120" spans="5:58" s="98" customFormat="1" x14ac:dyDescent="0.25">
      <c r="E120" s="107"/>
      <c r="AG120" s="108"/>
      <c r="AH120" s="108"/>
      <c r="BE120" s="108"/>
      <c r="BF120" s="108"/>
    </row>
    <row r="121" spans="5:58" s="98" customFormat="1" x14ac:dyDescent="0.25">
      <c r="E121" s="107"/>
      <c r="AG121" s="108"/>
      <c r="AH121" s="108"/>
      <c r="BE121" s="108"/>
      <c r="BF121" s="108"/>
    </row>
    <row r="122" spans="5:58" s="98" customFormat="1" x14ac:dyDescent="0.25">
      <c r="E122" s="107"/>
      <c r="AG122" s="108"/>
      <c r="AH122" s="108"/>
      <c r="BE122" s="108"/>
      <c r="BF122" s="108"/>
    </row>
    <row r="123" spans="5:58" s="98" customFormat="1" x14ac:dyDescent="0.25">
      <c r="E123" s="107"/>
      <c r="AG123" s="108"/>
      <c r="AH123" s="108"/>
      <c r="BE123" s="108"/>
      <c r="BF123" s="108"/>
    </row>
    <row r="124" spans="5:58" s="98" customFormat="1" x14ac:dyDescent="0.25">
      <c r="E124" s="107"/>
      <c r="AG124" s="108"/>
      <c r="AH124" s="108"/>
      <c r="BE124" s="108"/>
      <c r="BF124" s="108"/>
    </row>
    <row r="125" spans="5:58" s="98" customFormat="1" x14ac:dyDescent="0.25">
      <c r="E125" s="107"/>
      <c r="AG125" s="108"/>
      <c r="AH125" s="108"/>
      <c r="BE125" s="108"/>
      <c r="BF125" s="108"/>
    </row>
    <row r="126" spans="5:58" s="98" customFormat="1" x14ac:dyDescent="0.25">
      <c r="E126" s="107"/>
      <c r="AG126" s="108"/>
      <c r="AH126" s="108"/>
      <c r="BE126" s="108"/>
      <c r="BF126" s="108"/>
    </row>
    <row r="127" spans="5:58" s="98" customFormat="1" x14ac:dyDescent="0.25">
      <c r="E127" s="107"/>
      <c r="AG127" s="108"/>
      <c r="AH127" s="108"/>
      <c r="BE127" s="108"/>
      <c r="BF127" s="108"/>
    </row>
    <row r="128" spans="5:58" s="98" customFormat="1" x14ac:dyDescent="0.25">
      <c r="E128" s="107"/>
      <c r="AG128" s="108"/>
      <c r="AH128" s="108"/>
      <c r="BE128" s="108"/>
      <c r="BF128" s="108"/>
    </row>
    <row r="129" spans="5:58" s="98" customFormat="1" x14ac:dyDescent="0.25">
      <c r="E129" s="107"/>
      <c r="AG129" s="108"/>
      <c r="AH129" s="108"/>
      <c r="BE129" s="108"/>
      <c r="BF129" s="108"/>
    </row>
    <row r="130" spans="5:58" s="98" customFormat="1" x14ac:dyDescent="0.25">
      <c r="E130" s="107"/>
      <c r="AG130" s="108"/>
      <c r="AH130" s="108"/>
      <c r="BE130" s="108"/>
      <c r="BF130" s="108"/>
    </row>
    <row r="131" spans="5:58" s="98" customFormat="1" x14ac:dyDescent="0.25">
      <c r="E131" s="107"/>
      <c r="AG131" s="108"/>
      <c r="AH131" s="108"/>
      <c r="BE131" s="108"/>
      <c r="BF131" s="108"/>
    </row>
    <row r="132" spans="5:58" s="98" customFormat="1" x14ac:dyDescent="0.25">
      <c r="E132" s="107"/>
      <c r="AG132" s="108"/>
      <c r="AH132" s="108"/>
      <c r="BE132" s="108"/>
      <c r="BF132" s="108"/>
    </row>
    <row r="133" spans="5:58" s="98" customFormat="1" x14ac:dyDescent="0.25">
      <c r="E133" s="107"/>
      <c r="AG133" s="108"/>
      <c r="AH133" s="108"/>
      <c r="BE133" s="108"/>
      <c r="BF133" s="108"/>
    </row>
    <row r="134" spans="5:58" s="98" customFormat="1" x14ac:dyDescent="0.25">
      <c r="E134" s="107"/>
      <c r="AG134" s="108"/>
      <c r="AH134" s="108"/>
      <c r="BE134" s="108"/>
      <c r="BF134" s="108"/>
    </row>
    <row r="135" spans="5:58" s="98" customFormat="1" x14ac:dyDescent="0.25">
      <c r="E135" s="107"/>
      <c r="AG135" s="108"/>
      <c r="AH135" s="108"/>
      <c r="BE135" s="108"/>
      <c r="BF135" s="108"/>
    </row>
    <row r="136" spans="5:58" s="98" customFormat="1" x14ac:dyDescent="0.25">
      <c r="E136" s="107"/>
      <c r="AG136" s="108"/>
      <c r="AH136" s="108"/>
      <c r="BE136" s="108"/>
      <c r="BF136" s="108"/>
    </row>
    <row r="137" spans="5:58" s="98" customFormat="1" x14ac:dyDescent="0.25">
      <c r="E137" s="107"/>
      <c r="AG137" s="108"/>
      <c r="AH137" s="108"/>
      <c r="BE137" s="108"/>
      <c r="BF137" s="108"/>
    </row>
    <row r="138" spans="5:58" s="98" customFormat="1" x14ac:dyDescent="0.25">
      <c r="E138" s="107"/>
      <c r="AG138" s="108"/>
      <c r="AH138" s="108"/>
      <c r="BE138" s="108"/>
      <c r="BF138" s="108"/>
    </row>
    <row r="139" spans="5:58" s="98" customFormat="1" x14ac:dyDescent="0.25">
      <c r="E139" s="107"/>
      <c r="AG139" s="108"/>
      <c r="AH139" s="108"/>
      <c r="BE139" s="108"/>
      <c r="BF139" s="108"/>
    </row>
    <row r="140" spans="5:58" s="98" customFormat="1" x14ac:dyDescent="0.25">
      <c r="E140" s="107"/>
      <c r="AG140" s="108"/>
      <c r="AH140" s="108"/>
      <c r="BE140" s="108"/>
      <c r="BF140" s="108"/>
    </row>
    <row r="141" spans="5:58" s="98" customFormat="1" x14ac:dyDescent="0.25">
      <c r="E141" s="107"/>
      <c r="AG141" s="108"/>
      <c r="AH141" s="108"/>
      <c r="BE141" s="108"/>
      <c r="BF141" s="108"/>
    </row>
    <row r="142" spans="5:58" s="98" customFormat="1" x14ac:dyDescent="0.25">
      <c r="E142" s="107"/>
      <c r="AG142" s="108"/>
      <c r="AH142" s="108"/>
      <c r="BE142" s="108"/>
      <c r="BF142" s="108"/>
    </row>
    <row r="143" spans="5:58" s="98" customFormat="1" x14ac:dyDescent="0.25">
      <c r="E143" s="107"/>
      <c r="AG143" s="108"/>
      <c r="AH143" s="108"/>
      <c r="BE143" s="108"/>
      <c r="BF143" s="108"/>
    </row>
    <row r="144" spans="5:58" s="98" customFormat="1" x14ac:dyDescent="0.25">
      <c r="E144" s="107"/>
      <c r="AG144" s="108"/>
      <c r="AH144" s="108"/>
      <c r="BE144" s="108"/>
      <c r="BF144" s="108"/>
    </row>
    <row r="145" spans="5:58" s="98" customFormat="1" x14ac:dyDescent="0.25">
      <c r="E145" s="107"/>
      <c r="AG145" s="108"/>
      <c r="AH145" s="108"/>
      <c r="BE145" s="108"/>
      <c r="BF145" s="108"/>
    </row>
    <row r="146" spans="5:58" s="98" customFormat="1" x14ac:dyDescent="0.25">
      <c r="E146" s="107"/>
      <c r="AG146" s="108"/>
      <c r="AH146" s="108"/>
      <c r="BE146" s="108"/>
      <c r="BF146" s="108"/>
    </row>
    <row r="147" spans="5:58" s="98" customFormat="1" x14ac:dyDescent="0.25">
      <c r="E147" s="107"/>
      <c r="AG147" s="108"/>
      <c r="AH147" s="108"/>
      <c r="BE147" s="108"/>
      <c r="BF147" s="108"/>
    </row>
    <row r="148" spans="5:58" s="98" customFormat="1" x14ac:dyDescent="0.25">
      <c r="E148" s="107"/>
      <c r="AG148" s="108"/>
      <c r="AH148" s="108"/>
      <c r="BE148" s="108"/>
      <c r="BF148" s="108"/>
    </row>
    <row r="149" spans="5:58" s="98" customFormat="1" x14ac:dyDescent="0.25">
      <c r="E149" s="107"/>
      <c r="AG149" s="108"/>
      <c r="AH149" s="108"/>
      <c r="BE149" s="108"/>
      <c r="BF149" s="108"/>
    </row>
    <row r="150" spans="5:58" s="98" customFormat="1" x14ac:dyDescent="0.25">
      <c r="E150" s="107"/>
      <c r="AG150" s="108"/>
      <c r="AH150" s="108"/>
      <c r="BE150" s="108"/>
      <c r="BF150" s="108"/>
    </row>
    <row r="151" spans="5:58" s="98" customFormat="1" x14ac:dyDescent="0.25">
      <c r="E151" s="107"/>
      <c r="AG151" s="108"/>
      <c r="AH151" s="108"/>
      <c r="BE151" s="108"/>
      <c r="BF151" s="108"/>
    </row>
    <row r="152" spans="5:58" s="98" customFormat="1" x14ac:dyDescent="0.25">
      <c r="E152" s="107"/>
      <c r="AG152" s="108"/>
      <c r="AH152" s="108"/>
      <c r="BE152" s="108"/>
      <c r="BF152" s="108"/>
    </row>
    <row r="153" spans="5:58" s="98" customFormat="1" x14ac:dyDescent="0.25">
      <c r="E153" s="107"/>
      <c r="AG153" s="108"/>
      <c r="AH153" s="108"/>
      <c r="BE153" s="108"/>
      <c r="BF153" s="108"/>
    </row>
    <row r="154" spans="5:58" s="98" customFormat="1" x14ac:dyDescent="0.25">
      <c r="E154" s="107"/>
      <c r="AG154" s="108"/>
      <c r="AH154" s="108"/>
      <c r="BE154" s="108"/>
      <c r="BF154" s="108"/>
    </row>
    <row r="155" spans="5:58" s="98" customFormat="1" x14ac:dyDescent="0.25">
      <c r="E155" s="107"/>
      <c r="AG155" s="108"/>
      <c r="AH155" s="108"/>
      <c r="BE155" s="108"/>
      <c r="BF155" s="108"/>
    </row>
    <row r="156" spans="5:58" s="98" customFormat="1" x14ac:dyDescent="0.25">
      <c r="E156" s="107"/>
      <c r="AG156" s="108"/>
      <c r="AH156" s="108"/>
      <c r="BE156" s="108"/>
      <c r="BF156" s="108"/>
    </row>
    <row r="157" spans="5:58" s="98" customFormat="1" x14ac:dyDescent="0.25">
      <c r="E157" s="107"/>
      <c r="AG157" s="108"/>
      <c r="AH157" s="108"/>
      <c r="BE157" s="108"/>
      <c r="BF157" s="108"/>
    </row>
    <row r="158" spans="5:58" s="98" customFormat="1" x14ac:dyDescent="0.25">
      <c r="E158" s="107"/>
      <c r="AG158" s="108"/>
      <c r="AH158" s="108"/>
      <c r="BE158" s="108"/>
      <c r="BF158" s="108"/>
    </row>
    <row r="159" spans="5:58" s="98" customFormat="1" x14ac:dyDescent="0.25">
      <c r="E159" s="107"/>
      <c r="AG159" s="108"/>
      <c r="AH159" s="108"/>
      <c r="BE159" s="108"/>
      <c r="BF159" s="108"/>
    </row>
    <row r="160" spans="5:58" s="98" customFormat="1" x14ac:dyDescent="0.25">
      <c r="E160" s="107"/>
      <c r="AG160" s="108"/>
      <c r="AH160" s="108"/>
      <c r="BE160" s="108"/>
      <c r="BF160" s="108"/>
    </row>
    <row r="161" spans="5:58" s="98" customFormat="1" x14ac:dyDescent="0.25">
      <c r="E161" s="107"/>
      <c r="AG161" s="108"/>
      <c r="AH161" s="108"/>
      <c r="BE161" s="108"/>
      <c r="BF161" s="108"/>
    </row>
    <row r="162" spans="5:58" s="98" customFormat="1" x14ac:dyDescent="0.25">
      <c r="E162" s="107"/>
      <c r="AG162" s="108"/>
      <c r="AH162" s="108"/>
      <c r="BE162" s="108"/>
      <c r="BF162" s="108"/>
    </row>
    <row r="163" spans="5:58" s="98" customFormat="1" x14ac:dyDescent="0.25">
      <c r="E163" s="107"/>
      <c r="AG163" s="108"/>
      <c r="AH163" s="108"/>
      <c r="BE163" s="108"/>
      <c r="BF163" s="108"/>
    </row>
    <row r="164" spans="5:58" s="98" customFormat="1" x14ac:dyDescent="0.25">
      <c r="E164" s="107"/>
      <c r="AG164" s="108"/>
      <c r="AH164" s="108"/>
      <c r="BE164" s="108"/>
      <c r="BF164" s="108"/>
    </row>
    <row r="165" spans="5:58" s="98" customFormat="1" x14ac:dyDescent="0.25">
      <c r="E165" s="107"/>
      <c r="AG165" s="108"/>
      <c r="AH165" s="108"/>
      <c r="BE165" s="108"/>
      <c r="BF165" s="108"/>
    </row>
    <row r="166" spans="5:58" s="98" customFormat="1" x14ac:dyDescent="0.25">
      <c r="E166" s="107"/>
      <c r="AG166" s="108"/>
      <c r="AH166" s="108"/>
      <c r="BE166" s="108"/>
      <c r="BF166" s="108"/>
    </row>
    <row r="167" spans="5:58" s="98" customFormat="1" x14ac:dyDescent="0.25">
      <c r="E167" s="107"/>
      <c r="AG167" s="108"/>
      <c r="AH167" s="108"/>
      <c r="BE167" s="108"/>
      <c r="BF167" s="108"/>
    </row>
    <row r="168" spans="5:58" s="98" customFormat="1" x14ac:dyDescent="0.25">
      <c r="E168" s="107"/>
      <c r="AG168" s="108"/>
      <c r="AH168" s="108"/>
      <c r="BE168" s="108"/>
      <c r="BF168" s="108"/>
    </row>
    <row r="169" spans="5:58" s="98" customFormat="1" x14ac:dyDescent="0.25">
      <c r="E169" s="107"/>
      <c r="AG169" s="108"/>
      <c r="AH169" s="108"/>
      <c r="BE169" s="108"/>
      <c r="BF169" s="108"/>
    </row>
    <row r="170" spans="5:58" s="98" customFormat="1" x14ac:dyDescent="0.25">
      <c r="E170" s="107"/>
      <c r="AG170" s="108"/>
      <c r="AH170" s="108"/>
      <c r="BE170" s="108"/>
      <c r="BF170" s="108"/>
    </row>
    <row r="171" spans="5:58" s="98" customFormat="1" x14ac:dyDescent="0.25">
      <c r="E171" s="107"/>
      <c r="AG171" s="108"/>
      <c r="AH171" s="108"/>
      <c r="BE171" s="108"/>
      <c r="BF171" s="108"/>
    </row>
    <row r="172" spans="5:58" s="98" customFormat="1" x14ac:dyDescent="0.25">
      <c r="E172" s="107"/>
      <c r="AG172" s="108"/>
      <c r="AH172" s="108"/>
      <c r="BE172" s="108"/>
      <c r="BF172" s="108"/>
    </row>
    <row r="173" spans="5:58" s="98" customFormat="1" x14ac:dyDescent="0.25">
      <c r="E173" s="107"/>
      <c r="AG173" s="108"/>
      <c r="AH173" s="108"/>
      <c r="BE173" s="108"/>
      <c r="BF173" s="108"/>
    </row>
    <row r="174" spans="5:58" s="98" customFormat="1" x14ac:dyDescent="0.25">
      <c r="E174" s="107"/>
      <c r="AG174" s="108"/>
      <c r="AH174" s="108"/>
      <c r="BE174" s="108"/>
      <c r="BF174" s="108"/>
    </row>
    <row r="175" spans="5:58" s="98" customFormat="1" x14ac:dyDescent="0.25">
      <c r="E175" s="107"/>
      <c r="AG175" s="108"/>
      <c r="AH175" s="108"/>
      <c r="BE175" s="108"/>
      <c r="BF175" s="108"/>
    </row>
    <row r="176" spans="5:58" s="98" customFormat="1" x14ac:dyDescent="0.25">
      <c r="E176" s="107"/>
      <c r="AG176" s="108"/>
      <c r="AH176" s="108"/>
      <c r="BE176" s="108"/>
      <c r="BF176" s="108"/>
    </row>
    <row r="177" spans="5:58" s="98" customFormat="1" x14ac:dyDescent="0.25">
      <c r="E177" s="107"/>
      <c r="AG177" s="108"/>
      <c r="AH177" s="108"/>
      <c r="BE177" s="108"/>
      <c r="BF177" s="108"/>
    </row>
    <row r="178" spans="5:58" s="98" customFormat="1" x14ac:dyDescent="0.25">
      <c r="E178" s="107"/>
      <c r="AG178" s="108"/>
      <c r="AH178" s="108"/>
      <c r="BE178" s="108"/>
      <c r="BF178" s="108"/>
    </row>
    <row r="179" spans="5:58" s="98" customFormat="1" x14ac:dyDescent="0.25">
      <c r="E179" s="107"/>
      <c r="AG179" s="108"/>
      <c r="AH179" s="108"/>
      <c r="BE179" s="108"/>
      <c r="BF179" s="108"/>
    </row>
    <row r="180" spans="5:58" s="98" customFormat="1" x14ac:dyDescent="0.25">
      <c r="E180" s="107"/>
      <c r="AG180" s="108"/>
      <c r="AH180" s="108"/>
      <c r="BE180" s="108"/>
      <c r="BF180" s="108"/>
    </row>
    <row r="181" spans="5:58" s="98" customFormat="1" x14ac:dyDescent="0.25">
      <c r="E181" s="107"/>
      <c r="AG181" s="108"/>
      <c r="AH181" s="108"/>
      <c r="BE181" s="108"/>
      <c r="BF181" s="108"/>
    </row>
    <row r="182" spans="5:58" s="98" customFormat="1" x14ac:dyDescent="0.25">
      <c r="E182" s="107"/>
      <c r="AG182" s="108"/>
      <c r="AH182" s="108"/>
      <c r="BE182" s="108"/>
      <c r="BF182" s="108"/>
    </row>
    <row r="183" spans="5:58" s="98" customFormat="1" x14ac:dyDescent="0.25">
      <c r="E183" s="107"/>
      <c r="AG183" s="108"/>
      <c r="AH183" s="108"/>
      <c r="BE183" s="108"/>
      <c r="BF183" s="108"/>
    </row>
    <row r="184" spans="5:58" s="98" customFormat="1" x14ac:dyDescent="0.25">
      <c r="E184" s="107"/>
      <c r="AG184" s="108"/>
      <c r="AH184" s="108"/>
      <c r="BE184" s="108"/>
      <c r="BF184" s="108"/>
    </row>
    <row r="185" spans="5:58" s="98" customFormat="1" x14ac:dyDescent="0.25">
      <c r="E185" s="107"/>
      <c r="AG185" s="108"/>
      <c r="AH185" s="108"/>
      <c r="BE185" s="108"/>
      <c r="BF185" s="108"/>
    </row>
    <row r="186" spans="5:58" s="98" customFormat="1" x14ac:dyDescent="0.25">
      <c r="E186" s="107"/>
      <c r="AG186" s="108"/>
      <c r="AH186" s="108"/>
      <c r="BE186" s="108"/>
      <c r="BF186" s="108"/>
    </row>
    <row r="187" spans="5:58" s="98" customFormat="1" x14ac:dyDescent="0.25">
      <c r="E187" s="107"/>
      <c r="AG187" s="108"/>
      <c r="AH187" s="108"/>
      <c r="BE187" s="108"/>
      <c r="BF187" s="108"/>
    </row>
    <row r="188" spans="5:58" s="98" customFormat="1" x14ac:dyDescent="0.25">
      <c r="E188" s="107"/>
      <c r="AG188" s="108"/>
      <c r="AH188" s="108"/>
      <c r="BE188" s="108"/>
      <c r="BF188" s="108"/>
    </row>
    <row r="189" spans="5:58" s="98" customFormat="1" x14ac:dyDescent="0.25">
      <c r="E189" s="107"/>
      <c r="AG189" s="108"/>
      <c r="AH189" s="108"/>
      <c r="BE189" s="108"/>
      <c r="BF189" s="108"/>
    </row>
    <row r="190" spans="5:58" s="98" customFormat="1" x14ac:dyDescent="0.25">
      <c r="E190" s="107"/>
      <c r="AG190" s="108"/>
      <c r="AH190" s="108"/>
      <c r="BE190" s="108"/>
      <c r="BF190" s="108"/>
    </row>
    <row r="191" spans="5:58" s="98" customFormat="1" x14ac:dyDescent="0.25">
      <c r="E191" s="107"/>
      <c r="AG191" s="108"/>
      <c r="AH191" s="108"/>
      <c r="BE191" s="108"/>
      <c r="BF191" s="108"/>
    </row>
    <row r="192" spans="5:58" s="98" customFormat="1" x14ac:dyDescent="0.25">
      <c r="E192" s="107"/>
      <c r="AG192" s="108"/>
      <c r="AH192" s="108"/>
      <c r="BE192" s="108"/>
      <c r="BF192" s="108"/>
    </row>
    <row r="193" spans="5:58" s="98" customFormat="1" x14ac:dyDescent="0.25">
      <c r="E193" s="107"/>
      <c r="AG193" s="108"/>
      <c r="AH193" s="108"/>
      <c r="BE193" s="108"/>
      <c r="BF193" s="108"/>
    </row>
    <row r="194" spans="5:58" s="98" customFormat="1" x14ac:dyDescent="0.25">
      <c r="E194" s="107"/>
      <c r="AG194" s="108"/>
      <c r="AH194" s="108"/>
      <c r="BE194" s="108"/>
      <c r="BF194" s="108"/>
    </row>
    <row r="195" spans="5:58" s="98" customFormat="1" x14ac:dyDescent="0.25">
      <c r="E195" s="107"/>
      <c r="AG195" s="108"/>
      <c r="AH195" s="108"/>
      <c r="BE195" s="108"/>
      <c r="BF195" s="108"/>
    </row>
    <row r="196" spans="5:58" s="98" customFormat="1" x14ac:dyDescent="0.25">
      <c r="E196" s="107"/>
      <c r="AG196" s="108"/>
      <c r="AH196" s="108"/>
      <c r="BE196" s="108"/>
      <c r="BF196" s="108"/>
    </row>
    <row r="197" spans="5:58" s="98" customFormat="1" x14ac:dyDescent="0.25">
      <c r="E197" s="107"/>
      <c r="AG197" s="108"/>
      <c r="AH197" s="108"/>
      <c r="BE197" s="108"/>
      <c r="BF197" s="108"/>
    </row>
    <row r="198" spans="5:58" s="98" customFormat="1" x14ac:dyDescent="0.25">
      <c r="E198" s="107"/>
      <c r="AG198" s="108"/>
      <c r="AH198" s="108"/>
      <c r="BE198" s="108"/>
      <c r="BF198" s="108"/>
    </row>
    <row r="199" spans="5:58" s="98" customFormat="1" x14ac:dyDescent="0.25">
      <c r="E199" s="107"/>
      <c r="AG199" s="108"/>
      <c r="AH199" s="108"/>
      <c r="BE199" s="108"/>
      <c r="BF199" s="108"/>
    </row>
    <row r="200" spans="5:58" s="98" customFormat="1" x14ac:dyDescent="0.25">
      <c r="E200" s="107"/>
      <c r="AG200" s="108"/>
      <c r="AH200" s="108"/>
      <c r="BE200" s="108"/>
      <c r="BF200" s="108"/>
    </row>
    <row r="201" spans="5:58" s="98" customFormat="1" x14ac:dyDescent="0.25">
      <c r="E201" s="107"/>
      <c r="AG201" s="108"/>
      <c r="AH201" s="108"/>
      <c r="BE201" s="108"/>
      <c r="BF201" s="108"/>
    </row>
    <row r="202" spans="5:58" s="98" customFormat="1" x14ac:dyDescent="0.25">
      <c r="E202" s="107"/>
      <c r="AG202" s="108"/>
      <c r="AH202" s="108"/>
      <c r="BE202" s="108"/>
      <c r="BF202" s="108"/>
    </row>
    <row r="203" spans="5:58" s="98" customFormat="1" x14ac:dyDescent="0.25">
      <c r="E203" s="107"/>
      <c r="AG203" s="108"/>
      <c r="AH203" s="108"/>
      <c r="BE203" s="108"/>
      <c r="BF203" s="108"/>
    </row>
    <row r="204" spans="5:58" s="98" customFormat="1" x14ac:dyDescent="0.25">
      <c r="E204" s="107"/>
      <c r="AG204" s="108"/>
      <c r="AH204" s="108"/>
      <c r="BE204" s="108"/>
      <c r="BF204" s="108"/>
    </row>
    <row r="205" spans="5:58" s="98" customFormat="1" x14ac:dyDescent="0.25">
      <c r="E205" s="107"/>
      <c r="AG205" s="108"/>
      <c r="AH205" s="108"/>
      <c r="BE205" s="108"/>
      <c r="BF205" s="108"/>
    </row>
    <row r="206" spans="5:58" s="98" customFormat="1" x14ac:dyDescent="0.25">
      <c r="E206" s="107"/>
      <c r="AG206" s="108"/>
      <c r="AH206" s="108"/>
      <c r="BE206" s="108"/>
      <c r="BF206" s="108"/>
    </row>
    <row r="207" spans="5:58" s="98" customFormat="1" x14ac:dyDescent="0.25">
      <c r="E207" s="107"/>
      <c r="AG207" s="108"/>
      <c r="AH207" s="108"/>
      <c r="BE207" s="108"/>
      <c r="BF207" s="108"/>
    </row>
    <row r="208" spans="5:58" s="98" customFormat="1" x14ac:dyDescent="0.25">
      <c r="E208" s="107"/>
      <c r="AG208" s="108"/>
      <c r="AH208" s="108"/>
      <c r="BE208" s="108"/>
      <c r="BF208" s="108"/>
    </row>
    <row r="209" spans="1:72" s="98" customFormat="1" x14ac:dyDescent="0.25">
      <c r="E209" s="107"/>
      <c r="AG209" s="108"/>
      <c r="AH209" s="108"/>
      <c r="BE209" s="108"/>
      <c r="BF209" s="108"/>
    </row>
    <row r="210" spans="1:72" s="98" customFormat="1" x14ac:dyDescent="0.25">
      <c r="E210" s="107"/>
      <c r="AG210" s="108"/>
      <c r="AH210" s="108"/>
      <c r="BE210" s="108"/>
      <c r="BF210" s="108"/>
    </row>
    <row r="211" spans="1:72" s="98" customFormat="1" x14ac:dyDescent="0.25">
      <c r="E211" s="107"/>
      <c r="AG211" s="108"/>
      <c r="AH211" s="108"/>
      <c r="BE211" s="108"/>
      <c r="BF211" s="108"/>
    </row>
    <row r="212" spans="1:72" s="98" customFormat="1" x14ac:dyDescent="0.25">
      <c r="E212" s="107"/>
      <c r="AG212" s="108"/>
      <c r="AH212" s="108"/>
      <c r="BE212" s="108"/>
      <c r="BF212" s="108"/>
    </row>
    <row r="213" spans="1:72" s="98" customFormat="1" x14ac:dyDescent="0.25">
      <c r="E213" s="107"/>
      <c r="AG213" s="108"/>
      <c r="AH213" s="108"/>
      <c r="BE213" s="108"/>
      <c r="BF213" s="108"/>
    </row>
    <row r="214" spans="1:72" s="98" customFormat="1" x14ac:dyDescent="0.25">
      <c r="E214" s="107"/>
      <c r="AG214" s="108"/>
      <c r="AH214" s="108"/>
      <c r="BE214" s="108"/>
      <c r="BF214" s="108"/>
    </row>
    <row r="215" spans="1:72" s="98" customFormat="1" x14ac:dyDescent="0.25">
      <c r="E215" s="107"/>
      <c r="AG215" s="108"/>
      <c r="AH215" s="108"/>
      <c r="BE215" s="108"/>
      <c r="BF215" s="108"/>
    </row>
    <row r="216" spans="1:72" s="98" customFormat="1" x14ac:dyDescent="0.2">
      <c r="A216" s="1"/>
      <c r="B216" s="1"/>
      <c r="C216" s="1"/>
      <c r="D216" s="1"/>
      <c r="E216" s="107"/>
      <c r="AG216" s="109"/>
      <c r="AH216" s="109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BE216" s="109"/>
      <c r="BF216" s="109"/>
      <c r="BG216" s="1"/>
      <c r="BH216" s="1"/>
      <c r="BI216" s="1"/>
      <c r="BJ216" s="1"/>
      <c r="BK216" s="1"/>
      <c r="BL216" s="1"/>
      <c r="BM216" s="1"/>
      <c r="BO216" s="1"/>
      <c r="BP216" s="1"/>
      <c r="BQ216" s="1"/>
      <c r="BR216" s="1"/>
      <c r="BS216" s="1"/>
      <c r="BT216" s="1"/>
    </row>
    <row r="217" spans="1:72" x14ac:dyDescent="0.2">
      <c r="A217" s="1"/>
      <c r="B217" s="1"/>
      <c r="C217" s="1"/>
      <c r="D217" s="1"/>
      <c r="AI217" s="1"/>
      <c r="AJ217" s="1"/>
      <c r="AK217" s="1"/>
      <c r="AL217" s="1"/>
      <c r="AM217" s="1"/>
      <c r="AN217" s="1"/>
      <c r="BG217" s="1"/>
      <c r="BH217" s="1"/>
      <c r="BI217" s="1"/>
      <c r="BJ217" s="1"/>
    </row>
  </sheetData>
  <mergeCells count="32">
    <mergeCell ref="BP3:BS5"/>
    <mergeCell ref="A1:CK2"/>
    <mergeCell ref="BU5:BU6"/>
    <mergeCell ref="BX5:BZ5"/>
    <mergeCell ref="CA5:CA6"/>
    <mergeCell ref="BN3:BN6"/>
    <mergeCell ref="BU4:BZ4"/>
    <mergeCell ref="CA4:CE4"/>
    <mergeCell ref="CF4:CL4"/>
    <mergeCell ref="X5:AD5"/>
    <mergeCell ref="AE5:AK5"/>
    <mergeCell ref="AL5:AR5"/>
    <mergeCell ref="AX5:BB5"/>
    <mergeCell ref="BC5:BG5"/>
    <mergeCell ref="BH5:BL5"/>
    <mergeCell ref="BO3:BO6"/>
    <mergeCell ref="CD5:CE5"/>
    <mergeCell ref="CF5:CF6"/>
    <mergeCell ref="CG5:CH5"/>
    <mergeCell ref="CI5:CL5"/>
    <mergeCell ref="A3:A6"/>
    <mergeCell ref="B3:B6"/>
    <mergeCell ref="C3:D5"/>
    <mergeCell ref="E3:G5"/>
    <mergeCell ref="H3:L5"/>
    <mergeCell ref="M3:O5"/>
    <mergeCell ref="P3:R5"/>
    <mergeCell ref="S3:W5"/>
    <mergeCell ref="X3:AR3"/>
    <mergeCell ref="AS3:AW5"/>
    <mergeCell ref="AX3:BL3"/>
    <mergeCell ref="BM3:BM6"/>
  </mergeCells>
  <printOptions horizontalCentered="1"/>
  <pageMargins left="0.11811023622047245" right="0.11811023622047245" top="1.1811023622047245" bottom="0.15748031496062992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Ветераны труда</vt:lpstr>
      <vt:lpstr>'Ветераны труда'!Область_печати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Седен-оол Буян Мергенович</dc:creator>
  <cp:lastModifiedBy>Седен-оол Буян Мергенович</cp:lastModifiedBy>
  <dcterms:created xsi:type="dcterms:W3CDTF">2024-10-29T09:00:01Z</dcterms:created>
  <dcterms:modified xsi:type="dcterms:W3CDTF">2024-10-31T09:49:30Z</dcterms:modified>
</cp:coreProperties>
</file>