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27795" windowHeight="11835"/>
  </bookViews>
  <sheets>
    <sheet name="Пр6 доходы 25-26" sheetId="1" r:id="rId1"/>
  </sheets>
  <definedNames>
    <definedName name="_xlnm._FilterDatabase" localSheetId="0" hidden="1">'Пр6 доходы 25-26'!$A$55:$P$103</definedName>
    <definedName name="_xlnm.Print_Titles" localSheetId="0">'Пр6 доходы 25-26'!$10:$12</definedName>
    <definedName name="_xlnm.Print_Area" localSheetId="0">'Пр6 доходы 25-26'!$C$1:$F$103</definedName>
  </definedNames>
  <calcPr calcId="144525"/>
</workbook>
</file>

<file path=xl/calcChain.xml><?xml version="1.0" encoding="utf-8"?>
<calcChain xmlns="http://schemas.openxmlformats.org/spreadsheetml/2006/main">
  <c r="B102" i="1" l="1"/>
  <c r="A102" i="1" s="1"/>
  <c r="B101" i="1"/>
  <c r="A101" i="1"/>
  <c r="B100" i="1"/>
  <c r="A100" i="1" s="1"/>
  <c r="F97" i="1"/>
  <c r="E97" i="1"/>
  <c r="B97" i="1"/>
  <c r="A97" i="1" s="1"/>
  <c r="B96" i="1"/>
  <c r="A96" i="1"/>
  <c r="B95" i="1"/>
  <c r="A95" i="1" s="1"/>
  <c r="B94" i="1"/>
  <c r="A94" i="1"/>
  <c r="B93" i="1"/>
  <c r="A93" i="1" s="1"/>
  <c r="B92" i="1"/>
  <c r="A92" i="1"/>
  <c r="B91" i="1"/>
  <c r="A91" i="1" s="1"/>
  <c r="B90" i="1"/>
  <c r="A90" i="1"/>
  <c r="B89" i="1"/>
  <c r="A89" i="1" s="1"/>
  <c r="B88" i="1"/>
  <c r="A88" i="1"/>
  <c r="B87" i="1"/>
  <c r="A87" i="1" s="1"/>
  <c r="B86" i="1"/>
  <c r="A86" i="1"/>
  <c r="B85" i="1"/>
  <c r="A85" i="1" s="1"/>
  <c r="B84" i="1"/>
  <c r="A84" i="1"/>
  <c r="B83" i="1"/>
  <c r="A83" i="1" s="1"/>
  <c r="F82" i="1"/>
  <c r="E82" i="1"/>
  <c r="B82" i="1"/>
  <c r="A82" i="1" s="1"/>
  <c r="B81" i="1"/>
  <c r="A81" i="1"/>
  <c r="B80" i="1"/>
  <c r="A80" i="1" s="1"/>
  <c r="B79" i="1"/>
  <c r="A79" i="1"/>
  <c r="B78" i="1"/>
  <c r="A78" i="1" s="1"/>
  <c r="B77" i="1"/>
  <c r="A77" i="1"/>
  <c r="B76" i="1"/>
  <c r="A76" i="1" s="1"/>
  <c r="B75" i="1"/>
  <c r="A75" i="1"/>
  <c r="B74" i="1"/>
  <c r="A74" i="1" s="1"/>
  <c r="B73" i="1"/>
  <c r="A73" i="1"/>
  <c r="B72" i="1"/>
  <c r="A72" i="1" s="1"/>
  <c r="B71" i="1"/>
  <c r="A71" i="1"/>
  <c r="B70" i="1"/>
  <c r="A70" i="1" s="1"/>
  <c r="B69" i="1"/>
  <c r="A69" i="1"/>
  <c r="B68" i="1"/>
  <c r="A68" i="1" s="1"/>
  <c r="B67" i="1"/>
  <c r="A67" i="1"/>
  <c r="B66" i="1"/>
  <c r="A66" i="1" s="1"/>
  <c r="B65" i="1"/>
  <c r="A65" i="1"/>
  <c r="B64" i="1"/>
  <c r="A64" i="1" s="1"/>
  <c r="B63" i="1"/>
  <c r="A63" i="1"/>
  <c r="B62" i="1"/>
  <c r="A62" i="1" s="1"/>
  <c r="B61" i="1"/>
  <c r="A61" i="1"/>
  <c r="B60" i="1"/>
  <c r="A60" i="1" s="1"/>
  <c r="F59" i="1"/>
  <c r="F56" i="1" s="1"/>
  <c r="F55" i="1" s="1"/>
  <c r="E59" i="1"/>
  <c r="E56" i="1" s="1"/>
  <c r="E55" i="1" s="1"/>
  <c r="B59" i="1"/>
  <c r="A59" i="1" s="1"/>
  <c r="B58" i="1"/>
  <c r="A58" i="1"/>
  <c r="F57" i="1"/>
  <c r="E57" i="1"/>
  <c r="B57" i="1"/>
  <c r="A57" i="1"/>
  <c r="B56" i="1"/>
  <c r="A56" i="1"/>
  <c r="B55" i="1"/>
  <c r="A55" i="1"/>
  <c r="F48" i="1"/>
  <c r="F14" i="1" s="1"/>
  <c r="E48" i="1"/>
  <c r="F42" i="1"/>
  <c r="E42" i="1"/>
  <c r="F38" i="1"/>
  <c r="E38" i="1"/>
  <c r="F35" i="1"/>
  <c r="E35" i="1"/>
  <c r="F33" i="1"/>
  <c r="E33" i="1"/>
  <c r="F18" i="1"/>
  <c r="E18" i="1"/>
  <c r="F15" i="1"/>
  <c r="E15" i="1"/>
  <c r="E14" i="1"/>
  <c r="F103" i="1" l="1"/>
  <c r="H103" i="1" s="1"/>
  <c r="J103" i="1" s="1"/>
  <c r="E103" i="1"/>
  <c r="G103" i="1" s="1"/>
  <c r="I103" i="1" s="1"/>
</calcChain>
</file>

<file path=xl/sharedStrings.xml><?xml version="1.0" encoding="utf-8"?>
<sst xmlns="http://schemas.openxmlformats.org/spreadsheetml/2006/main" count="189" uniqueCount="189">
  <si>
    <t>Приложение 6</t>
  </si>
  <si>
    <t xml:space="preserve">к Закону Республики Тыва </t>
  </si>
  <si>
    <t xml:space="preserve">"О  республиканском бюджете Республики Тыва </t>
  </si>
  <si>
    <t>на 2024 год и на плановый период 2025 и 2026 годов"</t>
  </si>
  <si>
    <t>ПОСТУПЛЕНИЯ ДОХОДОВ В РЕСПУБЛИКАНСКИЙ  БЮДЖЕТ</t>
  </si>
  <si>
    <t>РЕСПУБЛИКИ ТЫВА НА ПЛАНОВЫЙ ПЕРИОД 2025 И 2026 ГОДОВ</t>
  </si>
  <si>
    <t>(тыс. рублей)</t>
  </si>
  <si>
    <t xml:space="preserve">Коды бюджетной классификации  </t>
  </si>
  <si>
    <t xml:space="preserve">      Наименование доходов </t>
  </si>
  <si>
    <t>плановый период</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</si>
  <si>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</si>
  <si>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</si>
  <si>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</si>
  <si>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</si>
  <si>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</si>
  <si>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</si>
  <si>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</si>
  <si>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</si>
  <si>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</si>
  <si>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</si>
  <si>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</si>
  <si>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</si>
  <si>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</si>
  <si>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</si>
  <si>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</si>
  <si>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</si>
  <si>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</si>
  <si>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</si>
  <si>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</si>
  <si>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</si>
  <si>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</si>
  <si>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</si>
  <si>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</si>
  <si>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</si>
  <si>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</si>
  <si>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</si>
  <si>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</si>
  <si>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</si>
  <si>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</si>
  <si>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</si>
  <si>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</si>
  <si>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</si>
  <si>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</si>
  <si>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</si>
  <si>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</si>
  <si>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</si>
  <si>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</si>
  <si>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</si>
  <si>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</si>
  <si>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</si>
  <si>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1 05 06000 01 1000 110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</si>
  <si>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</si>
  <si>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</si>
  <si>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</si>
  <si>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</si>
  <si>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</si>
  <si>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</si>
  <si>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</si>
  <si>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</si>
  <si>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</si>
  <si>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</si>
  <si>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</si>
  <si>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</si>
  <si>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</si>
  <si>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</si>
  <si>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</si>
  <si>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</si>
  <si>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</si>
  <si>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</si>
  <si>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</si>
  <si>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</si>
  <si>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</si>
  <si>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</si>
  <si>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</si>
  <si>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</si>
  <si>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</si>
  <si>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</si>
  <si>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</si>
  <si>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</si>
  <si>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</si>
  <si>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</si>
  <si>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</si>
  <si>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</si>
  <si>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</si>
  <si>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</si>
  <si>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</si>
  <si>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</si>
  <si>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</si>
  <si>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115 00000 00 0000 000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</si>
  <si>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</si>
  <si>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</si>
  <si>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</si>
  <si>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</si>
  <si>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</si>
  <si>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</si>
  <si>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</si>
  <si>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</si>
  <si>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</si>
  <si>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</si>
  <si>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</si>
  <si>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2 02 20000 00 0000 150</t>
  </si>
  <si>
    <t>Субсидии бюджетам бюджетной системы Российской Федерации (межбюджетные субсидии)</t>
  </si>
  <si>
    <t>2 02 25007 02 0000 150</t>
  </si>
  <si>
    <t>Субсидии бюджетам субъектов Российской Федерации на выплату региональных социальных доплат к пенсии</t>
  </si>
  <si>
    <t>2 02 25014 02 0000 150</t>
  </si>
  <si>
    <t>Субсидии бюджетам субъектов Российской Федерации на стимулирование увеличения производства картофеля и овощей</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</si>
  <si>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</si>
  <si>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</si>
  <si>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</si>
  <si>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</si>
  <si>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</si>
  <si>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</si>
  <si>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</si>
  <si>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</si>
  <si>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</si>
  <si>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</si>
  <si>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</si>
  <si>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</si>
  <si>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</si>
  <si>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</si>
  <si>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</si>
  <si>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</si>
  <si>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</si>
  <si>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</si>
  <si>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</si>
  <si>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</si>
  <si>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</si>
  <si>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</si>
  <si>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</si>
  <si>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</si>
  <si>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</si>
  <si>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</si>
  <si>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</si>
  <si>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</si>
  <si>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2 02 25511 02 0000 150</t>
  </si>
  <si>
    <t>Субсидии бюджетам субъектов Российской Федерации на проведение комплексных кадастровых работ</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</si>
  <si>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</si>
  <si>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</si>
  <si>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2 02 25519 02 0000 150</t>
  </si>
  <si>
    <t>Субсидии бюджетам субъектов Российской Федерации на поддержку отрасли культуры</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</si>
  <si>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</si>
  <si>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</si>
  <si>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</si>
  <si>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</si>
  <si>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</si>
  <si>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</si>
  <si>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2 02 30000 00 0000 150</t>
  </si>
  <si>
    <t>Субвенции бюджетам бюджетной системы Российской Федерации</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</si>
  <si>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</si>
  <si>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</si>
  <si>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</si>
  <si>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закупку беспилотных авиационных систем органами исполнительной власти субъектов Российской Федерации в области лесных отношений</t>
  </si>
  <si>
    <t>2 02 35128 02 0000 150</t>
  </si>
  <si>
    <t>Субвенции бюджетам субъектов Российской Федерации на осуществление отдельных полномочий в области водных отношений</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</si>
  <si>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</si>
  <si>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</si>
  <si>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</si>
  <si>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</si>
  <si>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</si>
  <si>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</si>
  <si>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</si>
  <si>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</si>
  <si>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</si>
  <si>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</si>
  <si>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</si>
  <si>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</si>
  <si>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</si>
  <si>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1032-1 "О занятости населения в Российской Федерации"</t>
  </si>
  <si>
    <t>2 02 35345 02 0000 150</t>
  </si>
  <si>
    <t>Субвенции бюджетам субъектов Российской Федерации на осуществление мер пожарной безопасности и тушение лесных пожаров</t>
  </si>
  <si>
    <t>2 02 35429 02 0000 150</t>
  </si>
  <si>
    <t>Субвенции бюджетам субъектов Российской Федерации на увеличение площади лесовосстановления</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</si>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</sst>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00_ ;[Red]\-#,##0.00000\ "/>
    <numFmt numFmtId="165" formatCode="#,##0.00_ ;[Red]\-#,##0.00\ "/>
    <numFmt numFmtId="166" formatCode="[$-F800]dddd\,\ mmmm\ dd\,\ yyyy"/>
    <numFmt numFmtId="167" formatCode="_(* #,##0.00_);_(* \(#,##0.00\);_(* &quot;-&quot;??_);_(@_)"/>
    <numFmt numFmtId="168" formatCode="#,##0.0_ ;[Red]\-#,##0.0\ "/>
    <numFmt numFmtId="169" formatCode="[$-419]General"/>
    <numFmt numFmtId="170" formatCode="#,##0.00&quot; &quot;[$руб.-419];[Red]&quot;-&quot;#,##0.00&quot; &quot;[$руб.-419]"/>
    <numFmt numFmtId="171" formatCode="_-* #,##0.00&quot;р.&quot;_-;\-* #,##0.00&quot;р.&quot;_-;_-* &quot;-&quot;??&quot;р.&quot;_-;_-@_-"/>
    <numFmt numFmtId="172" formatCode="&quot;Да&quot;;&quot;Да&quot;;&quot;Нет&quot;"/>
    <numFmt numFmtId="173" formatCode="_-* #,##0.00_р_._-;\-* #,##0.00_р_._-;_-* &quot;-&quot;??_р_._-;_-@_-"/>
  </numFmts>
  <fonts count="42">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10"/>
      <color rgb="FF000000"/>
      <name val="Arial"/>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3">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darkDown">
        <fgColor indexed="10"/>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62">
    <xf numFmtId="0" fontId="0" fillId="0" borderId="0"/>
    <xf numFmtId="0" fontId="2" fillId="0" borderId="0"/>
    <xf numFmtId="0" fontId="4" fillId="0" borderId="0"/>
    <xf numFmtId="167" fontId="2" fillId="0" borderId="0" applyFont="0" applyFill="0" applyBorder="0" applyAlignment="0" applyProtection="0"/>
    <xf numFmtId="0" fontId="4"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9" fontId="10" fillId="0" borderId="0" applyBorder="0" applyProtection="0"/>
    <xf numFmtId="0" fontId="11" fillId="0" borderId="0" applyNumberFormat="0" applyBorder="0" applyProtection="0">
      <alignment horizontal="center"/>
    </xf>
    <xf numFmtId="0" fontId="11" fillId="0" borderId="0" applyNumberFormat="0" applyBorder="0" applyProtection="0">
      <alignment horizontal="center" textRotation="90"/>
    </xf>
    <xf numFmtId="0" fontId="12" fillId="0" borderId="0" applyNumberFormat="0" applyBorder="0" applyProtection="0"/>
    <xf numFmtId="170" fontId="12" fillId="0" borderId="0" applyBorder="0" applyProtection="0"/>
    <xf numFmtId="0" fontId="13" fillId="0" borderId="0">
      <alignment horizontal="center" vertical="top"/>
    </xf>
    <xf numFmtId="0" fontId="14" fillId="0" borderId="0">
      <alignment horizontal="left" vertical="top"/>
    </xf>
    <xf numFmtId="0" fontId="15" fillId="0" borderId="0">
      <alignment horizontal="left" vertical="top"/>
    </xf>
    <xf numFmtId="0" fontId="16" fillId="0" borderId="0">
      <alignment horizontal="left" vertical="center"/>
    </xf>
    <xf numFmtId="0" fontId="17" fillId="0" borderId="0">
      <alignment horizontal="left" vertical="top"/>
    </xf>
    <xf numFmtId="0" fontId="16" fillId="0" borderId="0">
      <alignment horizontal="center" vertical="center"/>
    </xf>
    <xf numFmtId="0" fontId="15" fillId="0" borderId="0">
      <alignment horizontal="left" vertical="center"/>
    </xf>
    <xf numFmtId="0" fontId="15" fillId="0" borderId="0">
      <alignment horizontal="left" vertical="center"/>
    </xf>
    <xf numFmtId="0" fontId="18" fillId="0" borderId="0">
      <alignment horizontal="right" vertical="top"/>
    </xf>
    <xf numFmtId="0" fontId="15" fillId="0" borderId="0">
      <alignment horizontal="left" vertical="center"/>
    </xf>
    <xf numFmtId="0" fontId="18" fillId="0" borderId="0">
      <alignment horizontal="left" vertical="top"/>
    </xf>
    <xf numFmtId="0" fontId="18" fillId="0" borderId="0">
      <alignment horizontal="right" vertical="top"/>
    </xf>
    <xf numFmtId="0" fontId="18" fillId="0" borderId="0">
      <alignment horizontal="center" vertical="top"/>
    </xf>
    <xf numFmtId="0" fontId="18" fillId="0" borderId="0">
      <alignment horizontal="left" vertical="top"/>
    </xf>
    <xf numFmtId="0" fontId="18" fillId="0" borderId="0">
      <alignment horizontal="left" vertical="top"/>
    </xf>
    <xf numFmtId="0" fontId="18" fillId="0" borderId="0">
      <alignment horizontal="center" vertical="top"/>
    </xf>
    <xf numFmtId="0" fontId="18" fillId="0" borderId="0">
      <alignment horizontal="center" vertical="top"/>
    </xf>
    <xf numFmtId="0" fontId="18" fillId="0" borderId="0">
      <alignment horizontal="left" vertical="top"/>
    </xf>
    <xf numFmtId="0" fontId="16" fillId="0" borderId="0">
      <alignment horizontal="left" vertical="top"/>
    </xf>
    <xf numFmtId="0" fontId="18" fillId="0" borderId="0">
      <alignment horizontal="center" vertical="top"/>
    </xf>
    <xf numFmtId="0" fontId="16" fillId="0" borderId="0">
      <alignment horizontal="left" vertical="top"/>
    </xf>
    <xf numFmtId="0" fontId="15" fillId="0" borderId="0">
      <alignment horizontal="center" vertical="center"/>
    </xf>
    <xf numFmtId="0" fontId="14" fillId="0" borderId="0">
      <alignment horizontal="left" vertical="top"/>
    </xf>
    <xf numFmtId="0" fontId="16" fillId="0" borderId="0">
      <alignment horizontal="left" vertical="top"/>
    </xf>
    <xf numFmtId="0" fontId="16" fillId="0" borderId="0">
      <alignment horizontal="left" vertical="top"/>
    </xf>
    <xf numFmtId="0" fontId="16" fillId="0" borderId="0">
      <alignment horizontal="right" vertical="center"/>
    </xf>
    <xf numFmtId="0" fontId="15" fillId="0" borderId="0">
      <alignment horizontal="left" vertical="center"/>
    </xf>
    <xf numFmtId="0" fontId="16" fillId="0" borderId="0">
      <alignment horizontal="left" vertical="top"/>
    </xf>
    <xf numFmtId="0" fontId="15" fillId="0" borderId="0">
      <alignment horizontal="right" vertical="center"/>
    </xf>
    <xf numFmtId="0" fontId="16" fillId="0" borderId="0">
      <alignment horizontal="left" vertical="top"/>
    </xf>
    <xf numFmtId="0" fontId="16" fillId="0" borderId="0">
      <alignment horizontal="left" vertical="top"/>
    </xf>
    <xf numFmtId="0" fontId="16" fillId="0" borderId="0">
      <alignment horizontal="left" vertical="top"/>
    </xf>
    <xf numFmtId="0" fontId="15" fillId="0" borderId="0">
      <alignment horizontal="center" vertical="center"/>
    </xf>
    <xf numFmtId="0" fontId="16" fillId="0" borderId="0">
      <alignment horizontal="right" vertical="center"/>
    </xf>
    <xf numFmtId="0" fontId="15" fillId="0" borderId="0">
      <alignment horizontal="left" vertical="center"/>
    </xf>
    <xf numFmtId="0" fontId="17" fillId="0" borderId="0">
      <alignment horizontal="left" vertical="top"/>
    </xf>
    <xf numFmtId="0" fontId="15" fillId="0" borderId="0">
      <alignment horizontal="right" vertical="center"/>
    </xf>
    <xf numFmtId="0" fontId="16" fillId="0" borderId="0">
      <alignment horizontal="right" vertical="center"/>
    </xf>
    <xf numFmtId="0" fontId="17" fillId="0" borderId="0">
      <alignment horizontal="left" vertical="top"/>
    </xf>
    <xf numFmtId="0" fontId="16" fillId="0" borderId="0">
      <alignment horizontal="left" vertical="center"/>
    </xf>
    <xf numFmtId="0" fontId="15" fillId="0" borderId="0">
      <alignment horizontal="right" vertical="center"/>
    </xf>
    <xf numFmtId="0" fontId="16" fillId="0" borderId="0">
      <alignment horizontal="left" vertical="top"/>
    </xf>
    <xf numFmtId="0" fontId="15" fillId="0" borderId="0">
      <alignment horizontal="left" vertical="center"/>
    </xf>
    <xf numFmtId="0" fontId="17" fillId="0" borderId="0">
      <alignment horizontal="left" vertical="top"/>
    </xf>
    <xf numFmtId="0" fontId="16" fillId="0" borderId="0">
      <alignment horizontal="left" vertical="top"/>
    </xf>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20" fillId="10" borderId="4" applyNumberFormat="0" applyAlignment="0" applyProtection="0"/>
    <xf numFmtId="0" fontId="21" fillId="11" borderId="5" applyNumberFormat="0" applyAlignment="0" applyProtection="0"/>
    <xf numFmtId="0" fontId="22" fillId="11" borderId="4" applyNumberFormat="0" applyAlignment="0" applyProtection="0"/>
    <xf numFmtId="0" fontId="2" fillId="0" borderId="6" applyNumberFormat="0">
      <alignment horizontal="right" vertical="top"/>
    </xf>
    <xf numFmtId="0" fontId="2" fillId="0" borderId="6" applyNumberFormat="0">
      <alignment horizontal="right" vertical="top"/>
    </xf>
    <xf numFmtId="0" fontId="2" fillId="12" borderId="6" applyNumberFormat="0">
      <alignment horizontal="right" vertical="top"/>
    </xf>
    <xf numFmtId="0" fontId="2" fillId="0" borderId="0"/>
    <xf numFmtId="171" fontId="1" fillId="0" borderId="0" applyFont="0" applyFill="0" applyBorder="0" applyAlignment="0" applyProtection="0"/>
    <xf numFmtId="49" fontId="2" fillId="11" borderId="6">
      <alignment horizontal="left" vertical="top"/>
    </xf>
    <xf numFmtId="49" fontId="23" fillId="0" borderId="6">
      <alignment horizontal="left" vertical="top"/>
    </xf>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 fillId="13" borderId="6">
      <alignment horizontal="left" vertical="top" wrapText="1"/>
    </xf>
    <xf numFmtId="0" fontId="23" fillId="0" borderId="6">
      <alignment horizontal="left" vertical="top" wrapText="1"/>
    </xf>
    <xf numFmtId="0" fontId="2" fillId="14" borderId="6">
      <alignment horizontal="left" vertical="top" wrapText="1"/>
    </xf>
    <xf numFmtId="0" fontId="2" fillId="15" borderId="6">
      <alignment horizontal="left" vertical="top" wrapText="1"/>
    </xf>
    <xf numFmtId="0" fontId="2" fillId="16" borderId="6">
      <alignment horizontal="left" vertical="top" wrapText="1"/>
    </xf>
    <xf numFmtId="0" fontId="2" fillId="17" borderId="6">
      <alignment horizontal="left" vertical="top" wrapText="1"/>
    </xf>
    <xf numFmtId="0" fontId="2" fillId="0" borderId="6">
      <alignment horizontal="left" vertical="top" wrapText="1"/>
    </xf>
    <xf numFmtId="0" fontId="27" fillId="0" borderId="0">
      <alignment horizontal="left" vertical="top"/>
    </xf>
    <xf numFmtId="0" fontId="28" fillId="0" borderId="10" applyNumberFormat="0" applyFill="0" applyAlignment="0" applyProtection="0"/>
    <xf numFmtId="0" fontId="29" fillId="18" borderId="11" applyNumberFormat="0" applyAlignment="0" applyProtection="0"/>
    <xf numFmtId="0" fontId="30" fillId="0" borderId="0" applyNumberFormat="0" applyFill="0" applyBorder="0" applyAlignment="0" applyProtection="0"/>
    <xf numFmtId="0" fontId="31" fillId="19" borderId="0" applyNumberFormat="0" applyBorder="0" applyAlignment="0" applyProtection="0"/>
    <xf numFmtId="0" fontId="1" fillId="0" borderId="0"/>
    <xf numFmtId="0" fontId="1" fillId="0" borderId="0"/>
    <xf numFmtId="0" fontId="1" fillId="0" borderId="0"/>
    <xf numFmtId="0" fontId="2" fillId="0" borderId="0"/>
    <xf numFmtId="0" fontId="14"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9" fontId="34" fillId="0" borderId="0" applyBorder="0" applyProtection="0"/>
    <xf numFmtId="0" fontId="14" fillId="0" borderId="0"/>
    <xf numFmtId="0" fontId="14" fillId="0" borderId="0"/>
    <xf numFmtId="0" fontId="1" fillId="0" borderId="0"/>
    <xf numFmtId="0" fontId="14" fillId="0" borderId="0"/>
    <xf numFmtId="0" fontId="2" fillId="0" borderId="0"/>
    <xf numFmtId="0" fontId="2" fillId="0" borderId="0"/>
    <xf numFmtId="0" fontId="2" fillId="0" borderId="0"/>
    <xf numFmtId="0" fontId="14" fillId="0" borderId="0"/>
    <xf numFmtId="0" fontId="2" fillId="0" borderId="0"/>
    <xf numFmtId="0" fontId="1" fillId="0" borderId="0"/>
    <xf numFmtId="0" fontId="1" fillId="0" borderId="0"/>
    <xf numFmtId="0" fontId="32" fillId="0" borderId="0"/>
    <xf numFmtId="0" fontId="2" fillId="0" borderId="0"/>
    <xf numFmtId="0" fontId="35" fillId="0" borderId="0"/>
    <xf numFmtId="0" fontId="1" fillId="0" borderId="0"/>
    <xf numFmtId="0" fontId="2" fillId="13" borderId="12" applyNumberFormat="0">
      <alignment horizontal="right" vertical="top"/>
    </xf>
    <xf numFmtId="0" fontId="2" fillId="14" borderId="12" applyNumberFormat="0">
      <alignment horizontal="right" vertical="top"/>
    </xf>
    <xf numFmtId="0" fontId="2" fillId="0" borderId="6" applyNumberFormat="0">
      <alignment horizontal="right" vertical="top"/>
    </xf>
    <xf numFmtId="0" fontId="2" fillId="0" borderId="6" applyNumberFormat="0">
      <alignment horizontal="right" vertical="top"/>
    </xf>
    <xf numFmtId="0" fontId="2" fillId="15" borderId="12" applyNumberFormat="0">
      <alignment horizontal="right" vertical="top"/>
    </xf>
    <xf numFmtId="0" fontId="2" fillId="0" borderId="6" applyNumberFormat="0">
      <alignment horizontal="right" vertical="top"/>
    </xf>
    <xf numFmtId="0" fontId="36" fillId="20" borderId="0" applyNumberFormat="0" applyBorder="0" applyAlignment="0" applyProtection="0"/>
    <xf numFmtId="0" fontId="37" fillId="0" borderId="0" applyNumberFormat="0" applyFill="0" applyBorder="0" applyAlignment="0" applyProtection="0"/>
    <xf numFmtId="0" fontId="2" fillId="21" borderId="13" applyNumberFormat="0" applyFont="0" applyAlignment="0" applyProtection="0"/>
    <xf numFmtId="9" fontId="2" fillId="0" borderId="0" applyFont="0" applyFill="0" applyBorder="0" applyAlignment="0" applyProtection="0"/>
    <xf numFmtId="49" fontId="38" fillId="19" borderId="6">
      <alignment horizontal="left" vertical="top" wrapText="1"/>
    </xf>
    <xf numFmtId="49" fontId="2" fillId="0" borderId="6">
      <alignment horizontal="left" vertical="top" wrapText="1"/>
    </xf>
    <xf numFmtId="0" fontId="39" fillId="0" borderId="14" applyNumberFormat="0" applyFill="0" applyAlignment="0" applyProtection="0"/>
    <xf numFmtId="0" fontId="40" fillId="0" borderId="0" applyNumberForma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1" fillId="0" borderId="0" applyFont="0" applyFill="0" applyBorder="0" applyAlignment="0" applyProtection="0"/>
    <xf numFmtId="172" fontId="2" fillId="0" borderId="0" applyFont="0" applyFill="0" applyBorder="0" applyAlignment="0" applyProtection="0"/>
    <xf numFmtId="167" fontId="2"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173" fontId="32" fillId="0" borderId="0" applyFont="0" applyFill="0" applyBorder="0" applyAlignment="0" applyProtection="0"/>
    <xf numFmtId="0" fontId="41" fillId="22" borderId="0" applyNumberFormat="0" applyBorder="0" applyAlignment="0" applyProtection="0"/>
    <xf numFmtId="0" fontId="2" fillId="17" borderId="6">
      <alignment horizontal="left" vertical="top" wrapText="1"/>
    </xf>
    <xf numFmtId="0" fontId="2" fillId="0" borderId="6">
      <alignment horizontal="left" vertical="top" wrapText="1"/>
    </xf>
  </cellStyleXfs>
  <cellXfs count="83">
    <xf numFmtId="0" fontId="0" fillId="0" borderId="0" xfId="0"/>
    <xf numFmtId="0" fontId="3" fillId="0" borderId="0" xfId="1" applyFont="1" applyFill="1" applyAlignment="1">
      <alignment horizontal="center"/>
    </xf>
    <xf numFmtId="0" fontId="3" fillId="0" borderId="0" xfId="1" applyFont="1" applyFill="1" applyAlignment="1">
      <alignment vertical="center"/>
    </xf>
    <xf numFmtId="0" fontId="3" fillId="0" borderId="0" xfId="1" applyFont="1" applyFill="1" applyAlignment="1"/>
    <xf numFmtId="164" fontId="3" fillId="0" borderId="0" xfId="1" applyNumberFormat="1" applyFont="1" applyFill="1" applyAlignment="1">
      <alignment horizontal="right"/>
    </xf>
    <xf numFmtId="165" fontId="3" fillId="0" borderId="0" xfId="1" applyNumberFormat="1" applyFont="1" applyFill="1" applyAlignment="1"/>
    <xf numFmtId="165" fontId="3" fillId="0" borderId="0" xfId="2" applyNumberFormat="1" applyFont="1" applyFill="1"/>
    <xf numFmtId="165" fontId="3" fillId="0" borderId="0" xfId="1" applyNumberFormat="1" applyFont="1" applyFill="1" applyAlignment="1">
      <alignment horizontal="right"/>
    </xf>
    <xf numFmtId="0" fontId="3" fillId="0" borderId="0" xfId="2" applyFont="1" applyFill="1" applyAlignment="1">
      <alignment horizontal="center"/>
    </xf>
    <xf numFmtId="0" fontId="3" fillId="0" borderId="0" xfId="1" applyFont="1" applyFill="1" applyAlignment="1">
      <alignment horizontal="right" vertical="center"/>
    </xf>
    <xf numFmtId="0" fontId="3" fillId="0" borderId="0" xfId="1" applyFont="1" applyFill="1" applyAlignment="1">
      <alignment horizontal="right"/>
    </xf>
    <xf numFmtId="166" fontId="3" fillId="0" borderId="0" xfId="2" applyNumberFormat="1" applyFont="1" applyFill="1" applyAlignment="1">
      <alignment horizontal="center"/>
    </xf>
    <xf numFmtId="0" fontId="3" fillId="0" borderId="0" xfId="2" applyFont="1" applyFill="1" applyAlignment="1">
      <alignment vertical="center"/>
    </xf>
    <xf numFmtId="165" fontId="3" fillId="0" borderId="0" xfId="2" applyNumberFormat="1" applyFont="1" applyFill="1" applyAlignment="1">
      <alignment horizontal="right" vertical="center"/>
    </xf>
    <xf numFmtId="0" fontId="5" fillId="0" borderId="0" xfId="2" applyFont="1" applyFill="1" applyAlignment="1">
      <alignment horizontal="center"/>
    </xf>
    <xf numFmtId="0" fontId="5" fillId="0" borderId="0" xfId="2" applyFont="1" applyFill="1" applyAlignment="1">
      <alignment horizontal="center"/>
    </xf>
    <xf numFmtId="0" fontId="5" fillId="0" borderId="0" xfId="2" applyFont="1" applyFill="1" applyAlignment="1">
      <alignment vertical="center"/>
    </xf>
    <xf numFmtId="164" fontId="3" fillId="0" borderId="0" xfId="2" applyNumberFormat="1" applyFont="1" applyFill="1" applyAlignment="1">
      <alignment horizontal="right" vertical="center"/>
    </xf>
    <xf numFmtId="0" fontId="5" fillId="0" borderId="1"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wrapText="1"/>
    </xf>
    <xf numFmtId="0" fontId="3" fillId="0" borderId="1" xfId="2" applyFont="1" applyFill="1" applyBorder="1" applyAlignment="1">
      <alignment horizontal="center" vertical="top" wrapText="1"/>
    </xf>
    <xf numFmtId="0" fontId="3" fillId="0" borderId="1" xfId="2" applyFont="1" applyFill="1" applyBorder="1" applyAlignment="1">
      <alignment horizontal="center" vertical="center"/>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0" xfId="2" applyFont="1" applyFill="1" applyBorder="1" applyAlignment="1">
      <alignment vertical="center"/>
    </xf>
    <xf numFmtId="0" fontId="5" fillId="0" borderId="0" xfId="2" applyFont="1" applyFill="1" applyBorder="1" applyAlignment="1">
      <alignment horizontal="center" vertical="top" wrapText="1"/>
    </xf>
    <xf numFmtId="0" fontId="5" fillId="0" borderId="0" xfId="2" applyFont="1" applyFill="1" applyAlignment="1">
      <alignment vertical="center" wrapText="1"/>
    </xf>
    <xf numFmtId="168" fontId="5" fillId="0" borderId="0" xfId="3" applyNumberFormat="1" applyFont="1" applyFill="1" applyBorder="1" applyAlignment="1">
      <alignment horizontal="right" vertical="center" wrapText="1"/>
    </xf>
    <xf numFmtId="165" fontId="5" fillId="0" borderId="0" xfId="3" applyNumberFormat="1" applyFont="1" applyFill="1" applyBorder="1" applyAlignment="1">
      <alignment horizontal="right" vertical="center" wrapText="1"/>
    </xf>
    <xf numFmtId="0" fontId="3" fillId="0" borderId="0" xfId="2" applyFont="1" applyFill="1" applyAlignment="1">
      <alignment vertical="center" wrapText="1"/>
    </xf>
    <xf numFmtId="168" fontId="3" fillId="0" borderId="0" xfId="3" applyNumberFormat="1" applyFont="1" applyFill="1" applyBorder="1" applyAlignment="1">
      <alignment horizontal="right" vertical="center" wrapText="1"/>
    </xf>
    <xf numFmtId="165" fontId="3" fillId="0" borderId="0" xfId="3" applyNumberFormat="1" applyFont="1" applyFill="1" applyBorder="1" applyAlignment="1">
      <alignment horizontal="right" vertical="center" wrapText="1"/>
    </xf>
    <xf numFmtId="0" fontId="3" fillId="0" borderId="0" xfId="2" applyFont="1" applyFill="1" applyBorder="1" applyAlignment="1">
      <alignment vertical="center" wrapText="1"/>
    </xf>
    <xf numFmtId="165" fontId="6" fillId="0" borderId="0" xfId="3" applyNumberFormat="1" applyFont="1" applyFill="1" applyBorder="1" applyAlignment="1">
      <alignment horizontal="right" vertical="center" wrapText="1"/>
    </xf>
    <xf numFmtId="165" fontId="7" fillId="0" borderId="0" xfId="3" applyNumberFormat="1" applyFont="1" applyFill="1" applyBorder="1" applyAlignment="1">
      <alignment horizontal="right" vertical="center" wrapText="1"/>
    </xf>
    <xf numFmtId="0" fontId="6" fillId="0" borderId="0" xfId="2" applyFont="1" applyFill="1" applyBorder="1" applyAlignment="1">
      <alignment vertical="center" wrapText="1"/>
    </xf>
    <xf numFmtId="168" fontId="6" fillId="0" borderId="0" xfId="3" applyNumberFormat="1" applyFont="1" applyFill="1" applyBorder="1" applyAlignment="1">
      <alignment horizontal="right" vertical="center" wrapText="1"/>
    </xf>
    <xf numFmtId="3" fontId="5" fillId="0" borderId="0" xfId="2" applyNumberFormat="1" applyFont="1" applyFill="1" applyBorder="1" applyAlignment="1">
      <alignment horizontal="center" vertical="top" wrapText="1"/>
    </xf>
    <xf numFmtId="0" fontId="7" fillId="0" borderId="0" xfId="2" applyFont="1" applyFill="1" applyBorder="1" applyAlignment="1">
      <alignment vertical="center" wrapText="1"/>
    </xf>
    <xf numFmtId="168" fontId="7" fillId="0" borderId="0" xfId="3" applyNumberFormat="1" applyFont="1" applyFill="1" applyBorder="1" applyAlignment="1">
      <alignment horizontal="right" vertical="center" wrapText="1"/>
    </xf>
    <xf numFmtId="0" fontId="3" fillId="0" borderId="0" xfId="2" applyFont="1" applyFill="1"/>
    <xf numFmtId="0" fontId="5" fillId="0" borderId="0" xfId="1" applyFont="1" applyFill="1"/>
    <xf numFmtId="165" fontId="5" fillId="0" borderId="0" xfId="1" applyNumberFormat="1" applyFont="1" applyFill="1" applyAlignment="1">
      <alignment horizontal="right" vertical="center"/>
    </xf>
    <xf numFmtId="165" fontId="5" fillId="0" borderId="0" xfId="1" applyNumberFormat="1" applyFont="1" applyFill="1"/>
    <xf numFmtId="0" fontId="3" fillId="0" borderId="0" xfId="1" applyFont="1" applyFill="1"/>
    <xf numFmtId="165" fontId="3" fillId="0" borderId="0" xfId="1" applyNumberFormat="1" applyFont="1" applyFill="1" applyAlignment="1">
      <alignment horizontal="right" vertical="center"/>
    </xf>
    <xf numFmtId="165" fontId="3" fillId="0" borderId="0" xfId="1" applyNumberFormat="1" applyFont="1" applyFill="1"/>
    <xf numFmtId="0" fontId="8" fillId="0" borderId="0" xfId="1" applyFont="1" applyFill="1"/>
    <xf numFmtId="165" fontId="8" fillId="0" borderId="0" xfId="1" applyNumberFormat="1" applyFont="1" applyFill="1" applyAlignment="1">
      <alignment horizontal="right" vertical="center"/>
    </xf>
    <xf numFmtId="165" fontId="8" fillId="0" borderId="0" xfId="1" applyNumberFormat="1" applyFont="1" applyFill="1"/>
    <xf numFmtId="0" fontId="3" fillId="3" borderId="0" xfId="1" applyFont="1" applyFill="1"/>
    <xf numFmtId="0" fontId="5" fillId="3" borderId="0" xfId="2" applyFont="1" applyFill="1" applyBorder="1" applyAlignment="1">
      <alignment horizontal="center" vertical="center" wrapText="1"/>
    </xf>
    <xf numFmtId="0" fontId="7" fillId="3" borderId="0" xfId="2" applyFont="1" applyFill="1" applyBorder="1" applyAlignment="1">
      <alignment vertical="center" wrapText="1"/>
    </xf>
    <xf numFmtId="168" fontId="5" fillId="3" borderId="0" xfId="3" applyNumberFormat="1" applyFont="1" applyFill="1" applyBorder="1" applyAlignment="1">
      <alignment horizontal="right" vertical="center" wrapText="1"/>
    </xf>
    <xf numFmtId="165" fontId="3" fillId="3" borderId="0" xfId="1" applyNumberFormat="1" applyFont="1" applyFill="1" applyAlignment="1">
      <alignment horizontal="right" vertical="center"/>
    </xf>
    <xf numFmtId="165" fontId="3" fillId="3" borderId="0" xfId="1" applyNumberFormat="1" applyFont="1" applyFill="1"/>
    <xf numFmtId="0" fontId="3" fillId="0" borderId="0"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9" fillId="0" borderId="0" xfId="2" applyFont="1" applyFill="1" applyBorder="1" applyAlignment="1">
      <alignment vertical="center" wrapText="1"/>
    </xf>
    <xf numFmtId="168" fontId="8" fillId="0" borderId="0" xfId="3" applyNumberFormat="1" applyFont="1" applyFill="1" applyBorder="1" applyAlignment="1">
      <alignment horizontal="right" vertical="center" wrapText="1"/>
    </xf>
    <xf numFmtId="165" fontId="8" fillId="0" borderId="0" xfId="1" applyNumberFormat="1" applyFont="1" applyFill="1" applyAlignment="1">
      <alignment vertical="center"/>
    </xf>
    <xf numFmtId="0" fontId="8" fillId="0" borderId="0" xfId="1" applyFont="1" applyFill="1" applyAlignment="1">
      <alignment vertical="center"/>
    </xf>
    <xf numFmtId="168" fontId="3" fillId="3" borderId="0" xfId="3" applyNumberFormat="1" applyFont="1" applyFill="1" applyBorder="1" applyAlignment="1">
      <alignment horizontal="right" vertical="center" wrapText="1"/>
    </xf>
    <xf numFmtId="0" fontId="3" fillId="0" borderId="0" xfId="1" applyFont="1" applyFill="1" applyBorder="1" applyAlignment="1">
      <alignment vertical="center" wrapText="1"/>
    </xf>
    <xf numFmtId="168" fontId="3" fillId="0" borderId="0" xfId="3" applyNumberFormat="1" applyFont="1" applyFill="1" applyBorder="1" applyAlignment="1">
      <alignment vertical="center" wrapText="1"/>
    </xf>
    <xf numFmtId="0" fontId="3" fillId="0" borderId="0" xfId="2" applyFont="1" applyFill="1" applyBorder="1" applyAlignment="1" applyProtection="1">
      <alignment horizontal="center" vertical="center" wrapText="1"/>
      <protection locked="0"/>
    </xf>
    <xf numFmtId="0" fontId="3" fillId="0" borderId="0" xfId="1" applyFont="1" applyFill="1" applyBorder="1" applyAlignment="1" applyProtection="1">
      <alignment vertical="center" wrapText="1"/>
      <protection locked="0"/>
    </xf>
    <xf numFmtId="0" fontId="9" fillId="0" borderId="0" xfId="1" applyFont="1" applyFill="1" applyBorder="1" applyAlignment="1">
      <alignment vertical="center" wrapText="1"/>
    </xf>
    <xf numFmtId="168" fontId="8" fillId="0" borderId="0" xfId="3" applyNumberFormat="1" applyFont="1" applyFill="1" applyBorder="1" applyAlignment="1">
      <alignment vertical="center" wrapText="1"/>
    </xf>
    <xf numFmtId="0" fontId="6" fillId="0" borderId="0" xfId="1" applyFont="1" applyFill="1" applyBorder="1" applyAlignment="1">
      <alignment vertical="center" wrapText="1"/>
    </xf>
    <xf numFmtId="0" fontId="8" fillId="0" borderId="0" xfId="4" applyFont="1" applyFill="1" applyBorder="1" applyAlignment="1">
      <alignment vertical="center" wrapText="1"/>
    </xf>
    <xf numFmtId="0" fontId="3" fillId="3" borderId="0" xfId="2" applyFont="1" applyFill="1" applyBorder="1" applyAlignment="1">
      <alignment horizontal="center" vertical="center" wrapText="1"/>
    </xf>
    <xf numFmtId="0" fontId="3" fillId="3" borderId="0" xfId="4" applyFont="1" applyFill="1" applyBorder="1" applyAlignment="1">
      <alignment vertical="center" wrapText="1"/>
    </xf>
    <xf numFmtId="168" fontId="3" fillId="3" borderId="0" xfId="3" applyNumberFormat="1" applyFont="1" applyFill="1" applyBorder="1" applyAlignment="1">
      <alignment vertical="center" wrapText="1"/>
    </xf>
    <xf numFmtId="168" fontId="3" fillId="3" borderId="0" xfId="1" applyNumberFormat="1" applyFont="1" applyFill="1" applyBorder="1" applyAlignment="1">
      <alignment horizontal="right" vertical="center"/>
    </xf>
    <xf numFmtId="0" fontId="6" fillId="0" borderId="0" xfId="1" applyFont="1" applyFill="1" applyBorder="1" applyAlignment="1" applyProtection="1">
      <alignment vertical="center" wrapText="1"/>
      <protection locked="0"/>
    </xf>
    <xf numFmtId="0" fontId="5" fillId="0" borderId="0" xfId="2" applyFont="1" applyFill="1" applyBorder="1" applyAlignment="1">
      <alignment horizontal="center" vertical="center" wrapText="1"/>
    </xf>
    <xf numFmtId="0" fontId="7" fillId="0" borderId="0" xfId="2" applyFont="1" applyFill="1" applyBorder="1" applyAlignment="1">
      <alignment horizontal="justify" vertical="center" wrapText="1"/>
    </xf>
    <xf numFmtId="168" fontId="5" fillId="0" borderId="0" xfId="3" applyNumberFormat="1" applyFont="1" applyFill="1" applyBorder="1" applyAlignment="1">
      <alignment vertical="center" wrapText="1"/>
    </xf>
    <xf numFmtId="0" fontId="3" fillId="0" borderId="0" xfId="2" applyFont="1" applyFill="1" applyAlignment="1">
      <alignment horizontal="center" vertical="center"/>
    </xf>
    <xf numFmtId="168" fontId="3" fillId="0" borderId="0" xfId="2" applyNumberFormat="1" applyFont="1" applyFill="1" applyAlignment="1">
      <alignment vertical="center"/>
    </xf>
  </cellXfs>
  <cellStyles count="162">
    <cellStyle name="20% - Акцент6 2" xfId="5"/>
    <cellStyle name="20% - Акцент6 3" xfId="6"/>
    <cellStyle name="20% - Акцент6 3 2" xfId="7"/>
    <cellStyle name="20% - Акцент6 3 2 2" xfId="8"/>
    <cellStyle name="20% - Акцент6 3 2 2 2" xfId="9"/>
    <cellStyle name="20% - Акцент6 3 2 2 3" xfId="10"/>
    <cellStyle name="Excel Built-in Normal" xfId="11"/>
    <cellStyle name="Heading" xfId="12"/>
    <cellStyle name="Heading1" xfId="13"/>
    <cellStyle name="Result" xfId="14"/>
    <cellStyle name="Result2" xfId="15"/>
    <cellStyle name="S0" xfId="16"/>
    <cellStyle name="S1" xfId="17"/>
    <cellStyle name="S1 2" xfId="18"/>
    <cellStyle name="S10" xfId="19"/>
    <cellStyle name="S10 2" xfId="20"/>
    <cellStyle name="S11" xfId="21"/>
    <cellStyle name="S11 2" xfId="22"/>
    <cellStyle name="S12" xfId="23"/>
    <cellStyle name="S13" xfId="24"/>
    <cellStyle name="S13 2" xfId="25"/>
    <cellStyle name="S14" xfId="26"/>
    <cellStyle name="S14 2" xfId="27"/>
    <cellStyle name="S15" xfId="28"/>
    <cellStyle name="S15 2" xfId="29"/>
    <cellStyle name="S16" xfId="30"/>
    <cellStyle name="S16 2" xfId="31"/>
    <cellStyle name="S17" xfId="32"/>
    <cellStyle name="S17 2" xfId="33"/>
    <cellStyle name="S18" xfId="34"/>
    <cellStyle name="S18 2" xfId="35"/>
    <cellStyle name="S19" xfId="36"/>
    <cellStyle name="S2" xfId="37"/>
    <cellStyle name="S2 2" xfId="38"/>
    <cellStyle name="S20" xfId="39"/>
    <cellStyle name="S21" xfId="40"/>
    <cellStyle name="S22" xfId="41"/>
    <cellStyle name="S22 2" xfId="42"/>
    <cellStyle name="S23" xfId="43"/>
    <cellStyle name="S23 2" xfId="44"/>
    <cellStyle name="S24" xfId="45"/>
    <cellStyle name="S25" xfId="46"/>
    <cellStyle name="S3" xfId="47"/>
    <cellStyle name="S3 2" xfId="48"/>
    <cellStyle name="S4" xfId="49"/>
    <cellStyle name="S4 2" xfId="50"/>
    <cellStyle name="S5" xfId="51"/>
    <cellStyle name="S5 2" xfId="52"/>
    <cellStyle name="S6" xfId="53"/>
    <cellStyle name="S6 2" xfId="54"/>
    <cellStyle name="S7" xfId="55"/>
    <cellStyle name="S7 2" xfId="56"/>
    <cellStyle name="S8" xfId="57"/>
    <cellStyle name="S8 2" xfId="58"/>
    <cellStyle name="S9" xfId="59"/>
    <cellStyle name="S9 2" xfId="60"/>
    <cellStyle name="Акцент1 2" xfId="61"/>
    <cellStyle name="Акцент2 2" xfId="62"/>
    <cellStyle name="Акцент3 2" xfId="63"/>
    <cellStyle name="Акцент4 2" xfId="64"/>
    <cellStyle name="Акцент5 2" xfId="65"/>
    <cellStyle name="Акцент6 2" xfId="66"/>
    <cellStyle name="Ввод  2" xfId="67"/>
    <cellStyle name="Вывод 2" xfId="68"/>
    <cellStyle name="Вычисление 2" xfId="69"/>
    <cellStyle name="Данные (редактируемые)" xfId="70"/>
    <cellStyle name="Данные (только для чтения)" xfId="71"/>
    <cellStyle name="Данные для удаления" xfId="72"/>
    <cellStyle name="Денежный 2" xfId="73"/>
    <cellStyle name="Денежный 3" xfId="74"/>
    <cellStyle name="Заголовки полей" xfId="75"/>
    <cellStyle name="Заголовки полей [печать]" xfId="76"/>
    <cellStyle name="Заголовок 1 2" xfId="77"/>
    <cellStyle name="Заголовок 2 2" xfId="78"/>
    <cellStyle name="Заголовок 3 2" xfId="79"/>
    <cellStyle name="Заголовок 4 2" xfId="80"/>
    <cellStyle name="Заголовок меры" xfId="81"/>
    <cellStyle name="Заголовок показателя [печать]" xfId="82"/>
    <cellStyle name="Заголовок показателя константы" xfId="83"/>
    <cellStyle name="Заголовок результата расчета" xfId="84"/>
    <cellStyle name="Заголовок свободного показателя" xfId="85"/>
    <cellStyle name="Значение фильтра" xfId="86"/>
    <cellStyle name="Значение фильтра [печать]" xfId="87"/>
    <cellStyle name="Информация о задаче" xfId="88"/>
    <cellStyle name="Итог 2" xfId="89"/>
    <cellStyle name="Контрольная ячейка 2" xfId="90"/>
    <cellStyle name="Название 2" xfId="91"/>
    <cellStyle name="Нейтральный 2" xfId="92"/>
    <cellStyle name="Обычный" xfId="0" builtinId="0"/>
    <cellStyle name="Обычный 10" xfId="93"/>
    <cellStyle name="Обычный 10 2" xfId="94"/>
    <cellStyle name="Обычный 10 3" xfId="95"/>
    <cellStyle name="Обычный 10 4" xfId="96"/>
    <cellStyle name="Обычный 11" xfId="97"/>
    <cellStyle name="Обычный 11 2" xfId="98"/>
    <cellStyle name="Обычный 12" xfId="99"/>
    <cellStyle name="Обычный 12 2" xfId="100"/>
    <cellStyle name="Обычный 13" xfId="101"/>
    <cellStyle name="Обычный 13 2" xfId="102"/>
    <cellStyle name="Обычный 14" xfId="103"/>
    <cellStyle name="Обычный 14 2" xfId="104"/>
    <cellStyle name="Обычный 15" xfId="105"/>
    <cellStyle name="Обычный 15 2" xfId="106"/>
    <cellStyle name="Обычный 16" xfId="107"/>
    <cellStyle name="Обычный 16 2" xfId="108"/>
    <cellStyle name="Обычный 17" xfId="109"/>
    <cellStyle name="Обычный 2" xfId="1"/>
    <cellStyle name="Обычный 2 2" xfId="110"/>
    <cellStyle name="Обычный 2 2 2" xfId="111"/>
    <cellStyle name="Обычный 2 2 2 2" xfId="112"/>
    <cellStyle name="Обычный 2 3" xfId="113"/>
    <cellStyle name="Обычный 2 3 2" xfId="114"/>
    <cellStyle name="Обычный 2 4" xfId="115"/>
    <cellStyle name="Обычный 2 5" xfId="116"/>
    <cellStyle name="Обычный 2 6" xfId="117"/>
    <cellStyle name="Обычный 2 7" xfId="118"/>
    <cellStyle name="Обычный 2 8" xfId="119"/>
    <cellStyle name="Обычный 3" xfId="120"/>
    <cellStyle name="Обычный 3 2" xfId="121"/>
    <cellStyle name="Обычный 3 3" xfId="122"/>
    <cellStyle name="Обычный 4" xfId="123"/>
    <cellStyle name="Обычный 4 2" xfId="124"/>
    <cellStyle name="Обычный 5" xfId="125"/>
    <cellStyle name="Обычный 5 2" xfId="126"/>
    <cellStyle name="Обычный 5 3" xfId="127"/>
    <cellStyle name="Обычный 6" xfId="128"/>
    <cellStyle name="Обычный 6 2" xfId="129"/>
    <cellStyle name="Обычный 7" xfId="130"/>
    <cellStyle name="Обычный 8" xfId="131"/>
    <cellStyle name="Обычный 8 2" xfId="132"/>
    <cellStyle name="Обычный 9" xfId="133"/>
    <cellStyle name="Обычный 9 2" xfId="134"/>
    <cellStyle name="Обычный_Взаимные Москв 9мес2006" xfId="4"/>
    <cellStyle name="Обычный_республиканский  2005 г" xfId="2"/>
    <cellStyle name="Отдельная ячейка" xfId="135"/>
    <cellStyle name="Отдельная ячейка - константа" xfId="136"/>
    <cellStyle name="Отдельная ячейка - константа [печать]" xfId="137"/>
    <cellStyle name="Отдельная ячейка [печать]" xfId="138"/>
    <cellStyle name="Отдельная ячейка-результат" xfId="139"/>
    <cellStyle name="Отдельная ячейка-результат [печать]" xfId="140"/>
    <cellStyle name="Плохой 2" xfId="141"/>
    <cellStyle name="Пояснение 2" xfId="142"/>
    <cellStyle name="Примечание 2" xfId="143"/>
    <cellStyle name="Процентный 2" xfId="144"/>
    <cellStyle name="Свойства элементов измерения" xfId="145"/>
    <cellStyle name="Свойства элементов измерения [печать]" xfId="146"/>
    <cellStyle name="Связанная ячейка 2" xfId="147"/>
    <cellStyle name="Текст предупреждения 2" xfId="148"/>
    <cellStyle name="Финансовый 2" xfId="149"/>
    <cellStyle name="Финансовый 2 2" xfId="150"/>
    <cellStyle name="Финансовый 2 3" xfId="151"/>
    <cellStyle name="Финансовый 3" xfId="152"/>
    <cellStyle name="Финансовый 3 2" xfId="153"/>
    <cellStyle name="Финансовый 4" xfId="154"/>
    <cellStyle name="Финансовый 4 2" xfId="155"/>
    <cellStyle name="Финансовый 4 3" xfId="156"/>
    <cellStyle name="Финансовый 5" xfId="3"/>
    <cellStyle name="Финансовый 5 2" xfId="157"/>
    <cellStyle name="Финансовый 6" xfId="158"/>
    <cellStyle name="Хороший 2" xfId="159"/>
    <cellStyle name="Элементы осей" xfId="160"/>
    <cellStyle name="Элементы осей [печать]" xfId="1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111"/>
  <sheetViews>
    <sheetView tabSelected="1" view="pageBreakPreview" topLeftCell="C95" zoomScale="80" zoomScaleNormal="100" zoomScaleSheetLayoutView="80" workbookViewId="0">
      <selection activeCell="E98" sqref="E98"/>
    </sheetView>
  </sheetViews>
  <sheetFormatPr defaultRowHeight="15"/>
  <cols>
    <col min="1" max="1" width="0" style="42" hidden="1" customWidth="1"/>
    <col min="2" max="2" width="19.28515625" style="42" hidden="1" customWidth="1"/>
    <col min="3" max="3" width="24.42578125" style="8" customWidth="1"/>
    <col min="4" max="4" width="67.140625" style="12" customWidth="1"/>
    <col min="5" max="6" width="17.140625" style="12" customWidth="1"/>
    <col min="7" max="10" width="13" style="13" bestFit="1" customWidth="1"/>
    <col min="11" max="16" width="9.140625" style="13"/>
    <col min="17" max="22" width="9.140625" style="6"/>
    <col min="23" max="16384" width="9.140625" style="42"/>
  </cols>
  <sheetData>
    <row r="1" spans="3:16">
      <c r="C1" s="1"/>
      <c r="D1" s="2"/>
      <c r="E1" s="3"/>
      <c r="F1" s="4" t="s">
        <v>0</v>
      </c>
      <c r="G1" s="5"/>
      <c r="H1" s="5"/>
      <c r="I1" s="5"/>
      <c r="J1" s="5"/>
      <c r="K1" s="5"/>
      <c r="L1" s="5"/>
      <c r="M1" s="5"/>
      <c r="N1" s="5"/>
      <c r="O1" s="6"/>
      <c r="P1" s="6"/>
    </row>
    <row r="2" spans="3:16">
      <c r="C2" s="1"/>
      <c r="D2" s="2"/>
      <c r="E2" s="3"/>
      <c r="F2" s="4" t="s">
        <v>1</v>
      </c>
      <c r="G2" s="7"/>
      <c r="H2" s="7"/>
      <c r="I2" s="7"/>
      <c r="J2" s="7"/>
      <c r="K2" s="7"/>
      <c r="L2" s="7"/>
      <c r="M2" s="7"/>
      <c r="N2" s="7"/>
      <c r="O2" s="6"/>
      <c r="P2" s="6"/>
    </row>
    <row r="3" spans="3:16">
      <c r="D3" s="9"/>
      <c r="E3" s="10"/>
      <c r="F3" s="4" t="s">
        <v>2</v>
      </c>
      <c r="G3" s="7"/>
      <c r="H3" s="7"/>
      <c r="I3" s="7"/>
      <c r="J3" s="7"/>
      <c r="K3" s="7"/>
      <c r="L3" s="7"/>
      <c r="M3" s="7"/>
      <c r="N3" s="7"/>
      <c r="O3" s="6"/>
      <c r="P3" s="6"/>
    </row>
    <row r="4" spans="3:16">
      <c r="D4" s="2"/>
      <c r="E4" s="3"/>
      <c r="F4" s="4" t="s">
        <v>3</v>
      </c>
      <c r="G4" s="7"/>
      <c r="H4" s="7"/>
      <c r="I4" s="7"/>
      <c r="J4" s="7"/>
      <c r="K4" s="7"/>
      <c r="L4" s="7"/>
      <c r="M4" s="7"/>
      <c r="N4" s="7"/>
      <c r="O4" s="6"/>
      <c r="P4" s="6"/>
    </row>
    <row r="5" spans="3:16">
      <c r="C5" s="11"/>
      <c r="E5" s="2"/>
      <c r="F5" s="2"/>
      <c r="O5" s="6"/>
      <c r="P5" s="6"/>
    </row>
    <row r="6" spans="3:16">
      <c r="C6" s="11"/>
      <c r="O6" s="6"/>
      <c r="P6" s="6"/>
    </row>
    <row r="7" spans="3:16">
      <c r="C7" s="14" t="s">
        <v>4</v>
      </c>
      <c r="D7" s="14"/>
      <c r="E7" s="14"/>
      <c r="F7" s="14"/>
      <c r="O7" s="6"/>
      <c r="P7" s="6"/>
    </row>
    <row r="8" spans="3:16">
      <c r="C8" s="14" t="s">
        <v>5</v>
      </c>
      <c r="D8" s="14"/>
      <c r="E8" s="14"/>
      <c r="F8" s="14"/>
      <c r="O8" s="6"/>
      <c r="P8" s="6"/>
    </row>
    <row r="9" spans="3:16">
      <c r="C9" s="15"/>
      <c r="D9" s="16"/>
      <c r="F9" s="17" t="s">
        <v>6</v>
      </c>
      <c r="O9" s="6"/>
      <c r="P9" s="6"/>
    </row>
    <row r="10" spans="3:16">
      <c r="C10" s="18" t="s">
        <v>7</v>
      </c>
      <c r="D10" s="18" t="s">
        <v>8</v>
      </c>
      <c r="E10" s="19" t="s">
        <v>9</v>
      </c>
      <c r="F10" s="20"/>
      <c r="O10" s="6"/>
      <c r="P10" s="6"/>
    </row>
    <row r="11" spans="3:16">
      <c r="C11" s="18"/>
      <c r="D11" s="18"/>
      <c r="E11" s="21">
        <v>2025</v>
      </c>
      <c r="F11" s="21">
        <v>2026</v>
      </c>
      <c r="O11" s="6"/>
      <c r="P11" s="6"/>
    </row>
    <row r="12" spans="3:16">
      <c r="C12" s="22">
        <v>1</v>
      </c>
      <c r="D12" s="23">
        <v>2</v>
      </c>
      <c r="E12" s="23">
        <v>3</v>
      </c>
      <c r="F12" s="23">
        <v>4</v>
      </c>
      <c r="O12" s="6"/>
      <c r="P12" s="6"/>
    </row>
    <row r="13" spans="3:16">
      <c r="C13" s="24"/>
      <c r="D13" s="25"/>
      <c r="E13" s="26"/>
      <c r="F13" s="26"/>
      <c r="O13" s="6"/>
      <c r="P13" s="6"/>
    </row>
    <row r="14" spans="3:16">
      <c r="C14" s="27" t="s">
        <v>10</v>
      </c>
      <c r="D14" s="28" t="s">
        <v>11</v>
      </c>
      <c r="E14" s="29">
        <f t="shared" ref="E14:F14" si="0">E15+E18+E33+E35+E38+E41+E42+E48+E52+E53+E54</f>
        <v>11724969</v>
      </c>
      <c r="F14" s="29">
        <f t="shared" si="0"/>
        <v>12392070</v>
      </c>
      <c r="G14" s="30"/>
      <c r="O14" s="6"/>
      <c r="P14" s="6"/>
    </row>
    <row r="15" spans="3:16">
      <c r="C15" s="27" t="s">
        <v>12</v>
      </c>
      <c r="D15" s="28" t="s">
        <v>13</v>
      </c>
      <c r="E15" s="29">
        <f t="shared" ref="E15:F15" si="1">E16+E17</f>
        <v>6785417</v>
      </c>
      <c r="F15" s="29">
        <f t="shared" si="1"/>
        <v>7299972</v>
      </c>
      <c r="G15" s="30"/>
      <c r="O15" s="6"/>
      <c r="P15" s="6"/>
    </row>
    <row r="16" spans="3:16">
      <c r="C16" s="24" t="s">
        <v>14</v>
      </c>
      <c r="D16" s="31" t="s">
        <v>15</v>
      </c>
      <c r="E16" s="32">
        <v>1323809</v>
      </c>
      <c r="F16" s="32">
        <v>1407317</v>
      </c>
      <c r="G16" s="33"/>
      <c r="O16" s="6"/>
      <c r="P16" s="6"/>
    </row>
    <row r="17" spans="3:16">
      <c r="C17" s="24" t="s">
        <v>16</v>
      </c>
      <c r="D17" s="31" t="s">
        <v>17</v>
      </c>
      <c r="E17" s="32">
        <v>5461608</v>
      </c>
      <c r="F17" s="32">
        <v>5892655</v>
      </c>
      <c r="G17" s="33"/>
      <c r="H17" s="6"/>
      <c r="I17" s="6"/>
      <c r="J17" s="6"/>
      <c r="K17" s="6"/>
      <c r="L17" s="6"/>
      <c r="M17" s="6"/>
      <c r="N17" s="6"/>
      <c r="O17" s="6"/>
      <c r="P17" s="6"/>
    </row>
    <row r="18" spans="3:16" ht="42.75">
      <c r="C18" s="27" t="s">
        <v>18</v>
      </c>
      <c r="D18" s="28" t="s">
        <v>19</v>
      </c>
      <c r="E18" s="29">
        <f t="shared" ref="E18:F18" si="2">E19+E25+E27+E29+E20+E23+E26+E28+E30+E21+E22+E24+E31+E32</f>
        <v>2559709</v>
      </c>
      <c r="F18" s="29">
        <f t="shared" si="2"/>
        <v>2590090</v>
      </c>
      <c r="G18" s="30"/>
      <c r="H18" s="6"/>
      <c r="I18" s="6"/>
      <c r="J18" s="6"/>
      <c r="K18" s="6"/>
      <c r="L18" s="6"/>
      <c r="M18" s="6"/>
      <c r="N18" s="6"/>
      <c r="O18" s="6"/>
      <c r="P18" s="6"/>
    </row>
    <row r="19" spans="3:16" ht="135">
      <c r="C19" s="24" t="s">
        <v>20</v>
      </c>
      <c r="D19" s="31" t="s">
        <v>21</v>
      </c>
      <c r="E19" s="32">
        <v>132461</v>
      </c>
      <c r="F19" s="32">
        <v>139875</v>
      </c>
      <c r="G19" s="33"/>
      <c r="H19" s="6"/>
      <c r="I19" s="6"/>
      <c r="J19" s="6"/>
      <c r="K19" s="6"/>
      <c r="L19" s="6"/>
      <c r="M19" s="6"/>
      <c r="N19" s="6"/>
      <c r="O19" s="6"/>
      <c r="P19" s="6"/>
    </row>
    <row r="20" spans="3:16" ht="180">
      <c r="C20" s="24" t="s">
        <v>22</v>
      </c>
      <c r="D20" s="31" t="s">
        <v>23</v>
      </c>
      <c r="E20" s="32">
        <v>25705</v>
      </c>
      <c r="F20" s="32">
        <v>27144</v>
      </c>
      <c r="G20" s="33"/>
      <c r="H20" s="6"/>
      <c r="I20" s="6"/>
      <c r="J20" s="6"/>
      <c r="K20" s="6"/>
      <c r="L20" s="6"/>
      <c r="M20" s="6"/>
      <c r="N20" s="6"/>
      <c r="O20" s="6"/>
      <c r="P20" s="6"/>
    </row>
    <row r="21" spans="3:16" ht="105">
      <c r="C21" s="24" t="s">
        <v>24</v>
      </c>
      <c r="D21" s="34" t="s">
        <v>25</v>
      </c>
      <c r="E21" s="32">
        <v>282</v>
      </c>
      <c r="F21" s="32">
        <v>298</v>
      </c>
      <c r="G21" s="33"/>
      <c r="H21" s="6"/>
      <c r="I21" s="6"/>
      <c r="J21" s="6"/>
      <c r="K21" s="6"/>
      <c r="L21" s="6"/>
      <c r="M21" s="6"/>
      <c r="N21" s="6"/>
      <c r="O21" s="6"/>
      <c r="P21" s="6"/>
    </row>
    <row r="22" spans="3:16" ht="90">
      <c r="C22" s="24" t="s">
        <v>26</v>
      </c>
      <c r="D22" s="34" t="s">
        <v>27</v>
      </c>
      <c r="E22" s="32">
        <v>3</v>
      </c>
      <c r="F22" s="32">
        <v>3</v>
      </c>
      <c r="G22" s="33"/>
      <c r="H22" s="6"/>
      <c r="I22" s="6"/>
      <c r="J22" s="6"/>
      <c r="K22" s="6"/>
      <c r="L22" s="6"/>
      <c r="M22" s="6"/>
      <c r="N22" s="6"/>
      <c r="O22" s="6"/>
      <c r="P22" s="6"/>
    </row>
    <row r="23" spans="3:16" ht="75">
      <c r="C23" s="24" t="s">
        <v>28</v>
      </c>
      <c r="D23" s="34" t="s">
        <v>29</v>
      </c>
      <c r="E23" s="32">
        <v>17</v>
      </c>
      <c r="F23" s="32">
        <v>18</v>
      </c>
      <c r="G23" s="33"/>
      <c r="H23" s="6"/>
      <c r="I23" s="6"/>
      <c r="J23" s="6"/>
      <c r="K23" s="6"/>
      <c r="L23" s="6"/>
      <c r="M23" s="6"/>
      <c r="N23" s="6"/>
      <c r="O23" s="6"/>
      <c r="P23" s="6"/>
    </row>
    <row r="24" spans="3:16" ht="75">
      <c r="C24" s="24" t="s">
        <v>30</v>
      </c>
      <c r="D24" s="34" t="s">
        <v>31</v>
      </c>
      <c r="E24" s="32">
        <v>249</v>
      </c>
      <c r="F24" s="32">
        <v>263</v>
      </c>
      <c r="G24" s="33"/>
      <c r="H24" s="6"/>
      <c r="I24" s="6"/>
      <c r="J24" s="6"/>
      <c r="K24" s="6"/>
      <c r="L24" s="6"/>
      <c r="M24" s="6"/>
      <c r="N24" s="6"/>
      <c r="O24" s="6"/>
      <c r="P24" s="6"/>
    </row>
    <row r="25" spans="3:16" ht="105">
      <c r="C25" s="24" t="s">
        <v>32</v>
      </c>
      <c r="D25" s="31" t="s">
        <v>33</v>
      </c>
      <c r="E25" s="32">
        <v>610555</v>
      </c>
      <c r="F25" s="32">
        <v>615850</v>
      </c>
      <c r="G25" s="33"/>
      <c r="H25" s="6"/>
      <c r="I25" s="6"/>
      <c r="J25" s="6"/>
      <c r="K25" s="6"/>
      <c r="L25" s="6"/>
      <c r="M25" s="6"/>
      <c r="N25" s="6"/>
      <c r="O25" s="6"/>
      <c r="P25" s="6"/>
    </row>
    <row r="26" spans="3:16" ht="105">
      <c r="C26" s="24" t="s">
        <v>34</v>
      </c>
      <c r="D26" s="34" t="s">
        <v>35</v>
      </c>
      <c r="E26" s="32">
        <v>638579</v>
      </c>
      <c r="F26" s="32">
        <v>646020</v>
      </c>
      <c r="G26" s="33"/>
      <c r="H26" s="6"/>
      <c r="I26" s="6"/>
      <c r="J26" s="6"/>
      <c r="K26" s="6"/>
      <c r="L26" s="6"/>
      <c r="M26" s="6"/>
      <c r="N26" s="6"/>
      <c r="O26" s="6"/>
      <c r="P26" s="6"/>
    </row>
    <row r="27" spans="3:16" ht="120">
      <c r="C27" s="24" t="s">
        <v>36</v>
      </c>
      <c r="D27" s="31" t="s">
        <v>37</v>
      </c>
      <c r="E27" s="32">
        <v>3208</v>
      </c>
      <c r="F27" s="32">
        <v>3271</v>
      </c>
      <c r="G27" s="33"/>
      <c r="H27" s="6"/>
      <c r="I27" s="6"/>
      <c r="J27" s="6"/>
      <c r="K27" s="6"/>
      <c r="L27" s="6"/>
      <c r="M27" s="6"/>
      <c r="N27" s="6"/>
      <c r="O27" s="6"/>
      <c r="P27" s="6"/>
    </row>
    <row r="28" spans="3:16" ht="120">
      <c r="C28" s="24" t="s">
        <v>38</v>
      </c>
      <c r="D28" s="34" t="s">
        <v>39</v>
      </c>
      <c r="E28" s="32">
        <v>3355</v>
      </c>
      <c r="F28" s="32">
        <v>3432</v>
      </c>
      <c r="G28" s="33"/>
      <c r="H28" s="6"/>
      <c r="I28" s="6"/>
      <c r="J28" s="6"/>
      <c r="K28" s="6"/>
      <c r="L28" s="6"/>
      <c r="M28" s="6"/>
      <c r="N28" s="6"/>
      <c r="O28" s="6"/>
      <c r="P28" s="6"/>
    </row>
    <row r="29" spans="3:16" ht="105">
      <c r="C29" s="24" t="s">
        <v>40</v>
      </c>
      <c r="D29" s="31" t="s">
        <v>41</v>
      </c>
      <c r="E29" s="32">
        <v>635696</v>
      </c>
      <c r="F29" s="32">
        <v>641409</v>
      </c>
      <c r="G29" s="33"/>
      <c r="H29" s="6"/>
      <c r="I29" s="6"/>
      <c r="J29" s="6"/>
      <c r="K29" s="6"/>
      <c r="L29" s="6"/>
      <c r="M29" s="6"/>
      <c r="N29" s="6"/>
      <c r="O29" s="6"/>
      <c r="P29" s="6"/>
    </row>
    <row r="30" spans="3:16" ht="105">
      <c r="C30" s="24" t="s">
        <v>42</v>
      </c>
      <c r="D30" s="34" t="s">
        <v>43</v>
      </c>
      <c r="E30" s="32">
        <v>664875</v>
      </c>
      <c r="F30" s="32">
        <v>672832</v>
      </c>
      <c r="G30" s="33"/>
      <c r="H30" s="6"/>
      <c r="I30" s="6"/>
      <c r="J30" s="6"/>
      <c r="K30" s="6"/>
      <c r="L30" s="6"/>
      <c r="M30" s="6"/>
      <c r="N30" s="6"/>
      <c r="O30" s="6"/>
      <c r="P30" s="6"/>
    </row>
    <row r="31" spans="3:16" ht="105">
      <c r="C31" s="24" t="s">
        <v>44</v>
      </c>
      <c r="D31" s="34" t="s">
        <v>45</v>
      </c>
      <c r="E31" s="32">
        <v>-75896</v>
      </c>
      <c r="F31" s="32">
        <v>-78246</v>
      </c>
      <c r="G31" s="30"/>
      <c r="H31" s="6"/>
      <c r="I31" s="6"/>
      <c r="J31" s="6"/>
      <c r="K31" s="6"/>
      <c r="L31" s="6"/>
      <c r="M31" s="6"/>
      <c r="N31" s="6"/>
      <c r="O31" s="6"/>
      <c r="P31" s="6"/>
    </row>
    <row r="32" spans="3:16" ht="105">
      <c r="C32" s="24" t="s">
        <v>46</v>
      </c>
      <c r="D32" s="34" t="s">
        <v>47</v>
      </c>
      <c r="E32" s="32">
        <v>-79380</v>
      </c>
      <c r="F32" s="32">
        <v>-82079</v>
      </c>
      <c r="G32" s="33"/>
      <c r="H32" s="6"/>
      <c r="I32" s="6"/>
      <c r="J32" s="6"/>
      <c r="K32" s="6"/>
      <c r="L32" s="6"/>
      <c r="M32" s="6"/>
      <c r="N32" s="6"/>
      <c r="O32" s="6"/>
      <c r="P32" s="6"/>
    </row>
    <row r="33" spans="3:16">
      <c r="C33" s="27" t="s">
        <v>48</v>
      </c>
      <c r="D33" s="28" t="s">
        <v>49</v>
      </c>
      <c r="E33" s="29">
        <f t="shared" ref="E33:F33" si="3">E34</f>
        <v>15498</v>
      </c>
      <c r="F33" s="29">
        <f t="shared" si="3"/>
        <v>15756</v>
      </c>
      <c r="G33" s="30"/>
      <c r="H33" s="6"/>
      <c r="I33" s="6"/>
      <c r="J33" s="6"/>
      <c r="K33" s="6"/>
      <c r="L33" s="6"/>
      <c r="M33" s="6"/>
      <c r="N33" s="6"/>
      <c r="O33" s="6"/>
      <c r="P33" s="6"/>
    </row>
    <row r="34" spans="3:16">
      <c r="C34" s="24" t="s">
        <v>50</v>
      </c>
      <c r="D34" s="31" t="s">
        <v>51</v>
      </c>
      <c r="E34" s="32">
        <v>15498</v>
      </c>
      <c r="F34" s="32">
        <v>15756</v>
      </c>
      <c r="G34" s="33"/>
      <c r="H34" s="6"/>
      <c r="I34" s="6"/>
      <c r="J34" s="6"/>
      <c r="K34" s="6"/>
      <c r="L34" s="6"/>
      <c r="M34" s="6"/>
      <c r="N34" s="6"/>
      <c r="O34" s="6"/>
      <c r="P34" s="6"/>
    </row>
    <row r="35" spans="3:16">
      <c r="C35" s="27" t="s">
        <v>52</v>
      </c>
      <c r="D35" s="28" t="s">
        <v>53</v>
      </c>
      <c r="E35" s="29">
        <f t="shared" ref="E35:F35" si="4">E36+E37</f>
        <v>605992</v>
      </c>
      <c r="F35" s="29">
        <f t="shared" si="4"/>
        <v>636221</v>
      </c>
      <c r="G35" s="33"/>
      <c r="H35" s="6"/>
      <c r="I35" s="6"/>
      <c r="J35" s="6"/>
      <c r="K35" s="6"/>
      <c r="L35" s="6"/>
      <c r="M35" s="6"/>
      <c r="N35" s="6"/>
      <c r="O35" s="6"/>
      <c r="P35" s="6"/>
    </row>
    <row r="36" spans="3:16">
      <c r="C36" s="24" t="s">
        <v>54</v>
      </c>
      <c r="D36" s="31" t="s">
        <v>55</v>
      </c>
      <c r="E36" s="32">
        <v>378689</v>
      </c>
      <c r="F36" s="32">
        <v>400311</v>
      </c>
      <c r="G36" s="30"/>
      <c r="H36" s="6"/>
      <c r="I36" s="6"/>
      <c r="J36" s="6"/>
      <c r="K36" s="6"/>
      <c r="L36" s="6"/>
      <c r="M36" s="6"/>
      <c r="N36" s="6"/>
      <c r="O36" s="6"/>
      <c r="P36" s="6"/>
    </row>
    <row r="37" spans="3:16">
      <c r="C37" s="24" t="s">
        <v>56</v>
      </c>
      <c r="D37" s="31" t="s">
        <v>57</v>
      </c>
      <c r="E37" s="32">
        <v>227303</v>
      </c>
      <c r="F37" s="32">
        <v>235910</v>
      </c>
      <c r="G37" s="33"/>
      <c r="H37" s="6"/>
      <c r="I37" s="6"/>
      <c r="J37" s="6"/>
      <c r="K37" s="6"/>
      <c r="L37" s="6"/>
      <c r="M37" s="6"/>
      <c r="N37" s="6"/>
      <c r="O37" s="6"/>
      <c r="P37" s="6"/>
    </row>
    <row r="38" spans="3:16" ht="28.5">
      <c r="C38" s="27" t="s">
        <v>58</v>
      </c>
      <c r="D38" s="28" t="s">
        <v>59</v>
      </c>
      <c r="E38" s="29">
        <f t="shared" ref="E38:F38" si="5">E39+E40</f>
        <v>688769</v>
      </c>
      <c r="F38" s="29">
        <f t="shared" si="5"/>
        <v>738101</v>
      </c>
      <c r="G38" s="35"/>
      <c r="H38" s="6"/>
      <c r="I38" s="6"/>
      <c r="J38" s="6"/>
      <c r="K38" s="6"/>
      <c r="L38" s="6"/>
      <c r="M38" s="6"/>
      <c r="N38" s="6"/>
      <c r="O38" s="6"/>
      <c r="P38" s="6"/>
    </row>
    <row r="39" spans="3:16">
      <c r="C39" s="24" t="s">
        <v>60</v>
      </c>
      <c r="D39" s="31" t="s">
        <v>61</v>
      </c>
      <c r="E39" s="32">
        <v>683361</v>
      </c>
      <c r="F39" s="32">
        <v>732476</v>
      </c>
      <c r="G39" s="36"/>
      <c r="H39" s="6"/>
      <c r="I39" s="6"/>
      <c r="J39" s="6"/>
      <c r="K39" s="6"/>
      <c r="L39" s="6"/>
      <c r="M39" s="6"/>
      <c r="N39" s="6"/>
      <c r="O39" s="6"/>
      <c r="P39" s="6"/>
    </row>
    <row r="40" spans="3:16" ht="30">
      <c r="C40" s="24" t="s">
        <v>62</v>
      </c>
      <c r="D40" s="37" t="s">
        <v>63</v>
      </c>
      <c r="E40" s="38">
        <v>5408</v>
      </c>
      <c r="F40" s="38">
        <v>5625</v>
      </c>
      <c r="G40" s="36"/>
      <c r="H40" s="6"/>
      <c r="I40" s="6"/>
      <c r="J40" s="6"/>
      <c r="K40" s="6"/>
      <c r="L40" s="6"/>
      <c r="M40" s="6"/>
      <c r="N40" s="6"/>
      <c r="O40" s="6"/>
      <c r="P40" s="6"/>
    </row>
    <row r="41" spans="3:16">
      <c r="C41" s="39" t="s">
        <v>64</v>
      </c>
      <c r="D41" s="40" t="s">
        <v>65</v>
      </c>
      <c r="E41" s="41">
        <v>32316</v>
      </c>
      <c r="F41" s="41">
        <v>33563</v>
      </c>
      <c r="G41" s="35"/>
      <c r="H41" s="6"/>
      <c r="I41" s="6"/>
      <c r="J41" s="6"/>
      <c r="K41" s="6"/>
      <c r="L41" s="6"/>
      <c r="M41" s="6"/>
      <c r="N41" s="6"/>
      <c r="O41" s="6"/>
      <c r="P41" s="6"/>
    </row>
    <row r="42" spans="3:16" ht="42.75">
      <c r="C42" s="27" t="s">
        <v>66</v>
      </c>
      <c r="D42" s="40" t="s">
        <v>67</v>
      </c>
      <c r="E42" s="41">
        <f>E43+E46+E44+E45+E47</f>
        <v>681279</v>
      </c>
      <c r="F42" s="41">
        <f>F43+F46+F44+F45+F47</f>
        <v>721808</v>
      </c>
      <c r="G42" s="35"/>
      <c r="H42" s="6"/>
      <c r="I42" s="6"/>
      <c r="J42" s="6"/>
      <c r="K42" s="6"/>
      <c r="L42" s="6"/>
      <c r="M42" s="6"/>
      <c r="N42" s="6"/>
      <c r="O42" s="6"/>
      <c r="P42" s="6"/>
    </row>
    <row r="43" spans="3:16" ht="66" customHeight="1">
      <c r="C43" s="24" t="s">
        <v>68</v>
      </c>
      <c r="D43" s="37" t="s">
        <v>69</v>
      </c>
      <c r="E43" s="38">
        <v>1000</v>
      </c>
      <c r="F43" s="38">
        <v>1000</v>
      </c>
      <c r="G43" s="35"/>
      <c r="H43" s="6"/>
      <c r="I43" s="6"/>
      <c r="J43" s="6"/>
      <c r="K43" s="6"/>
      <c r="L43" s="6"/>
      <c r="M43" s="6"/>
      <c r="N43" s="6"/>
      <c r="O43" s="6"/>
      <c r="P43" s="6"/>
    </row>
    <row r="44" spans="3:16" ht="47.25" customHeight="1">
      <c r="C44" s="24" t="s">
        <v>70</v>
      </c>
      <c r="D44" s="37" t="s">
        <v>71</v>
      </c>
      <c r="E44" s="38">
        <v>675162</v>
      </c>
      <c r="F44" s="38">
        <v>715672</v>
      </c>
      <c r="G44" s="36"/>
      <c r="H44" s="6"/>
      <c r="I44" s="6"/>
      <c r="J44" s="6"/>
      <c r="K44" s="6"/>
      <c r="L44" s="6"/>
      <c r="M44" s="6"/>
      <c r="N44" s="6"/>
      <c r="O44" s="6"/>
      <c r="P44" s="6"/>
    </row>
    <row r="45" spans="3:16" ht="45">
      <c r="C45" s="24" t="s">
        <v>72</v>
      </c>
      <c r="D45" s="37" t="s">
        <v>73</v>
      </c>
      <c r="E45" s="38">
        <v>211</v>
      </c>
      <c r="F45" s="38">
        <v>200</v>
      </c>
      <c r="G45" s="36"/>
      <c r="H45" s="6"/>
      <c r="I45" s="6"/>
      <c r="J45" s="6"/>
      <c r="K45" s="6"/>
      <c r="L45" s="6"/>
      <c r="M45" s="6"/>
      <c r="N45" s="6"/>
      <c r="O45" s="6"/>
      <c r="P45" s="6"/>
    </row>
    <row r="46" spans="3:16" ht="75">
      <c r="C46" s="24" t="s">
        <v>74</v>
      </c>
      <c r="D46" s="37" t="s">
        <v>75</v>
      </c>
      <c r="E46" s="38">
        <v>4856</v>
      </c>
      <c r="F46" s="38">
        <v>4886</v>
      </c>
      <c r="G46" s="35"/>
      <c r="H46" s="6"/>
      <c r="I46" s="6"/>
      <c r="J46" s="6"/>
      <c r="K46" s="6"/>
      <c r="L46" s="6"/>
      <c r="M46" s="6"/>
      <c r="N46" s="6"/>
      <c r="O46" s="6"/>
      <c r="P46" s="6"/>
    </row>
    <row r="47" spans="3:16" ht="30">
      <c r="C47" s="24" t="s">
        <v>76</v>
      </c>
      <c r="D47" s="37" t="s">
        <v>77</v>
      </c>
      <c r="E47" s="38">
        <v>50</v>
      </c>
      <c r="F47" s="38">
        <v>50</v>
      </c>
      <c r="G47" s="35"/>
      <c r="H47" s="6"/>
      <c r="I47" s="6"/>
      <c r="J47" s="6"/>
      <c r="K47" s="6"/>
      <c r="L47" s="6"/>
      <c r="M47" s="6"/>
      <c r="N47" s="6"/>
      <c r="O47" s="6"/>
      <c r="P47" s="6"/>
    </row>
    <row r="48" spans="3:16" ht="28.5">
      <c r="C48" s="27" t="s">
        <v>78</v>
      </c>
      <c r="D48" s="40" t="s">
        <v>79</v>
      </c>
      <c r="E48" s="41">
        <f t="shared" ref="E48:F48" si="6">E49+E50+E51</f>
        <v>53166</v>
      </c>
      <c r="F48" s="41">
        <f t="shared" si="6"/>
        <v>55178</v>
      </c>
      <c r="G48" s="35"/>
      <c r="H48" s="6"/>
      <c r="I48" s="6"/>
      <c r="J48" s="6"/>
      <c r="K48" s="6"/>
      <c r="L48" s="6"/>
      <c r="M48" s="6"/>
      <c r="N48" s="6"/>
      <c r="O48" s="6"/>
      <c r="P48" s="6"/>
    </row>
    <row r="49" spans="1:22">
      <c r="C49" s="24" t="s">
        <v>80</v>
      </c>
      <c r="D49" s="37" t="s">
        <v>81</v>
      </c>
      <c r="E49" s="38">
        <v>38226</v>
      </c>
      <c r="F49" s="38">
        <v>40138</v>
      </c>
      <c r="G49" s="35"/>
      <c r="H49" s="6"/>
      <c r="I49" s="6"/>
      <c r="J49" s="6"/>
      <c r="K49" s="6"/>
      <c r="L49" s="6"/>
      <c r="M49" s="6"/>
      <c r="N49" s="6"/>
      <c r="O49" s="6"/>
      <c r="P49" s="6"/>
    </row>
    <row r="50" spans="1:22">
      <c r="C50" s="24" t="s">
        <v>82</v>
      </c>
      <c r="D50" s="37" t="s">
        <v>83</v>
      </c>
      <c r="E50" s="38">
        <v>4840</v>
      </c>
      <c r="F50" s="38">
        <v>4940</v>
      </c>
      <c r="G50" s="36"/>
      <c r="H50" s="6"/>
      <c r="I50" s="6"/>
      <c r="J50" s="6"/>
      <c r="K50" s="6"/>
      <c r="L50" s="6"/>
      <c r="M50" s="6"/>
      <c r="N50" s="6"/>
      <c r="O50" s="6"/>
      <c r="P50" s="6"/>
    </row>
    <row r="51" spans="1:22" s="43" customFormat="1">
      <c r="C51" s="24" t="s">
        <v>84</v>
      </c>
      <c r="D51" s="37" t="s">
        <v>85</v>
      </c>
      <c r="E51" s="38">
        <v>10100</v>
      </c>
      <c r="F51" s="38">
        <v>10100</v>
      </c>
      <c r="G51" s="36"/>
      <c r="H51" s="44"/>
      <c r="I51" s="44"/>
      <c r="J51" s="44"/>
      <c r="K51" s="44"/>
      <c r="L51" s="44"/>
      <c r="M51" s="44"/>
      <c r="N51" s="44"/>
      <c r="O51" s="44"/>
      <c r="P51" s="44"/>
      <c r="Q51" s="45"/>
      <c r="R51" s="45"/>
      <c r="S51" s="45"/>
      <c r="T51" s="45"/>
      <c r="U51" s="45"/>
      <c r="V51" s="45"/>
    </row>
    <row r="52" spans="1:22" s="46" customFormat="1" ht="28.5">
      <c r="C52" s="27" t="s">
        <v>86</v>
      </c>
      <c r="D52" s="40" t="s">
        <v>87</v>
      </c>
      <c r="E52" s="41">
        <v>57432</v>
      </c>
      <c r="F52" s="41">
        <v>54891</v>
      </c>
      <c r="G52" s="36"/>
      <c r="H52" s="47"/>
      <c r="I52" s="47"/>
      <c r="J52" s="47"/>
      <c r="K52" s="47"/>
      <c r="L52" s="47"/>
      <c r="M52" s="47"/>
      <c r="N52" s="47"/>
      <c r="O52" s="47"/>
      <c r="P52" s="47"/>
      <c r="Q52" s="48"/>
      <c r="R52" s="48"/>
      <c r="S52" s="48"/>
      <c r="T52" s="48"/>
      <c r="U52" s="48"/>
      <c r="V52" s="48"/>
    </row>
    <row r="53" spans="1:22" s="49" customFormat="1">
      <c r="C53" s="27" t="s">
        <v>88</v>
      </c>
      <c r="D53" s="40" t="s">
        <v>89</v>
      </c>
      <c r="E53" s="41">
        <v>800</v>
      </c>
      <c r="F53" s="41">
        <v>800</v>
      </c>
      <c r="G53" s="50"/>
      <c r="H53" s="50"/>
      <c r="I53" s="50"/>
      <c r="J53" s="50"/>
      <c r="K53" s="50"/>
      <c r="L53" s="50"/>
      <c r="M53" s="50"/>
      <c r="N53" s="50"/>
      <c r="O53" s="50"/>
      <c r="P53" s="50"/>
      <c r="Q53" s="51"/>
      <c r="R53" s="51"/>
      <c r="S53" s="51"/>
      <c r="T53" s="51"/>
      <c r="U53" s="51"/>
      <c r="V53" s="51"/>
    </row>
    <row r="54" spans="1:22" s="49" customFormat="1">
      <c r="C54" s="27" t="s">
        <v>90</v>
      </c>
      <c r="D54" s="40" t="s">
        <v>91</v>
      </c>
      <c r="E54" s="41">
        <v>244591</v>
      </c>
      <c r="F54" s="41">
        <v>245690</v>
      </c>
      <c r="G54" s="50"/>
      <c r="H54" s="50"/>
      <c r="I54" s="50"/>
      <c r="J54" s="50"/>
      <c r="K54" s="50"/>
      <c r="L54" s="50"/>
      <c r="M54" s="50"/>
      <c r="N54" s="50"/>
      <c r="O54" s="50"/>
      <c r="P54" s="50"/>
      <c r="Q54" s="51"/>
      <c r="R54" s="51"/>
      <c r="S54" s="51"/>
      <c r="T54" s="51"/>
      <c r="U54" s="51"/>
      <c r="V54" s="51"/>
    </row>
    <row r="55" spans="1:22" s="52" customFormat="1" ht="20.25" customHeight="1">
      <c r="A55" s="52" t="str">
        <f>RIGHT(B55,4)</f>
        <v>0000</v>
      </c>
      <c r="B55" s="52" t="str">
        <f>LEFT(C55,10)</f>
        <v>2 00 00000</v>
      </c>
      <c r="C55" s="53" t="s">
        <v>92</v>
      </c>
      <c r="D55" s="54" t="s">
        <v>93</v>
      </c>
      <c r="E55" s="55">
        <f t="shared" ref="E55:F55" si="7">+E56</f>
        <v>24762549.5</v>
      </c>
      <c r="F55" s="55">
        <f t="shared" si="7"/>
        <v>24470922.300000001</v>
      </c>
      <c r="G55" s="56"/>
      <c r="H55" s="56"/>
      <c r="I55" s="56"/>
      <c r="J55" s="56"/>
      <c r="K55" s="56"/>
      <c r="L55" s="56"/>
      <c r="M55" s="56"/>
      <c r="N55" s="56"/>
      <c r="O55" s="56"/>
      <c r="P55" s="56"/>
      <c r="Q55" s="57"/>
      <c r="R55" s="57"/>
      <c r="S55" s="57"/>
      <c r="T55" s="57"/>
      <c r="U55" s="57"/>
      <c r="V55" s="57"/>
    </row>
    <row r="56" spans="1:22" s="46" customFormat="1" ht="30">
      <c r="A56" s="52" t="str">
        <f t="shared" ref="A56:A102" si="8">RIGHT(B56,4)</f>
        <v>0000</v>
      </c>
      <c r="B56" s="52" t="str">
        <f t="shared" ref="B56:B102" si="9">LEFT(C56,10)</f>
        <v>2 02 00000</v>
      </c>
      <c r="C56" s="58" t="s">
        <v>94</v>
      </c>
      <c r="D56" s="37" t="s">
        <v>95</v>
      </c>
      <c r="E56" s="32">
        <f>E57+E59+E82+E97</f>
        <v>24762549.5</v>
      </c>
      <c r="F56" s="32">
        <f>F57+F59+F82+F97</f>
        <v>24470922.300000001</v>
      </c>
      <c r="G56" s="47"/>
      <c r="H56" s="47"/>
      <c r="I56" s="47"/>
      <c r="J56" s="47"/>
      <c r="K56" s="47"/>
      <c r="L56" s="47"/>
      <c r="M56" s="47"/>
      <c r="N56" s="47"/>
      <c r="O56" s="47"/>
      <c r="P56" s="47"/>
      <c r="Q56" s="48"/>
      <c r="R56" s="48"/>
      <c r="S56" s="48"/>
      <c r="T56" s="48"/>
      <c r="U56" s="48"/>
      <c r="V56" s="48"/>
    </row>
    <row r="57" spans="1:22" s="63" customFormat="1" ht="27.75" customHeight="1">
      <c r="A57" s="52" t="str">
        <f t="shared" si="8"/>
        <v>0000</v>
      </c>
      <c r="B57" s="52" t="str">
        <f t="shared" si="9"/>
        <v>2 02 10000</v>
      </c>
      <c r="C57" s="59" t="s">
        <v>96</v>
      </c>
      <c r="D57" s="60" t="s">
        <v>97</v>
      </c>
      <c r="E57" s="61">
        <f>E58</f>
        <v>20488443.399999999</v>
      </c>
      <c r="F57" s="61">
        <f>F58</f>
        <v>20488443.399999999</v>
      </c>
      <c r="G57" s="50"/>
      <c r="H57" s="50"/>
      <c r="I57" s="50"/>
      <c r="J57" s="50"/>
      <c r="K57" s="50"/>
      <c r="L57" s="50"/>
      <c r="M57" s="50"/>
      <c r="N57" s="50"/>
      <c r="O57" s="50"/>
      <c r="P57" s="50"/>
      <c r="Q57" s="62"/>
      <c r="R57" s="62"/>
      <c r="S57" s="62"/>
      <c r="T57" s="62"/>
      <c r="U57" s="62"/>
      <c r="V57" s="62"/>
    </row>
    <row r="58" spans="1:22" s="49" customFormat="1" ht="38.25" customHeight="1">
      <c r="A58" s="52" t="str">
        <f t="shared" si="8"/>
        <v>5001</v>
      </c>
      <c r="B58" s="52" t="str">
        <f t="shared" si="9"/>
        <v>2 02 15001</v>
      </c>
      <c r="C58" s="58" t="s">
        <v>98</v>
      </c>
      <c r="D58" s="37" t="s">
        <v>99</v>
      </c>
      <c r="E58" s="64">
        <v>20488443.399999999</v>
      </c>
      <c r="F58" s="64">
        <v>20488443.399999999</v>
      </c>
      <c r="G58" s="50"/>
      <c r="H58" s="50"/>
      <c r="I58" s="50"/>
      <c r="J58" s="50"/>
      <c r="K58" s="50"/>
      <c r="L58" s="50"/>
      <c r="M58" s="50"/>
      <c r="N58" s="50"/>
      <c r="O58" s="50"/>
      <c r="P58" s="50"/>
      <c r="Q58" s="51"/>
      <c r="R58" s="51"/>
      <c r="S58" s="51"/>
      <c r="T58" s="51"/>
      <c r="U58" s="51"/>
      <c r="V58" s="51"/>
    </row>
    <row r="59" spans="1:22" s="63" customFormat="1" ht="33.75" customHeight="1">
      <c r="A59" s="52" t="str">
        <f t="shared" si="8"/>
        <v>0000</v>
      </c>
      <c r="B59" s="52" t="str">
        <f t="shared" si="9"/>
        <v>2 02 20000</v>
      </c>
      <c r="C59" s="59" t="s">
        <v>100</v>
      </c>
      <c r="D59" s="60" t="s">
        <v>101</v>
      </c>
      <c r="E59" s="61">
        <f>SUM(E60:E81)</f>
        <v>2713340.4000000008</v>
      </c>
      <c r="F59" s="61">
        <f>SUM(F60:F81)</f>
        <v>2395785.5999999996</v>
      </c>
      <c r="G59" s="50"/>
      <c r="H59" s="50"/>
      <c r="I59" s="50"/>
      <c r="J59" s="50"/>
      <c r="K59" s="50"/>
      <c r="L59" s="50"/>
      <c r="M59" s="50"/>
      <c r="N59" s="50"/>
      <c r="O59" s="50"/>
      <c r="P59" s="50"/>
      <c r="Q59" s="62"/>
      <c r="R59" s="62"/>
      <c r="S59" s="62"/>
      <c r="T59" s="62"/>
      <c r="U59" s="62"/>
      <c r="V59" s="62"/>
    </row>
    <row r="60" spans="1:22" s="49" customFormat="1" ht="37.5" customHeight="1">
      <c r="A60" s="52" t="str">
        <f t="shared" si="8"/>
        <v>5007</v>
      </c>
      <c r="B60" s="52" t="str">
        <f t="shared" si="9"/>
        <v>2 02 25007</v>
      </c>
      <c r="C60" s="58" t="s">
        <v>102</v>
      </c>
      <c r="D60" s="65" t="s">
        <v>103</v>
      </c>
      <c r="E60" s="66">
        <v>937105.8</v>
      </c>
      <c r="F60" s="66">
        <v>953562.3</v>
      </c>
      <c r="G60" s="47"/>
      <c r="H60" s="47"/>
      <c r="I60" s="47"/>
      <c r="J60" s="47"/>
      <c r="K60" s="47"/>
      <c r="L60" s="47"/>
      <c r="M60" s="47"/>
      <c r="N60" s="50"/>
      <c r="O60" s="50"/>
      <c r="P60" s="50"/>
      <c r="Q60" s="51"/>
      <c r="R60" s="51"/>
      <c r="S60" s="51"/>
      <c r="T60" s="51"/>
      <c r="U60" s="51"/>
      <c r="V60" s="51"/>
    </row>
    <row r="61" spans="1:22" s="49" customFormat="1" ht="38.25" customHeight="1">
      <c r="A61" s="52" t="str">
        <f t="shared" si="8"/>
        <v>5014</v>
      </c>
      <c r="B61" s="52" t="str">
        <f t="shared" si="9"/>
        <v>2 02 25014</v>
      </c>
      <c r="C61" s="58" t="s">
        <v>104</v>
      </c>
      <c r="D61" s="65" t="s">
        <v>105</v>
      </c>
      <c r="E61" s="66">
        <v>3977.6</v>
      </c>
      <c r="F61" s="66">
        <v>4515.2</v>
      </c>
      <c r="G61" s="47"/>
      <c r="H61" s="47"/>
      <c r="I61" s="47"/>
      <c r="J61" s="47"/>
      <c r="K61" s="47"/>
      <c r="L61" s="47"/>
      <c r="M61" s="47"/>
      <c r="N61" s="50"/>
      <c r="O61" s="50"/>
      <c r="P61" s="50"/>
      <c r="Q61" s="51"/>
      <c r="R61" s="51"/>
      <c r="S61" s="51"/>
      <c r="T61" s="51"/>
      <c r="U61" s="51"/>
      <c r="V61" s="51"/>
    </row>
    <row r="62" spans="1:22" s="49" customFormat="1" ht="78.75" customHeight="1">
      <c r="A62" s="52" t="str">
        <f t="shared" si="8"/>
        <v>5121</v>
      </c>
      <c r="B62" s="52" t="str">
        <f t="shared" si="9"/>
        <v>2 02 25121</v>
      </c>
      <c r="C62" s="67" t="s">
        <v>106</v>
      </c>
      <c r="D62" s="68" t="s">
        <v>107</v>
      </c>
      <c r="E62" s="66">
        <v>0</v>
      </c>
      <c r="F62" s="66">
        <v>402142.9</v>
      </c>
      <c r="G62" s="47"/>
      <c r="H62" s="47"/>
      <c r="I62" s="47"/>
      <c r="J62" s="47"/>
      <c r="K62" s="47"/>
      <c r="L62" s="47"/>
      <c r="M62" s="47"/>
      <c r="N62" s="50"/>
      <c r="O62" s="50"/>
      <c r="P62" s="50"/>
      <c r="Q62" s="51"/>
      <c r="R62" s="51"/>
      <c r="S62" s="51"/>
      <c r="T62" s="51"/>
      <c r="U62" s="51"/>
      <c r="V62" s="51"/>
    </row>
    <row r="63" spans="1:22" s="49" customFormat="1" ht="126.75" customHeight="1">
      <c r="A63" s="52" t="str">
        <f t="shared" si="8"/>
        <v>5138</v>
      </c>
      <c r="B63" s="52" t="str">
        <f t="shared" si="9"/>
        <v>2 02 25138</v>
      </c>
      <c r="C63" s="67" t="s">
        <v>108</v>
      </c>
      <c r="D63" s="68" t="s">
        <v>109</v>
      </c>
      <c r="E63" s="66">
        <v>59170</v>
      </c>
      <c r="F63" s="66">
        <v>59800</v>
      </c>
      <c r="G63" s="47"/>
      <c r="H63" s="47"/>
      <c r="I63" s="47"/>
      <c r="J63" s="47"/>
      <c r="K63" s="47"/>
      <c r="L63" s="47"/>
      <c r="M63" s="47"/>
      <c r="N63" s="50"/>
      <c r="O63" s="50"/>
      <c r="P63" s="50"/>
      <c r="Q63" s="51"/>
      <c r="R63" s="51"/>
      <c r="S63" s="51"/>
      <c r="T63" s="51"/>
      <c r="U63" s="51"/>
      <c r="V63" s="51"/>
    </row>
    <row r="64" spans="1:22" s="49" customFormat="1" ht="90" customHeight="1">
      <c r="A64" s="52" t="str">
        <f t="shared" si="8"/>
        <v>5179</v>
      </c>
      <c r="B64" s="52" t="str">
        <f t="shared" si="9"/>
        <v>2 02 25179</v>
      </c>
      <c r="C64" s="67" t="s">
        <v>110</v>
      </c>
      <c r="D64" s="68" t="s">
        <v>111</v>
      </c>
      <c r="E64" s="66">
        <v>43896.9</v>
      </c>
      <c r="F64" s="66">
        <v>49274.5</v>
      </c>
      <c r="G64" s="47"/>
      <c r="H64" s="47"/>
      <c r="I64" s="47"/>
      <c r="J64" s="47"/>
      <c r="K64" s="47"/>
      <c r="L64" s="47"/>
      <c r="M64" s="47"/>
      <c r="N64" s="50"/>
      <c r="O64" s="50"/>
      <c r="P64" s="50"/>
      <c r="Q64" s="51"/>
      <c r="R64" s="51"/>
      <c r="S64" s="51"/>
      <c r="T64" s="51"/>
      <c r="U64" s="51"/>
      <c r="V64" s="51"/>
    </row>
    <row r="65" spans="1:22" s="49" customFormat="1" ht="39" customHeight="1">
      <c r="A65" s="52" t="str">
        <f t="shared" si="8"/>
        <v>5201</v>
      </c>
      <c r="B65" s="52" t="str">
        <f t="shared" si="9"/>
        <v>2 02 25201</v>
      </c>
      <c r="C65" s="67" t="s">
        <v>112</v>
      </c>
      <c r="D65" s="68" t="s">
        <v>113</v>
      </c>
      <c r="E65" s="66">
        <v>6774.8</v>
      </c>
      <c r="F65" s="66">
        <v>6450.9</v>
      </c>
      <c r="G65" s="47"/>
      <c r="H65" s="47"/>
      <c r="I65" s="47"/>
      <c r="J65" s="47"/>
      <c r="K65" s="47"/>
      <c r="L65" s="47"/>
      <c r="M65" s="47"/>
      <c r="N65" s="50"/>
      <c r="O65" s="50"/>
      <c r="P65" s="50"/>
      <c r="Q65" s="51"/>
      <c r="R65" s="51"/>
      <c r="S65" s="51"/>
      <c r="T65" s="51"/>
      <c r="U65" s="51"/>
      <c r="V65" s="51"/>
    </row>
    <row r="66" spans="1:22" s="49" customFormat="1" ht="54" customHeight="1">
      <c r="A66" s="52" t="str">
        <f t="shared" si="8"/>
        <v>5202</v>
      </c>
      <c r="B66" s="52" t="str">
        <f t="shared" si="9"/>
        <v>2 02 25202</v>
      </c>
      <c r="C66" s="67" t="s">
        <v>114</v>
      </c>
      <c r="D66" s="68" t="s">
        <v>115</v>
      </c>
      <c r="E66" s="66">
        <v>11165.3</v>
      </c>
      <c r="F66" s="66">
        <v>10656.2</v>
      </c>
      <c r="G66" s="47"/>
      <c r="H66" s="47"/>
      <c r="I66" s="47"/>
      <c r="J66" s="47"/>
      <c r="K66" s="47"/>
      <c r="L66" s="47"/>
      <c r="M66" s="47"/>
      <c r="N66" s="50"/>
      <c r="O66" s="50"/>
      <c r="P66" s="50"/>
      <c r="Q66" s="51"/>
      <c r="R66" s="51"/>
      <c r="S66" s="51"/>
      <c r="T66" s="51"/>
      <c r="U66" s="51"/>
      <c r="V66" s="51"/>
    </row>
    <row r="67" spans="1:22" s="46" customFormat="1" ht="69" customHeight="1">
      <c r="A67" s="52" t="str">
        <f t="shared" si="8"/>
        <v>5304</v>
      </c>
      <c r="B67" s="52" t="str">
        <f t="shared" si="9"/>
        <v>2 02 25304</v>
      </c>
      <c r="C67" s="67" t="s">
        <v>116</v>
      </c>
      <c r="D67" s="68" t="s">
        <v>117</v>
      </c>
      <c r="E67" s="66">
        <v>409962.8</v>
      </c>
      <c r="F67" s="66">
        <v>391477.4</v>
      </c>
      <c r="G67" s="50"/>
      <c r="H67" s="50"/>
      <c r="I67" s="50"/>
      <c r="J67" s="50"/>
      <c r="K67" s="50"/>
      <c r="L67" s="50"/>
      <c r="M67" s="50"/>
      <c r="N67" s="47"/>
      <c r="O67" s="47"/>
      <c r="P67" s="47"/>
      <c r="Q67" s="48"/>
      <c r="R67" s="48"/>
      <c r="S67" s="48"/>
      <c r="T67" s="48"/>
      <c r="U67" s="48"/>
      <c r="V67" s="48"/>
    </row>
    <row r="68" spans="1:22" s="46" customFormat="1" ht="68.25" customHeight="1">
      <c r="A68" s="52" t="str">
        <f t="shared" si="8"/>
        <v>5358</v>
      </c>
      <c r="B68" s="52" t="str">
        <f t="shared" si="9"/>
        <v>2 02 25358</v>
      </c>
      <c r="C68" s="67" t="s">
        <v>118</v>
      </c>
      <c r="D68" s="68" t="s">
        <v>119</v>
      </c>
      <c r="E68" s="66">
        <v>463.6</v>
      </c>
      <c r="F68" s="66">
        <v>463.6</v>
      </c>
      <c r="G68" s="50"/>
      <c r="H68" s="50"/>
      <c r="I68" s="50"/>
      <c r="J68" s="50"/>
      <c r="K68" s="50"/>
      <c r="L68" s="50"/>
      <c r="M68" s="50"/>
      <c r="N68" s="47"/>
      <c r="O68" s="47"/>
      <c r="P68" s="47"/>
      <c r="Q68" s="48"/>
      <c r="R68" s="48"/>
      <c r="S68" s="48"/>
      <c r="T68" s="48"/>
      <c r="U68" s="48"/>
      <c r="V68" s="48"/>
    </row>
    <row r="69" spans="1:22" s="46" customFormat="1" ht="40.5" customHeight="1">
      <c r="A69" s="52" t="str">
        <f t="shared" si="8"/>
        <v>5372</v>
      </c>
      <c r="B69" s="52" t="str">
        <f t="shared" si="9"/>
        <v>2 02 25372</v>
      </c>
      <c r="C69" s="67" t="s">
        <v>120</v>
      </c>
      <c r="D69" s="68" t="s">
        <v>121</v>
      </c>
      <c r="E69" s="66">
        <v>663434</v>
      </c>
      <c r="F69" s="66">
        <v>0</v>
      </c>
      <c r="G69" s="50"/>
      <c r="H69" s="50"/>
      <c r="I69" s="50"/>
      <c r="J69" s="50"/>
      <c r="K69" s="50"/>
      <c r="L69" s="50"/>
      <c r="M69" s="50"/>
      <c r="N69" s="47"/>
      <c r="O69" s="47"/>
      <c r="P69" s="47"/>
      <c r="Q69" s="48"/>
      <c r="R69" s="48"/>
      <c r="S69" s="48"/>
      <c r="T69" s="48"/>
      <c r="U69" s="48"/>
      <c r="V69" s="48"/>
    </row>
    <row r="70" spans="1:22" s="46" customFormat="1" ht="86.25" customHeight="1">
      <c r="A70" s="52" t="str">
        <f t="shared" si="8"/>
        <v>5402</v>
      </c>
      <c r="B70" s="52" t="str">
        <f t="shared" si="9"/>
        <v>2 02 25402</v>
      </c>
      <c r="C70" s="67" t="s">
        <v>122</v>
      </c>
      <c r="D70" s="68" t="s">
        <v>123</v>
      </c>
      <c r="E70" s="66">
        <v>285.2</v>
      </c>
      <c r="F70" s="66">
        <v>283.5</v>
      </c>
      <c r="G70" s="50"/>
      <c r="H70" s="50"/>
      <c r="I70" s="50"/>
      <c r="J70" s="50"/>
      <c r="K70" s="50"/>
      <c r="L70" s="50"/>
      <c r="M70" s="50"/>
      <c r="N70" s="47"/>
      <c r="O70" s="47"/>
      <c r="P70" s="47"/>
      <c r="Q70" s="48"/>
      <c r="R70" s="48"/>
      <c r="S70" s="48"/>
      <c r="T70" s="48"/>
      <c r="U70" s="48"/>
      <c r="V70" s="48"/>
    </row>
    <row r="71" spans="1:22" s="46" customFormat="1" ht="60.75" customHeight="1">
      <c r="A71" s="52" t="str">
        <f t="shared" si="8"/>
        <v>5462</v>
      </c>
      <c r="B71" s="52" t="str">
        <f t="shared" si="9"/>
        <v>2 02 25462</v>
      </c>
      <c r="C71" s="67" t="s">
        <v>124</v>
      </c>
      <c r="D71" s="68" t="s">
        <v>125</v>
      </c>
      <c r="E71" s="66">
        <v>143.4</v>
      </c>
      <c r="F71" s="66">
        <v>140.69999999999999</v>
      </c>
      <c r="G71" s="47"/>
      <c r="H71" s="47"/>
      <c r="I71" s="47"/>
      <c r="J71" s="47"/>
      <c r="K71" s="47"/>
      <c r="L71" s="47"/>
      <c r="M71" s="47"/>
      <c r="N71" s="47"/>
      <c r="O71" s="47"/>
      <c r="P71" s="47"/>
      <c r="Q71" s="48"/>
      <c r="R71" s="48"/>
      <c r="S71" s="48"/>
      <c r="T71" s="48"/>
      <c r="U71" s="48"/>
      <c r="V71" s="48"/>
    </row>
    <row r="72" spans="1:22" s="46" customFormat="1" ht="72" customHeight="1">
      <c r="A72" s="52" t="str">
        <f t="shared" si="8"/>
        <v>5466</v>
      </c>
      <c r="B72" s="52" t="str">
        <f t="shared" si="9"/>
        <v>2 02 25466</v>
      </c>
      <c r="C72" s="67" t="s">
        <v>126</v>
      </c>
      <c r="D72" s="68" t="s">
        <v>127</v>
      </c>
      <c r="E72" s="66">
        <v>8200.7000000000007</v>
      </c>
      <c r="F72" s="66">
        <v>7579</v>
      </c>
      <c r="G72" s="50"/>
      <c r="H72" s="50"/>
      <c r="I72" s="50"/>
      <c r="J72" s="50"/>
      <c r="K72" s="50"/>
      <c r="L72" s="50"/>
      <c r="M72" s="50"/>
      <c r="N72" s="47"/>
      <c r="O72" s="47"/>
      <c r="P72" s="47"/>
      <c r="Q72" s="48"/>
      <c r="R72" s="48"/>
      <c r="S72" s="48"/>
      <c r="T72" s="48"/>
      <c r="U72" s="48"/>
      <c r="V72" s="48"/>
    </row>
    <row r="73" spans="1:22" s="46" customFormat="1" ht="71.25" customHeight="1">
      <c r="A73" s="52" t="str">
        <f t="shared" si="8"/>
        <v>5467</v>
      </c>
      <c r="B73" s="52" t="str">
        <f t="shared" si="9"/>
        <v>2 02 25467</v>
      </c>
      <c r="C73" s="67" t="s">
        <v>128</v>
      </c>
      <c r="D73" s="68" t="s">
        <v>129</v>
      </c>
      <c r="E73" s="66">
        <v>5363.6</v>
      </c>
      <c r="F73" s="66">
        <v>5363.6</v>
      </c>
      <c r="G73" s="47"/>
      <c r="H73" s="47"/>
      <c r="I73" s="47"/>
      <c r="J73" s="47"/>
      <c r="K73" s="47"/>
      <c r="L73" s="47"/>
      <c r="M73" s="47"/>
      <c r="N73" s="47"/>
      <c r="O73" s="47"/>
      <c r="P73" s="47"/>
      <c r="Q73" s="48"/>
      <c r="R73" s="48"/>
      <c r="S73" s="48"/>
      <c r="T73" s="48"/>
      <c r="U73" s="48"/>
      <c r="V73" s="48"/>
    </row>
    <row r="74" spans="1:22" s="46" customFormat="1" ht="43.5" customHeight="1">
      <c r="A74" s="52" t="str">
        <f t="shared" si="8"/>
        <v>5497</v>
      </c>
      <c r="B74" s="52" t="str">
        <f t="shared" si="9"/>
        <v>2 02 25497</v>
      </c>
      <c r="C74" s="67" t="s">
        <v>130</v>
      </c>
      <c r="D74" s="68" t="s">
        <v>131</v>
      </c>
      <c r="E74" s="66">
        <v>192073.3</v>
      </c>
      <c r="F74" s="66">
        <v>197066.7</v>
      </c>
      <c r="G74" s="47"/>
      <c r="H74" s="47"/>
      <c r="I74" s="47"/>
      <c r="J74" s="47"/>
      <c r="K74" s="47"/>
      <c r="L74" s="47"/>
      <c r="M74" s="47"/>
      <c r="N74" s="47"/>
      <c r="O74" s="47"/>
      <c r="P74" s="47"/>
      <c r="Q74" s="48"/>
      <c r="R74" s="48"/>
      <c r="S74" s="48"/>
      <c r="T74" s="48"/>
      <c r="U74" s="48"/>
      <c r="V74" s="48"/>
    </row>
    <row r="75" spans="1:22" s="46" customFormat="1" ht="43.5" customHeight="1">
      <c r="A75" s="52" t="str">
        <f t="shared" si="8"/>
        <v>5501</v>
      </c>
      <c r="B75" s="52" t="str">
        <f t="shared" si="9"/>
        <v>2 02 25501</v>
      </c>
      <c r="C75" s="67" t="s">
        <v>132</v>
      </c>
      <c r="D75" s="68" t="s">
        <v>133</v>
      </c>
      <c r="E75" s="66">
        <v>151238.20000000001</v>
      </c>
      <c r="F75" s="66">
        <v>163494</v>
      </c>
      <c r="G75" s="47"/>
      <c r="H75" s="47"/>
      <c r="I75" s="47"/>
      <c r="J75" s="47"/>
      <c r="K75" s="47"/>
      <c r="L75" s="47"/>
      <c r="M75" s="47"/>
      <c r="N75" s="47"/>
      <c r="O75" s="47"/>
      <c r="P75" s="47"/>
      <c r="Q75" s="48"/>
      <c r="R75" s="48"/>
      <c r="S75" s="48"/>
      <c r="T75" s="48"/>
      <c r="U75" s="48"/>
      <c r="V75" s="48"/>
    </row>
    <row r="76" spans="1:22" s="46" customFormat="1" ht="41.25" customHeight="1">
      <c r="A76" s="52" t="str">
        <f t="shared" si="8"/>
        <v>5511</v>
      </c>
      <c r="B76" s="52" t="str">
        <f t="shared" si="9"/>
        <v>2 02 25511</v>
      </c>
      <c r="C76" s="67" t="s">
        <v>134</v>
      </c>
      <c r="D76" s="68" t="s">
        <v>135</v>
      </c>
      <c r="E76" s="66">
        <v>21034.6</v>
      </c>
      <c r="F76" s="66">
        <v>384.4</v>
      </c>
      <c r="G76" s="47"/>
      <c r="H76" s="47"/>
      <c r="I76" s="47"/>
      <c r="J76" s="47"/>
      <c r="K76" s="47"/>
      <c r="L76" s="47"/>
      <c r="M76" s="47"/>
      <c r="N76" s="47"/>
      <c r="O76" s="47"/>
      <c r="P76" s="47"/>
      <c r="Q76" s="48"/>
      <c r="R76" s="48"/>
      <c r="S76" s="48"/>
      <c r="T76" s="48"/>
      <c r="U76" s="48"/>
      <c r="V76" s="48"/>
    </row>
    <row r="77" spans="1:22" s="46" customFormat="1" ht="55.5" customHeight="1">
      <c r="A77" s="52" t="str">
        <f t="shared" si="8"/>
        <v>5517</v>
      </c>
      <c r="B77" s="52" t="str">
        <f t="shared" si="9"/>
        <v>2 02 25517</v>
      </c>
      <c r="C77" s="67" t="s">
        <v>136</v>
      </c>
      <c r="D77" s="68" t="s">
        <v>137</v>
      </c>
      <c r="E77" s="66">
        <v>5646.1</v>
      </c>
      <c r="F77" s="66">
        <v>5392.9</v>
      </c>
      <c r="G77" s="47"/>
      <c r="H77" s="47"/>
      <c r="I77" s="47"/>
      <c r="J77" s="47"/>
      <c r="K77" s="47"/>
      <c r="L77" s="47"/>
      <c r="M77" s="47"/>
      <c r="N77" s="47"/>
      <c r="O77" s="47"/>
      <c r="P77" s="47"/>
      <c r="Q77" s="48"/>
      <c r="R77" s="48"/>
      <c r="S77" s="48"/>
      <c r="T77" s="48"/>
      <c r="U77" s="48"/>
      <c r="V77" s="48"/>
    </row>
    <row r="78" spans="1:22" s="46" customFormat="1" ht="44.25" customHeight="1">
      <c r="A78" s="52" t="str">
        <f t="shared" si="8"/>
        <v>5519</v>
      </c>
      <c r="B78" s="52" t="str">
        <f t="shared" si="9"/>
        <v>2 02 25519</v>
      </c>
      <c r="C78" s="58" t="s">
        <v>138</v>
      </c>
      <c r="D78" s="65" t="s">
        <v>139</v>
      </c>
      <c r="E78" s="66">
        <v>1447.7</v>
      </c>
      <c r="F78" s="66">
        <v>1408.9</v>
      </c>
      <c r="G78" s="47"/>
      <c r="H78" s="47"/>
      <c r="I78" s="47"/>
      <c r="J78" s="47"/>
      <c r="K78" s="47"/>
      <c r="L78" s="47"/>
      <c r="M78" s="47"/>
      <c r="N78" s="47"/>
      <c r="O78" s="47"/>
      <c r="P78" s="47"/>
      <c r="Q78" s="48"/>
      <c r="R78" s="48"/>
      <c r="S78" s="48"/>
      <c r="T78" s="48"/>
      <c r="U78" s="48"/>
      <c r="V78" s="48"/>
    </row>
    <row r="79" spans="1:22" s="49" customFormat="1" ht="54" customHeight="1">
      <c r="A79" s="52" t="str">
        <f t="shared" si="8"/>
        <v>5599</v>
      </c>
      <c r="B79" s="52" t="str">
        <f t="shared" si="9"/>
        <v>2 02 25599</v>
      </c>
      <c r="C79" s="58" t="s">
        <v>140</v>
      </c>
      <c r="D79" s="68" t="s">
        <v>141</v>
      </c>
      <c r="E79" s="66">
        <v>34328.9</v>
      </c>
      <c r="F79" s="66">
        <v>34328.9</v>
      </c>
      <c r="G79" s="13"/>
      <c r="H79" s="13"/>
      <c r="I79" s="13"/>
      <c r="J79" s="13"/>
      <c r="K79" s="13"/>
      <c r="L79" s="13"/>
      <c r="M79" s="13"/>
      <c r="N79" s="50"/>
      <c r="O79" s="50"/>
      <c r="P79" s="50"/>
      <c r="Q79" s="51"/>
      <c r="R79" s="51"/>
      <c r="S79" s="51"/>
      <c r="T79" s="51"/>
      <c r="U79" s="51"/>
      <c r="V79" s="51"/>
    </row>
    <row r="80" spans="1:22" s="49" customFormat="1" ht="67.5" customHeight="1">
      <c r="A80" s="52" t="str">
        <f t="shared" si="8"/>
        <v>5752</v>
      </c>
      <c r="B80" s="52" t="str">
        <f t="shared" si="9"/>
        <v>2 02 25752</v>
      </c>
      <c r="C80" s="67" t="s">
        <v>142</v>
      </c>
      <c r="D80" s="68" t="s">
        <v>143</v>
      </c>
      <c r="E80" s="66">
        <v>133627.9</v>
      </c>
      <c r="F80" s="66"/>
      <c r="G80" s="13"/>
      <c r="H80" s="13"/>
      <c r="I80" s="13"/>
      <c r="J80" s="13"/>
      <c r="K80" s="13"/>
      <c r="L80" s="13"/>
      <c r="M80" s="13"/>
      <c r="N80" s="50"/>
      <c r="O80" s="50"/>
      <c r="P80" s="50"/>
      <c r="Q80" s="51"/>
      <c r="R80" s="51"/>
      <c r="S80" s="51"/>
      <c r="T80" s="51"/>
      <c r="U80" s="51"/>
      <c r="V80" s="51"/>
    </row>
    <row r="81" spans="1:22" s="49" customFormat="1" ht="55.5" customHeight="1">
      <c r="A81" s="52" t="str">
        <f t="shared" si="8"/>
        <v>5753</v>
      </c>
      <c r="B81" s="52" t="str">
        <f t="shared" si="9"/>
        <v>2 02 25753</v>
      </c>
      <c r="C81" s="67" t="s">
        <v>144</v>
      </c>
      <c r="D81" s="68" t="s">
        <v>145</v>
      </c>
      <c r="E81" s="66">
        <v>24000</v>
      </c>
      <c r="F81" s="66">
        <v>102000</v>
      </c>
      <c r="G81" s="13"/>
      <c r="H81" s="13"/>
      <c r="I81" s="13"/>
      <c r="J81" s="13"/>
      <c r="K81" s="13"/>
      <c r="L81" s="13"/>
      <c r="M81" s="13"/>
      <c r="N81" s="50"/>
      <c r="O81" s="50"/>
      <c r="P81" s="50"/>
      <c r="Q81" s="51"/>
      <c r="R81" s="51"/>
      <c r="S81" s="51"/>
      <c r="T81" s="51"/>
      <c r="U81" s="51"/>
      <c r="V81" s="51"/>
    </row>
    <row r="82" spans="1:22" ht="33" customHeight="1">
      <c r="A82" s="52" t="str">
        <f t="shared" si="8"/>
        <v>0000</v>
      </c>
      <c r="B82" s="52" t="str">
        <f t="shared" si="9"/>
        <v>2 02 30000</v>
      </c>
      <c r="C82" s="59" t="s">
        <v>146</v>
      </c>
      <c r="D82" s="69" t="s">
        <v>147</v>
      </c>
      <c r="E82" s="70">
        <f>SUM(E83:E96)</f>
        <v>871190</v>
      </c>
      <c r="F82" s="70">
        <f>SUM(F83:F96)</f>
        <v>897271.7</v>
      </c>
    </row>
    <row r="83" spans="1:22" ht="70.5" customHeight="1">
      <c r="A83" s="52" t="str">
        <f t="shared" si="8"/>
        <v>5120</v>
      </c>
      <c r="B83" s="52" t="str">
        <f t="shared" si="9"/>
        <v>2 02 35120</v>
      </c>
      <c r="C83" s="58" t="s">
        <v>148</v>
      </c>
      <c r="D83" s="71" t="s">
        <v>149</v>
      </c>
      <c r="E83" s="66">
        <v>481.6</v>
      </c>
      <c r="F83" s="66">
        <v>6145.6</v>
      </c>
      <c r="G83" s="47"/>
      <c r="H83" s="47"/>
      <c r="I83" s="47"/>
      <c r="J83" s="47"/>
      <c r="K83" s="47"/>
      <c r="L83" s="47"/>
      <c r="M83" s="47"/>
      <c r="N83" s="6"/>
      <c r="O83" s="6"/>
      <c r="P83" s="6"/>
    </row>
    <row r="84" spans="1:22" ht="57.75" customHeight="1">
      <c r="A84" s="52" t="str">
        <f t="shared" si="8"/>
        <v>5127</v>
      </c>
      <c r="B84" s="52" t="str">
        <f t="shared" si="9"/>
        <v>2 02 35127</v>
      </c>
      <c r="C84" s="58" t="s">
        <v>150</v>
      </c>
      <c r="D84" s="71" t="s">
        <v>151</v>
      </c>
      <c r="E84" s="66">
        <v>4500</v>
      </c>
      <c r="F84" s="66"/>
      <c r="N84" s="6"/>
      <c r="O84" s="6"/>
      <c r="P84" s="6"/>
    </row>
    <row r="85" spans="1:22" ht="44.25" customHeight="1">
      <c r="A85" s="52" t="str">
        <f>RIGHT(B85,4)</f>
        <v>5128</v>
      </c>
      <c r="B85" s="52" t="str">
        <f t="shared" si="9"/>
        <v>2 02 35128</v>
      </c>
      <c r="C85" s="58" t="s">
        <v>152</v>
      </c>
      <c r="D85" s="71" t="s">
        <v>153</v>
      </c>
      <c r="E85" s="66">
        <v>9240.7000000000007</v>
      </c>
      <c r="F85" s="66">
        <v>8819.9</v>
      </c>
      <c r="G85" s="47"/>
      <c r="H85" s="47"/>
      <c r="I85" s="47"/>
      <c r="J85" s="47"/>
      <c r="K85" s="47"/>
      <c r="L85" s="47"/>
      <c r="M85" s="47"/>
      <c r="N85" s="6"/>
      <c r="O85" s="6"/>
      <c r="P85" s="6"/>
    </row>
    <row r="86" spans="1:22" ht="98.25" customHeight="1">
      <c r="A86" s="52" t="str">
        <f>RIGHT(B86,4)</f>
        <v>5134</v>
      </c>
      <c r="B86" s="52" t="str">
        <f>LEFT(C86,10)</f>
        <v>2 02 35134</v>
      </c>
      <c r="C86" s="58" t="s">
        <v>154</v>
      </c>
      <c r="D86" s="71" t="s">
        <v>155</v>
      </c>
      <c r="E86" s="66">
        <v>0</v>
      </c>
      <c r="F86" s="66">
        <v>4688.7</v>
      </c>
      <c r="G86" s="47"/>
      <c r="H86" s="47"/>
      <c r="I86" s="47"/>
      <c r="J86" s="47"/>
      <c r="K86" s="47"/>
      <c r="L86" s="47"/>
      <c r="M86" s="47"/>
      <c r="N86" s="6"/>
      <c r="O86" s="6"/>
      <c r="P86" s="6"/>
    </row>
    <row r="87" spans="1:22" ht="77.25" customHeight="1">
      <c r="A87" s="52" t="str">
        <f t="shared" si="8"/>
        <v>5135</v>
      </c>
      <c r="B87" s="52" t="str">
        <f t="shared" si="9"/>
        <v>2 02 35135</v>
      </c>
      <c r="C87" s="58" t="s">
        <v>156</v>
      </c>
      <c r="D87" s="71" t="s">
        <v>157</v>
      </c>
      <c r="E87" s="66">
        <v>3718.6</v>
      </c>
      <c r="F87" s="66">
        <v>3201.7</v>
      </c>
      <c r="N87" s="6"/>
      <c r="O87" s="6"/>
      <c r="P87" s="6"/>
    </row>
    <row r="88" spans="1:22" ht="90.75" customHeight="1">
      <c r="A88" s="52" t="str">
        <f t="shared" si="8"/>
        <v>5176</v>
      </c>
      <c r="B88" s="52" t="str">
        <f t="shared" si="9"/>
        <v>2 02 35176</v>
      </c>
      <c r="C88" s="58" t="s">
        <v>158</v>
      </c>
      <c r="D88" s="71" t="s">
        <v>159</v>
      </c>
      <c r="E88" s="66">
        <v>10112.799999999999</v>
      </c>
      <c r="F88" s="66">
        <v>10382.299999999999</v>
      </c>
      <c r="N88" s="6"/>
      <c r="O88" s="6"/>
      <c r="P88" s="6"/>
    </row>
    <row r="89" spans="1:22" ht="72" customHeight="1">
      <c r="A89" s="52" t="str">
        <f t="shared" si="8"/>
        <v>5220</v>
      </c>
      <c r="B89" s="52" t="str">
        <f t="shared" si="9"/>
        <v>2 02 35220</v>
      </c>
      <c r="C89" s="58" t="s">
        <v>160</v>
      </c>
      <c r="D89" s="71" t="s">
        <v>161</v>
      </c>
      <c r="E89" s="66">
        <v>8924.1</v>
      </c>
      <c r="F89" s="66">
        <v>9281.2000000000007</v>
      </c>
      <c r="N89" s="6"/>
      <c r="O89" s="6"/>
      <c r="P89" s="6"/>
    </row>
    <row r="90" spans="1:22" ht="84.75" customHeight="1">
      <c r="A90" s="52" t="str">
        <f t="shared" si="8"/>
        <v>5240</v>
      </c>
      <c r="B90" s="52" t="str">
        <f t="shared" si="9"/>
        <v>2 02 35240</v>
      </c>
      <c r="C90" s="58" t="s">
        <v>162</v>
      </c>
      <c r="D90" s="71" t="s">
        <v>163</v>
      </c>
      <c r="E90" s="66">
        <v>122.6</v>
      </c>
      <c r="F90" s="66">
        <v>124.4</v>
      </c>
      <c r="N90" s="6"/>
      <c r="O90" s="6"/>
      <c r="P90" s="6"/>
    </row>
    <row r="91" spans="1:22" ht="44.25" customHeight="1">
      <c r="A91" s="52" t="str">
        <f t="shared" si="8"/>
        <v>5250</v>
      </c>
      <c r="B91" s="52" t="str">
        <f t="shared" si="9"/>
        <v>2 02 35250</v>
      </c>
      <c r="C91" s="58" t="s">
        <v>164</v>
      </c>
      <c r="D91" s="71" t="s">
        <v>165</v>
      </c>
      <c r="E91" s="66">
        <v>127937.9</v>
      </c>
      <c r="F91" s="66">
        <v>124643.2</v>
      </c>
      <c r="N91" s="6"/>
      <c r="O91" s="6"/>
      <c r="P91" s="6"/>
    </row>
    <row r="92" spans="1:22" ht="77.25" customHeight="1">
      <c r="A92" s="52" t="str">
        <f t="shared" si="8"/>
        <v>5290</v>
      </c>
      <c r="B92" s="52" t="str">
        <f t="shared" si="9"/>
        <v>2 02 35290</v>
      </c>
      <c r="C92" s="58" t="s">
        <v>166</v>
      </c>
      <c r="D92" s="71" t="s">
        <v>167</v>
      </c>
      <c r="E92" s="66">
        <v>367221.5</v>
      </c>
      <c r="F92" s="66">
        <v>388244.2</v>
      </c>
      <c r="N92" s="6"/>
      <c r="O92" s="6"/>
      <c r="P92" s="6"/>
    </row>
    <row r="93" spans="1:22" ht="51.75" customHeight="1">
      <c r="A93" s="52" t="str">
        <f t="shared" si="8"/>
        <v>5345</v>
      </c>
      <c r="B93" s="52" t="str">
        <f t="shared" si="9"/>
        <v>2 02 35345</v>
      </c>
      <c r="C93" s="58" t="s">
        <v>168</v>
      </c>
      <c r="D93" s="71" t="s">
        <v>169</v>
      </c>
      <c r="E93" s="66">
        <v>283453.09999999998</v>
      </c>
      <c r="F93" s="66">
        <v>283453.09999999998</v>
      </c>
      <c r="N93" s="6"/>
      <c r="O93" s="6"/>
      <c r="P93" s="6"/>
    </row>
    <row r="94" spans="1:22" ht="46.5" customHeight="1">
      <c r="A94" s="52" t="str">
        <f t="shared" si="8"/>
        <v>5429</v>
      </c>
      <c r="B94" s="52" t="str">
        <f t="shared" si="9"/>
        <v>2 02 35429</v>
      </c>
      <c r="C94" s="58" t="s">
        <v>170</v>
      </c>
      <c r="D94" s="71" t="s">
        <v>171</v>
      </c>
      <c r="E94" s="66">
        <v>16001.6</v>
      </c>
      <c r="F94" s="66">
        <v>25686</v>
      </c>
      <c r="N94" s="6"/>
      <c r="O94" s="6"/>
      <c r="P94" s="6"/>
    </row>
    <row r="95" spans="1:22" ht="75">
      <c r="A95" s="52" t="str">
        <f t="shared" si="8"/>
        <v>5432</v>
      </c>
      <c r="B95" s="52" t="str">
        <f t="shared" si="9"/>
        <v>2 02 35432</v>
      </c>
      <c r="C95" s="58" t="s">
        <v>172</v>
      </c>
      <c r="D95" s="71" t="s">
        <v>173</v>
      </c>
      <c r="E95" s="66">
        <v>39475.5</v>
      </c>
      <c r="F95" s="66">
        <v>32601.4</v>
      </c>
      <c r="N95" s="6"/>
      <c r="O95" s="6"/>
      <c r="P95" s="6"/>
    </row>
    <row r="96" spans="1:22" ht="38.25" customHeight="1">
      <c r="A96" s="52" t="str">
        <f t="shared" si="8"/>
        <v>5900</v>
      </c>
      <c r="B96" s="52" t="str">
        <f t="shared" si="9"/>
        <v>2 02 35900</v>
      </c>
      <c r="C96" s="58" t="s">
        <v>174</v>
      </c>
      <c r="D96" s="71" t="s">
        <v>175</v>
      </c>
      <c r="E96" s="66"/>
      <c r="F96" s="66"/>
      <c r="N96" s="6"/>
      <c r="O96" s="6"/>
      <c r="P96" s="6"/>
    </row>
    <row r="97" spans="1:16" ht="21" customHeight="1">
      <c r="A97" s="52" t="str">
        <f t="shared" si="8"/>
        <v>0000</v>
      </c>
      <c r="B97" s="52" t="str">
        <f t="shared" si="9"/>
        <v>2 02 40000</v>
      </c>
      <c r="C97" s="59" t="s">
        <v>176</v>
      </c>
      <c r="D97" s="72" t="s">
        <v>177</v>
      </c>
      <c r="E97" s="70">
        <f>SUM(E98:E102)</f>
        <v>689575.7</v>
      </c>
      <c r="F97" s="70">
        <f>SUM(F98:F102)</f>
        <v>689421.6</v>
      </c>
      <c r="N97" s="6"/>
      <c r="O97" s="6"/>
      <c r="P97" s="6"/>
    </row>
    <row r="98" spans="1:16" ht="45">
      <c r="A98" s="52"/>
      <c r="B98" s="52"/>
      <c r="C98" s="73" t="s">
        <v>178</v>
      </c>
      <c r="D98" s="74" t="s">
        <v>179</v>
      </c>
      <c r="E98" s="75">
        <v>30275.200000000001</v>
      </c>
      <c r="F98" s="75">
        <v>30275.200000000001</v>
      </c>
      <c r="N98" s="6"/>
      <c r="O98" s="6"/>
      <c r="P98" s="6"/>
    </row>
    <row r="99" spans="1:16" ht="60">
      <c r="A99" s="52"/>
      <c r="B99" s="52"/>
      <c r="C99" s="73" t="s">
        <v>180</v>
      </c>
      <c r="D99" s="74" t="s">
        <v>181</v>
      </c>
      <c r="E99" s="76">
        <v>11071.2</v>
      </c>
      <c r="F99" s="76">
        <v>11071.2</v>
      </c>
      <c r="N99" s="6"/>
      <c r="O99" s="6"/>
      <c r="P99" s="6"/>
    </row>
    <row r="100" spans="1:16" ht="122.25" customHeight="1">
      <c r="A100" s="52" t="str">
        <f t="shared" si="8"/>
        <v>5303</v>
      </c>
      <c r="B100" s="52" t="str">
        <f t="shared" si="9"/>
        <v>2 02 45303</v>
      </c>
      <c r="C100" s="67" t="s">
        <v>182</v>
      </c>
      <c r="D100" s="77" t="s">
        <v>183</v>
      </c>
      <c r="E100" s="66">
        <v>604980.69999999995</v>
      </c>
      <c r="F100" s="66">
        <v>604980.69999999995</v>
      </c>
      <c r="G100" s="6"/>
      <c r="H100" s="6"/>
      <c r="I100" s="6"/>
      <c r="J100" s="6"/>
      <c r="K100" s="6"/>
      <c r="L100" s="6"/>
      <c r="M100" s="6"/>
      <c r="N100" s="6"/>
      <c r="O100" s="6"/>
      <c r="P100" s="6"/>
    </row>
    <row r="101" spans="1:16" ht="154.5" customHeight="1">
      <c r="A101" s="52" t="str">
        <f t="shared" si="8"/>
        <v>5363</v>
      </c>
      <c r="B101" s="52" t="str">
        <f t="shared" si="9"/>
        <v>2 02 45363</v>
      </c>
      <c r="C101" s="67" t="s">
        <v>184</v>
      </c>
      <c r="D101" s="77" t="s">
        <v>185</v>
      </c>
      <c r="E101" s="66">
        <v>43148</v>
      </c>
      <c r="F101" s="66">
        <v>42996.6</v>
      </c>
      <c r="G101" s="6"/>
      <c r="H101" s="6"/>
      <c r="I101" s="6"/>
      <c r="J101" s="6"/>
      <c r="K101" s="6"/>
      <c r="L101" s="6"/>
      <c r="M101" s="6"/>
      <c r="N101" s="6"/>
      <c r="O101" s="6"/>
      <c r="P101" s="6"/>
    </row>
    <row r="102" spans="1:16" ht="89.25" customHeight="1">
      <c r="A102" s="52" t="str">
        <f t="shared" si="8"/>
        <v>5468</v>
      </c>
      <c r="B102" s="52" t="str">
        <f t="shared" si="9"/>
        <v>2 02 45468</v>
      </c>
      <c r="C102" s="67" t="s">
        <v>186</v>
      </c>
      <c r="D102" s="77" t="s">
        <v>187</v>
      </c>
      <c r="E102" s="66">
        <v>100.6</v>
      </c>
      <c r="F102" s="66">
        <v>97.9</v>
      </c>
      <c r="G102" s="6"/>
      <c r="H102" s="6"/>
      <c r="I102" s="6"/>
      <c r="J102" s="6"/>
      <c r="K102" s="6"/>
      <c r="L102" s="6"/>
      <c r="M102" s="6"/>
      <c r="N102" s="6"/>
      <c r="O102" s="6"/>
      <c r="P102" s="6"/>
    </row>
    <row r="103" spans="1:16">
      <c r="C103" s="78"/>
      <c r="D103" s="79" t="s">
        <v>188</v>
      </c>
      <c r="E103" s="80">
        <f>E14+E55</f>
        <v>36487518.5</v>
      </c>
      <c r="F103" s="80">
        <f>F14+F55</f>
        <v>36862992.299999997</v>
      </c>
      <c r="G103" s="6">
        <f>+E103/12</f>
        <v>3040626.5416666665</v>
      </c>
      <c r="H103" s="6">
        <f>+F103/12</f>
        <v>3071916.0249999999</v>
      </c>
      <c r="I103" s="6">
        <f>+G103*2</f>
        <v>6081253.083333333</v>
      </c>
      <c r="J103" s="6">
        <f>+H103*2</f>
        <v>6143832.0499999998</v>
      </c>
      <c r="K103" s="6"/>
      <c r="L103" s="6"/>
      <c r="M103" s="6"/>
      <c r="N103" s="6"/>
      <c r="O103" s="6"/>
      <c r="P103" s="6"/>
    </row>
    <row r="104" spans="1:16">
      <c r="C104" s="81"/>
      <c r="E104" s="66"/>
      <c r="F104" s="66"/>
      <c r="I104" s="6"/>
      <c r="J104" s="6"/>
      <c r="K104" s="6"/>
      <c r="L104" s="6"/>
      <c r="M104" s="6"/>
      <c r="N104" s="6"/>
      <c r="O104" s="6"/>
      <c r="P104" s="6"/>
    </row>
    <row r="105" spans="1:16">
      <c r="E105" s="82"/>
      <c r="F105" s="82"/>
      <c r="G105" s="6"/>
      <c r="H105" s="6"/>
      <c r="I105" s="6"/>
      <c r="J105" s="6"/>
      <c r="K105" s="6"/>
      <c r="L105" s="6"/>
      <c r="M105" s="6"/>
      <c r="N105" s="6"/>
      <c r="O105" s="6"/>
      <c r="P105" s="6"/>
    </row>
    <row r="106" spans="1:16">
      <c r="E106" s="82"/>
      <c r="F106" s="82"/>
      <c r="G106" s="6"/>
      <c r="H106" s="6"/>
      <c r="I106" s="6"/>
      <c r="J106" s="6"/>
      <c r="K106" s="6"/>
      <c r="L106" s="6"/>
      <c r="M106" s="6"/>
      <c r="N106" s="6"/>
      <c r="O106" s="6"/>
      <c r="P106" s="6"/>
    </row>
    <row r="107" spans="1:16">
      <c r="E107" s="82"/>
      <c r="F107" s="82"/>
      <c r="G107" s="6"/>
      <c r="H107" s="6"/>
      <c r="I107" s="6"/>
      <c r="J107" s="6"/>
      <c r="K107" s="6"/>
      <c r="L107" s="6"/>
      <c r="M107" s="6"/>
      <c r="N107" s="6"/>
      <c r="O107" s="6"/>
      <c r="P107" s="6"/>
    </row>
    <row r="108" spans="1:16">
      <c r="E108" s="82"/>
      <c r="F108" s="82"/>
      <c r="G108" s="6"/>
      <c r="H108" s="6"/>
      <c r="I108" s="6"/>
      <c r="J108" s="6"/>
      <c r="K108" s="6"/>
      <c r="L108" s="6"/>
      <c r="M108" s="6"/>
      <c r="N108" s="6"/>
      <c r="O108" s="6"/>
      <c r="P108" s="6"/>
    </row>
    <row r="109" spans="1:16">
      <c r="E109" s="82"/>
      <c r="F109" s="82"/>
      <c r="G109" s="6"/>
      <c r="H109" s="6"/>
      <c r="I109" s="6"/>
      <c r="J109" s="6"/>
      <c r="K109" s="6"/>
      <c r="L109" s="6"/>
      <c r="M109" s="6"/>
      <c r="N109" s="6"/>
      <c r="O109" s="6"/>
      <c r="P109" s="6"/>
    </row>
    <row r="110" spans="1:16">
      <c r="E110" s="82"/>
      <c r="F110" s="82"/>
      <c r="G110" s="6"/>
      <c r="H110" s="6"/>
      <c r="I110" s="6"/>
      <c r="J110" s="6"/>
      <c r="K110" s="6"/>
      <c r="L110" s="6"/>
      <c r="M110" s="6"/>
      <c r="N110" s="6"/>
      <c r="O110" s="6"/>
      <c r="P110" s="6"/>
    </row>
    <row r="111" spans="1:16">
      <c r="E111" s="82"/>
      <c r="F111" s="82"/>
      <c r="G111" s="6"/>
      <c r="H111" s="6"/>
      <c r="I111" s="6"/>
      <c r="J111" s="6"/>
      <c r="K111" s="6"/>
      <c r="L111" s="6"/>
      <c r="M111" s="6"/>
      <c r="N111" s="6"/>
      <c r="O111" s="6"/>
      <c r="P111" s="6"/>
    </row>
  </sheetData>
  <autoFilter ref="A55:P103"/>
  <mergeCells count="5">
    <mergeCell ref="C7:F7"/>
    <mergeCell ref="C8:F8"/>
    <mergeCell ref="C10:C11"/>
    <mergeCell ref="D10:D11"/>
    <mergeCell ref="E10:F10"/>
  </mergeCells>
  <pageMargins left="0.55118110236220474" right="0.43307086614173229" top="0.43307086614173229" bottom="0.35433070866141736" header="0.15748031496062992" footer="0.15748031496062992"/>
  <pageSetup paperSize="9" scale="73" fitToHeight="7" orientation="portrait" useFirstPageNumber="1" r:id="rId1"/>
  <headerFooter differentFirst="1" alignWithMargins="0">
    <oddFooter>&amp;R&amp;"Times New Roman,обычный"&amp;P</oddFooter>
  </headerFooter>
  <rowBreaks count="1" manualBreakCount="1">
    <brk id="86" min="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 25-26</vt:lpstr>
      <vt:lpstr>'Пр6 доходы 25-26'!Заголовки_для_печати</vt:lpstr>
      <vt:lpstr>'Пр6 доходы 25-26'!Область_печати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Монгуш Саглай Романовна</dc:creator>
  <cp:lastModifiedBy>Монгуш Саглай Романовна</cp:lastModifiedBy>
  <dcterms:created xsi:type="dcterms:W3CDTF">2023-11-02T04:20:25Z</dcterms:created>
  <dcterms:modified xsi:type="dcterms:W3CDTF">2023-11-02T04:20:35Z</dcterms:modified>
</cp:coreProperties>
</file>