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0" windowWidth="27795" windowHeight="11835"/>
  </bookViews>
  <sheets>
    <sheet name="Пр5 доходы 24г" sheetId="1" r:id="rId1"/>
  </sheets>
  <externalReferences>
    <externalReference r:id="rId2"/>
  </externalReferences>
  <definedNames>
    <definedName name="_xlnm._FilterDatabase" localSheetId="0" hidden="1">'Пр5 доходы 24г'!$A$55:$V$142</definedName>
    <definedName name="_xlnm.Print_Titles" localSheetId="0">'Пр5 доходы 24г'!$10:$11</definedName>
    <definedName name="_xlnm.Print_Area" localSheetId="0">'Пр5 доходы 24г'!$C$1:$E$138</definedName>
  </definedNames>
  <calcPr calcId="144525"/>
</workbook>
</file>

<file path=xl/calcChain.xml><?xml version="1.0" encoding="utf-8"?>
<calcChain xmlns="http://schemas.openxmlformats.org/spreadsheetml/2006/main">
  <c r="B138" i="1" l="1"/>
  <c r="A138" i="1" s="1"/>
  <c r="B137" i="1"/>
  <c r="A137" i="1"/>
  <c r="E136" i="1"/>
  <c r="B136" i="1"/>
  <c r="A136" i="1"/>
  <c r="B135" i="1"/>
  <c r="A135" i="1" s="1"/>
  <c r="B134" i="1"/>
  <c r="A134" i="1"/>
  <c r="B133" i="1"/>
  <c r="A133" i="1" s="1"/>
  <c r="G132" i="1"/>
  <c r="B132" i="1"/>
  <c r="A132" i="1"/>
  <c r="B131" i="1"/>
  <c r="A131" i="1"/>
  <c r="E130" i="1"/>
  <c r="G134" i="1" s="1"/>
  <c r="B130" i="1"/>
  <c r="A130" i="1" s="1"/>
  <c r="B129" i="1"/>
  <c r="A129" i="1"/>
  <c r="B128" i="1"/>
  <c r="A128" i="1"/>
  <c r="B127" i="1"/>
  <c r="A127" i="1"/>
  <c r="B126" i="1"/>
  <c r="A126" i="1" s="1"/>
  <c r="B125" i="1"/>
  <c r="A125" i="1"/>
  <c r="B124" i="1"/>
  <c r="A124" i="1" s="1"/>
  <c r="B123" i="1"/>
  <c r="A123" i="1"/>
  <c r="B122" i="1"/>
  <c r="A122" i="1" s="1"/>
  <c r="B121" i="1"/>
  <c r="A121" i="1"/>
  <c r="B120" i="1"/>
  <c r="A120" i="1"/>
  <c r="B119" i="1"/>
  <c r="A119" i="1"/>
  <c r="E118" i="1"/>
  <c r="B118" i="1"/>
  <c r="A118" i="1"/>
  <c r="B117" i="1"/>
  <c r="A117" i="1"/>
  <c r="B116" i="1"/>
  <c r="A116" i="1"/>
  <c r="B115" i="1"/>
  <c r="A115" i="1"/>
  <c r="B114" i="1"/>
  <c r="A114" i="1"/>
  <c r="B113" i="1"/>
  <c r="A113" i="1" s="1"/>
  <c r="B112" i="1"/>
  <c r="A112" i="1"/>
  <c r="B111" i="1"/>
  <c r="A111" i="1" s="1"/>
  <c r="B110" i="1"/>
  <c r="A110" i="1"/>
  <c r="B109" i="1"/>
  <c r="A109" i="1"/>
  <c r="B108" i="1"/>
  <c r="A108" i="1"/>
  <c r="B107" i="1"/>
  <c r="A107" i="1"/>
  <c r="B106" i="1"/>
  <c r="A106" i="1"/>
  <c r="B105" i="1"/>
  <c r="A105" i="1" s="1"/>
  <c r="B104" i="1"/>
  <c r="A104" i="1"/>
  <c r="B103" i="1"/>
  <c r="A103" i="1" s="1"/>
  <c r="B102" i="1"/>
  <c r="A102" i="1"/>
  <c r="B101" i="1"/>
  <c r="A101" i="1"/>
  <c r="E100" i="1"/>
  <c r="B100" i="1"/>
  <c r="A100" i="1"/>
  <c r="B99" i="1"/>
  <c r="A99" i="1" s="1"/>
  <c r="B98" i="1"/>
  <c r="A98" i="1"/>
  <c r="B97" i="1"/>
  <c r="A97" i="1"/>
  <c r="B96" i="1"/>
  <c r="A96" i="1"/>
  <c r="B95" i="1"/>
  <c r="A95" i="1" s="1"/>
  <c r="B94" i="1"/>
  <c r="A94" i="1"/>
  <c r="B93" i="1"/>
  <c r="A93" i="1" s="1"/>
  <c r="B92" i="1"/>
  <c r="A92" i="1"/>
  <c r="B91" i="1"/>
  <c r="A91" i="1" s="1"/>
  <c r="B90" i="1"/>
  <c r="A90" i="1"/>
  <c r="B89" i="1"/>
  <c r="A89" i="1"/>
  <c r="B88" i="1"/>
  <c r="A88" i="1"/>
  <c r="B87" i="1"/>
  <c r="A87" i="1" s="1"/>
  <c r="B86" i="1"/>
  <c r="A86" i="1"/>
  <c r="B85" i="1"/>
  <c r="A85" i="1" s="1"/>
  <c r="B84" i="1"/>
  <c r="A84" i="1"/>
  <c r="B83" i="1"/>
  <c r="A83" i="1" s="1"/>
  <c r="B82" i="1"/>
  <c r="A82" i="1"/>
  <c r="B81" i="1"/>
  <c r="A81" i="1"/>
  <c r="B80" i="1"/>
  <c r="A80" i="1"/>
  <c r="B79" i="1"/>
  <c r="A79" i="1" s="1"/>
  <c r="B78" i="1"/>
  <c r="A78" i="1"/>
  <c r="B77" i="1"/>
  <c r="A77" i="1" s="1"/>
  <c r="B76" i="1"/>
  <c r="A76" i="1"/>
  <c r="B75" i="1"/>
  <c r="A75" i="1" s="1"/>
  <c r="B74" i="1"/>
  <c r="A74" i="1"/>
  <c r="B73" i="1"/>
  <c r="A73" i="1"/>
  <c r="B72" i="1"/>
  <c r="A72" i="1"/>
  <c r="B71" i="1"/>
  <c r="A71" i="1" s="1"/>
  <c r="B70" i="1"/>
  <c r="A70" i="1"/>
  <c r="B69" i="1"/>
  <c r="A69" i="1" s="1"/>
  <c r="B68" i="1"/>
  <c r="A68" i="1"/>
  <c r="B67" i="1"/>
  <c r="A67" i="1" s="1"/>
  <c r="B66" i="1"/>
  <c r="A66" i="1" s="1"/>
  <c r="B65" i="1"/>
  <c r="A65" i="1"/>
  <c r="B64" i="1"/>
  <c r="A64" i="1"/>
  <c r="B63" i="1"/>
  <c r="A63" i="1" s="1"/>
  <c r="B62" i="1"/>
  <c r="A62" i="1"/>
  <c r="F61" i="1"/>
  <c r="B61" i="1"/>
  <c r="A61" i="1"/>
  <c r="E60" i="1"/>
  <c r="B60" i="1"/>
  <c r="A60" i="1" s="1"/>
  <c r="B59" i="1"/>
  <c r="A59" i="1"/>
  <c r="B58" i="1"/>
  <c r="A58" i="1"/>
  <c r="E57" i="1"/>
  <c r="E56" i="1" s="1"/>
  <c r="E55" i="1" s="1"/>
  <c r="B57" i="1"/>
  <c r="A57" i="1" s="1"/>
  <c r="B56" i="1"/>
  <c r="A56" i="1"/>
  <c r="E47" i="1"/>
  <c r="E41" i="1"/>
  <c r="E37" i="1"/>
  <c r="E34" i="1"/>
  <c r="E32" i="1"/>
  <c r="E17" i="1"/>
  <c r="E14" i="1"/>
  <c r="E13" i="1" s="1"/>
  <c r="E138" i="1" l="1"/>
  <c r="E139" i="1" l="1"/>
  <c r="F138" i="1"/>
  <c r="G138" i="1" s="1"/>
  <c r="E141" i="1" l="1"/>
  <c r="E142" i="1" s="1"/>
  <c r="F139" i="1"/>
</calcChain>
</file>

<file path=xl/sharedStrings.xml><?xml version="1.0" encoding="utf-8"?>
<sst xmlns="http://schemas.openxmlformats.org/spreadsheetml/2006/main" count="262" uniqueCount="262">
  <si>
    <t>Приложение 5</t>
  </si>
  <si>
    <t xml:space="preserve">к Закону Республики Тыва </t>
  </si>
  <si>
    <t xml:space="preserve">"О  республиканском бюджете Республики Тыва </t>
  </si>
  <si>
    <t>на 2024 год и на плановый период 2025 и 2026 годов"</t>
  </si>
  <si>
    <t>ПОСТУПЛЕНИЯ ДОХОДОВ В РЕСПУБЛИКАНСКИЙ  БЮДЖЕТ</t>
  </si>
  <si>
    <t>РЕСПУБЛИКИ ТЫВА НА 2024 ГОД</t>
  </si>
  <si>
    <t>(тыс. рублей)</t>
  </si>
  <si>
    <t xml:space="preserve">Коды бюджетной классификации  </t>
  </si>
  <si>
    <t xml:space="preserve">      Наименование доходов </t>
  </si>
  <si>
    <t>Сумма</t>
  </si>
  <si>
    <t>1 00 00000 00 0000 000</t>
  </si>
  <si>
    <t>НАЛОГОВЫЕ И НЕНАЛОГОВЫЕ ДОХОДЫ</t>
  </si>
  <si>
    <t>1 01 00000 00 0000 000</t>
  </si>
  <si>
    <t>НАЛОГИ НА ПРИБЫЛЬ, ДОХОДЫ</t>
  </si>
  <si>
    <t>1 01 01000 00 0000 110</t>
  </si>
  <si>
    <t>Налог на прибыль  организаций</t>
  </si>
  <si>
    <t xml:space="preserve">1 01 02000 01 0000 110 </t>
  </si>
  <si>
    <t>Налог на доходы физических лиц</t>
  </si>
  <si>
    <t>1 03 00000 00 0000 000</t>
  </si>
  <si>
    <t>НАЛОГИ НА ТОВАРЫ (РАБОТЫ,  УСЛУГИ), РЕАЛИЗУЕМЫЕ НА ТЕРРИТОРИИ РОССИЙСКОЙ ФЕДЕРАЦИИ</t>
  </si>
  <si>
    <t>1 03 02142 01 0000 110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</si>
  <si>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</si>
  <si>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 xml:space="preserve">1 03 02143 01 0000 110
</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</si>
  <si>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</si>
  <si>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1 03 02190 01 0000 110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</si>
  <si>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</si>
  <si>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1 03 02200 01 0000 110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</si>
  <si>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</si>
  <si>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1 03 02210 01 0000 110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</si>
  <si>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</si>
  <si>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1 03 02220 01 0000 110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</si>
  <si>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</si>
  <si>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</si>
  <si>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</si>
  <si>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1 03 02232 01 0000 110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</si>
  <si>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</si>
  <si>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</si>
  <si>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</si>
  <si>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</si>
  <si>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</si>
  <si>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</si>
  <si>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</si>
  <si>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</si>
  <si>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</si>
  <si>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</si>
  <si>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</si>
  <si>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1 03 02262 01 0000 110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</si>
  <si>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</si>
  <si>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 xml:space="preserve"> 1 05 00000 00 0000 000</t>
  </si>
  <si>
    <t>НАЛОГИ НА СОВОКУПНЫЙ ДОХОД</t>
  </si>
  <si>
    <t>1 05 06000 01 0000 110</t>
  </si>
  <si>
    <t>Налог на профессиональный доход</t>
  </si>
  <si>
    <t>1 06 00000 00 0000 000</t>
  </si>
  <si>
    <t>НАЛОГИ НА ИМУЩЕСТВО</t>
  </si>
  <si>
    <t>1 06 02000 02 0000 110</t>
  </si>
  <si>
    <t>Налог на имущество организаций</t>
  </si>
  <si>
    <t>1 06 04000 02 0000 110</t>
  </si>
  <si>
    <t>Транспортный налог</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</si>
  <si>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</si>
  <si>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</si>
  <si>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</si>
  <si>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</si>
  <si>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1 07 04000 01 0000 110</t>
  </si>
  <si>
    <t xml:space="preserve">Сборы за пользование объектами животного мира и за пользование объектами водных биологических ресурсов </t>
  </si>
  <si>
    <t>1 08 00000 00 0000 000</t>
  </si>
  <si>
    <t>ГОСУДАРСТВЕННАЯ ПОШЛИНА</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</si>
  <si>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</si>
  <si>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</si>
  <si>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</si>
  <si>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</si>
  <si>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1 11 02102 02 0000 120</t>
  </si>
  <si>
    <t>Доходы от операций по управлению остатками средств на едином казначейском счете, зачисляемые в бюджеты субъектов Российской Федерации</t>
  </si>
  <si>
    <t>1 11 03020 02 0000 120</t>
  </si>
  <si>
    <t>Проценты, полученные от предоставления бюджетных кредитов внутри страны за счет средств бюджетов субъектов Российской Федерации</t>
  </si>
  <si>
    <t xml:space="preserve"> 1 11 05000 00 0000 120</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</si>
  <si>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</si>
  <si>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1 11 07000 00 0000 120</t>
  </si>
  <si>
    <t>Платежи от государственных и муниципальных унитарных предприятий</t>
  </si>
  <si>
    <t xml:space="preserve"> 1 12 00000 00 0000 000</t>
  </si>
  <si>
    <t xml:space="preserve">ПЛАТЕЖИ ПРИ ПОЛЬЗОВАНИИ ПРИРОДНЫМИ РЕСУРСАМИ </t>
  </si>
  <si>
    <t>1 12 01000 01 0000 120</t>
  </si>
  <si>
    <t>Плата за негативное воздействие на окружающую среду</t>
  </si>
  <si>
    <t>1 12 02000 00 0000 120</t>
  </si>
  <si>
    <t>Платежи при пользовании недрами</t>
  </si>
  <si>
    <t>1 12 04000 00 0000 120</t>
  </si>
  <si>
    <t>Плата за использование лесов</t>
  </si>
  <si>
    <t xml:space="preserve"> 1 13 00000 00 0000 000</t>
  </si>
  <si>
    <t>ДОХОДЫ ОТ ОКАЗАНИЯ ПЛАТНЫХ УСЛУГ  И КОМПЕНСАЦИИ ЗАТРАТ ГОСУДАРСТВА</t>
  </si>
  <si>
    <t xml:space="preserve"> 1 14 00000 00 0000 000</t>
  </si>
  <si>
    <t>ДОХОДЫ ОТ ПРОДАЖИ МАТЕРИАЛЬНЫХ И НЕМАТЕРИАЛЬНЫХ АКТИВОВ</t>
  </si>
  <si>
    <t>1 15 00000 00 0000 000</t>
  </si>
  <si>
    <t xml:space="preserve">АДМИНИСТРАТИВНЫЕ ПЛАТЕЖИ И СБОРЫ </t>
  </si>
  <si>
    <t xml:space="preserve"> 1 16 00000 00 0000 000</t>
  </si>
  <si>
    <t>ШТРАФЫ, САНКЦИИ, ВОЗМЕЩЕНИЕ УЩЕРБА</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</si>
  <si>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</si>
  <si>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</si>
  <si>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</si>
  <si>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</si>
  <si>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</si>
  <si>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t>
  </si>
  <si>
    <t>2 02 15001 02 0000 150</t>
  </si>
  <si>
    <t>Дотации бюджетам субъектов Российской Федерации на выравнивание бюджетной обеспеченности</t>
  </si>
  <si>
    <t>2 02 15009 02 0000 150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</si>
  <si>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</si>
  <si>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2 02 20000 00 0000 150</t>
  </si>
  <si>
    <t>Субсидии бюджетам бюджетной системы Российской Федерации (межбюджетные субсидии)</t>
  </si>
  <si>
    <t>2 02 25007 02 0000 150</t>
  </si>
  <si>
    <t>Субсидии бюджетам субъектов Российской Федерации на выплату региональных социальных доплат к пенсии</t>
  </si>
  <si>
    <t>2 02 25014 02 0000 150</t>
  </si>
  <si>
    <t>Субсидии бюджетам субъектов Российской Федерации на стимулирование увеличения производства картофеля и овощей</t>
  </si>
  <si>
    <r>
      <t>2 02 25028</t>
    </r>
    <r>
      <rPr>
        <sz val="11"/>
        <color rgb="FFFF0000"/>
        <rFont val="Times New Roman"/>
        <family val="1"/>
        <charset val="204"/>
      </rPr>
      <t xml:space="preserve"> </t>
    </r>
    <r>
      <rPr>
        <sz val="11"/>
        <rFont val="Times New Roman"/>
        <family val="1"/>
        <charset val="204"/>
      </rPr>
      <t>02 0000 150</t>
    </r>
  </si>
  <si>
    <t>Субсидии бюджетам субъектов Российской Федерации на поддержку региональных проектов в сфере информационных технологий</t>
  </si>
  <si>
    <r>
      <t>2 02 25065</t>
    </r>
    <r>
      <rPr>
        <sz val="11"/>
        <color rgb="FFFF0000"/>
        <rFont val="Times New Roman"/>
        <family val="1"/>
        <charset val="204"/>
      </rPr>
      <t xml:space="preserve"> </t>
    </r>
    <r>
      <rPr>
        <sz val="11"/>
        <rFont val="Times New Roman"/>
        <family val="1"/>
        <charset val="204"/>
      </rPr>
      <t>02 0000 150</t>
    </r>
  </si>
  <si>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</si>
  <si>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2 02 25081 02 0000 150</t>
  </si>
  <si>
    <t>Субсидии бюджетам субъектов Российской Федерации на государственную поддержку организаций, входящих в систему спортивной подготовки</t>
  </si>
  <si>
    <t>2 02 25086 02 0000 150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</si>
  <si>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</si>
  <si>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2 02 25098 02 0000 150</t>
  </si>
  <si>
    <r>
      <t>Субсидии бюджетам субъектов Российской Федерации</t>
    </r>
    <r>
      <rPr>
        <sz val="11"/>
        <rFont val="Times New Roman"/>
        <family val="1"/>
        <charset val="204"/>
      </rPr>
      <t xml:space="preserve">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r>
  </si>
  <si>
    <t>2 02 25114 02 0000 150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</si>
  <si>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</si>
  <si>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2 02 25121 02 0000 150</t>
  </si>
  <si>
    <t>Субсидии бюджетам субъектов Российской Федерации на 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</si>
  <si>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 xml:space="preserve"> </t>
  </si>
  <si>
    <t>2 02 25138 02 0000 150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</si>
  <si>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</si>
  <si>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2 02 25139 02 0000 150</t>
  </si>
  <si>
    <t>Субсидии бюджетам субъектов Российской Федерации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t>
  </si>
  <si>
    <t>2 02 25171 02 0000 150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</si>
  <si>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</si>
  <si>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2 02 25172 02 0000 150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</si>
  <si>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</si>
  <si>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2 02 25177 02 0000 150</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</si>
  <si>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</si>
  <si>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2 02 25179 02 0000 150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</si>
  <si>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</si>
  <si>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2 02 25190 02 0000 150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</si>
  <si>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</si>
  <si>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2 02 25192 02 0000 150</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</si>
  <si>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</si>
  <si>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2 02 25201 02 0000 150</t>
  </si>
  <si>
    <t>Субсидии бюджетам субъектов Российской Федерации на развитие паллиативной медицинской помощи</t>
  </si>
  <si>
    <t>2 02 25202 02 0000 150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</si>
  <si>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</si>
  <si>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2 02 25229 02 0000 150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</si>
  <si>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</si>
  <si>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2 02 25230 02 0000 150</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</si>
  <si>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</si>
  <si>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2 02 25256 02 0000 150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</si>
  <si>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</si>
  <si>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2 02 25281 02 0000 150</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</si>
  <si>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</si>
  <si>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2 02 25299 02 0000 150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</si>
  <si>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</si>
  <si>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2 02 25300 02 0000 150</t>
  </si>
  <si>
    <t>Субсидии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</si>
  <si>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2 02 25304 02 0000 150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</si>
  <si>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</si>
  <si>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2 02 25305 02 0000 150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</si>
  <si>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</si>
  <si>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2 02 25321 02 0000 150</t>
  </si>
  <si>
    <t>Субсидии бюджетам субъектов Российской Федерации на реализацию мероприятий индивидуальных программ социально-экономического развития Республики Алтай, Республики Карелия и Республики Тыва</t>
  </si>
  <si>
    <t>2 02 25358 02 0000 150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</si>
  <si>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</si>
  <si>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2 02 25365 02 0000 150</t>
  </si>
  <si>
    <t>Субсидии бюджетам субъектов Российской Федерации на реализацию региональных проектов модернизации первичного звена здравоохранения</t>
  </si>
  <si>
    <t>2 02 25372 02 0000 150</t>
  </si>
  <si>
    <t>Субсидии бюджетам субъектов Российской Федерации на развитие транспортной инфраструктуры на сельских территориях</t>
  </si>
  <si>
    <t>2 02 25394 02 0000 150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</si>
  <si>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</si>
  <si>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2 02 25402 02 0000 150</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</si>
  <si>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</si>
  <si>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2 02 25424 02 0000 150</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</si>
  <si>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</si>
  <si>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2 02 25456 02 0000 150</t>
  </si>
  <si>
    <t>Субсидии бюджетам субъектов Российской Федерации на модернизации театров юного зрителя и театров кукол</t>
  </si>
  <si>
    <t>2 02 25462 02 0000 150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</si>
  <si>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</si>
  <si>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2 02 25466 02 0000 150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</si>
  <si>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</si>
  <si>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2 02 25467 02 0000 150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</si>
  <si>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</si>
  <si>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2 02 25480 02 0000 150</t>
  </si>
  <si>
    <t>Субсидии бюджетам субъектов Российской Федерации на создание системы поддержки фермеров и развитие сельской кооперации</t>
  </si>
  <si>
    <t>2 02 25490 02 0000 150</t>
  </si>
  <si>
    <t>Субсидии бюджетам субъектов Российской Федерации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</si>
  <si>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2 02 25497 02 0000 150</t>
  </si>
  <si>
    <t>Субсидии бюджетам субъектов Российской Федерации на реализацию мероприятий по обеспечению жильем молодых семей</t>
  </si>
  <si>
    <t>2 02 25501 02 0000 150</t>
  </si>
  <si>
    <t>Субсидии на поддержку приоритетных направлений агропромышленного комплекса и развитие малых форм хозяйствования</t>
  </si>
  <si>
    <t>2 02 25513 02 0000 150</t>
  </si>
  <si>
    <t>Субсидии бюджетам субъектов Российской Федерации на развитие сети учреждений культурно-досугового типа</t>
  </si>
  <si>
    <t>2 02 25517 02 0000 150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</si>
  <si>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</si>
  <si>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2 02 25518 02 0000 150</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</si>
  <si>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</si>
  <si>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2 02 25519 02 0000 150</t>
  </si>
  <si>
    <t>Субсидии бюджетам субъектов Российской Федерации на поддержку отрасли культуры</t>
  </si>
  <si>
    <t>2 02 25520 02 0000 150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</si>
  <si>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</si>
  <si>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2 02 25527 02 0000 150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</si>
  <si>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</si>
  <si>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2 02 25555 02 0000 150</t>
  </si>
  <si>
    <t>Субсидии бюджетам субъектов Российской Федерации на реализацию программ формирования современной городской среды</t>
  </si>
  <si>
    <t>2 02 25568 02 0000 150</t>
  </si>
  <si>
    <t>Субсидии бюджетам субъектов Российской Федерации на реализацию мероприятий в области мелиорации земель сельскохозяйственного назначения</t>
  </si>
  <si>
    <t>2 02 25580 02 0000 150</t>
  </si>
  <si>
    <t>Субсидии бюджетам субъектов Российской Федерации на реконструкцию и капитальный ремонт региональных и муниципальных театров</t>
  </si>
  <si>
    <t>2 02 25590 02 0000 150</t>
  </si>
  <si>
    <t>Субсидии бюджетам субъектов Российской Федерации на техническое оснащение региональных и муниципальных музеев</t>
  </si>
  <si>
    <t>2 02 25591 02 0000 150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</si>
  <si>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</si>
  <si>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2 02 25597 02 0000 150</t>
  </si>
  <si>
    <t>Субсидии бюджетам субъектов Российской Федерации на реконструкцию и капитальный ремонт региональных и муниципальных музеев</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</si>
  <si>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</si>
  <si>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</si>
  <si>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2 02 25752 02 0000 150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</si>
  <si>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</si>
  <si>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2 02 25753 02 0000 150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</si>
  <si>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</si>
  <si>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2 02 30000 00 0000 150</t>
  </si>
  <si>
    <t>Субвенции бюджетам бюджетной системы Российской Федерации</t>
  </si>
  <si>
    <t>2 02 35120 02 0000 150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</si>
  <si>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</si>
  <si>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2 02 35128 02 0000 150</t>
  </si>
  <si>
    <t>Субвенции бюджетам субъектов Российской Федерации на осуществление отдельных полномочий в области водных отношений</t>
  </si>
  <si>
    <t>2 02 35135 02 0000 150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</si>
  <si>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</si>
  <si>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</si>
  <si>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</si>
  <si>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2 02 35220 02 0000 150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</si>
  <si>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</si>
  <si>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</si>
  <si>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</si>
  <si>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2 02 35250 02 0000 150</t>
  </si>
  <si>
    <t>Субвенции бюджетам субъектов Российской Федерации на оплату жилищно-коммунальных услуг отдельным категориям граждан</t>
  </si>
  <si>
    <t>2 02 35290 02 0000 150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</si>
  <si>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1032-1 "О занятости населения в Российской Федерации"</t>
  </si>
  <si>
    <t>2 02 35345 02 0000 150</t>
  </si>
  <si>
    <t>Субвенции бюджетам субъектов Российской Федерации на осуществление мер пожарной безопасности и тушение лесных пожаров</t>
  </si>
  <si>
    <t>2 02 35429 02 0000 150</t>
  </si>
  <si>
    <t>Субвенции бюджетам субъектов Российской Федерации на увеличение площади лесовосстановления</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</si>
  <si>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</si>
  <si>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</si>
  <si>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2 02 40000 00 0000 150</t>
  </si>
  <si>
    <t>Иные межбюджетные трансферты</t>
  </si>
  <si>
    <t>2 02 45141 02 0000 150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</si>
  <si>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</si>
  <si>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2 02 45142 02 0000 150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</si>
  <si>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</si>
  <si>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</si>
  <si>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</si>
  <si>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2 02 45363 02 0000 150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</si>
  <si>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</si>
  <si>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2 02 45468 02 0000 150</t>
  </si>
  <si>
    <t xml:space="preserve">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t>
  </si>
  <si>
    <t>2 03 00000 00 0000 000</t>
  </si>
  <si>
    <t>БЕЗВОЗМЕЗДНЫЕ ПОСТУПЛЕНИЯ ОТ ГОСУДАРСТВЕННЫХ (МУНИЦИПАЛЬНЫХ) ОРГАНИЗАЦИЙ</t>
  </si>
  <si>
    <t>2 03 02080 02 0000 150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</si>
  <si>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</si>
  <si>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 xml:space="preserve">ИТОГО ДОХОДОВ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</si>
</sst>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0.00_ ;[Red]\-#,##0.00\ "/>
    <numFmt numFmtId="165" formatCode="#,##0.0_ ;[Red]\-#,##0.0\ "/>
    <numFmt numFmtId="166" formatCode="_(* #,##0.00_);_(* \(#,##0.00\);_(* &quot;-&quot;??_);_(@_)"/>
    <numFmt numFmtId="167" formatCode="[$-419]General"/>
    <numFmt numFmtId="168" formatCode="#,##0.00&quot; &quot;[$руб.-419];[Red]&quot;-&quot;#,##0.00&quot; &quot;[$руб.-419]"/>
    <numFmt numFmtId="169" formatCode="_-* #,##0.00&quot;р.&quot;_-;\-* #,##0.00&quot;р.&quot;_-;_-* &quot;-&quot;??&quot;р.&quot;_-;_-@_-"/>
    <numFmt numFmtId="170" formatCode="&quot;Да&quot;;&quot;Да&quot;;&quot;Нет&quot;"/>
    <numFmt numFmtId="171" formatCode="_-* #,##0.00_р_._-;\-* #,##0.00_р_._-;_-* &quot;-&quot;??_р_._-;_-@_-"/>
  </numFmts>
  <fonts count="44">
    <font>
      <sz val="11"/>
      <color theme="1"/>
      <name val="Calibri"/>
      <family val="2"/>
      <charset val="204"/>
      <scheme val="minor"/>
    </font>
    <font>
      <sz val="11"/>
      <color theme="1"/>
      <name val="Calibri"/>
      <family val="2"/>
      <charset val="204"/>
      <scheme val="minor"/>
    </font>
    <font>
      <sz val="10"/>
      <name val="Arial"/>
      <family val="2"/>
      <charset val="204"/>
    </font>
    <font>
      <sz val="11"/>
      <name val="Times New Roman"/>
      <family val="1"/>
      <charset val="204"/>
    </font>
    <font>
      <sz val="12"/>
      <name val="Times New Roman"/>
      <family val="1"/>
      <charset val="204"/>
    </font>
    <font>
      <sz val="10"/>
      <name val="Arial Cyr"/>
      <charset val="204"/>
    </font>
    <font>
      <b/>
      <sz val="11"/>
      <name val="Times New Roman"/>
      <family val="1"/>
      <charset val="204"/>
    </font>
    <font>
      <sz val="11"/>
      <color indexed="8"/>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1"/>
      <color rgb="FFFF0000"/>
      <name val="Times New Roman"/>
      <family val="1"/>
      <charset val="204"/>
    </font>
    <font>
      <sz val="10"/>
      <color rgb="FF000000"/>
      <name val="Arial1"/>
      <charset val="204"/>
    </font>
    <font>
      <b/>
      <i/>
      <sz val="16"/>
      <color rgb="FF000000"/>
      <name val="Arial"/>
      <family val="2"/>
      <charset val="204"/>
    </font>
    <font>
      <b/>
      <i/>
      <u/>
      <sz val="11"/>
      <color rgb="FF000000"/>
      <name val="Arial"/>
      <family val="2"/>
      <charset val="204"/>
    </font>
    <font>
      <b/>
      <sz val="10"/>
      <color indexed="8"/>
      <name val="Arial"/>
      <family val="2"/>
      <charset val="204"/>
    </font>
    <font>
      <sz val="10"/>
      <color indexed="8"/>
      <name val="Arial"/>
      <family val="2"/>
      <charset val="204"/>
    </font>
    <font>
      <sz val="8"/>
      <color indexed="8"/>
      <name val="Times New Roman"/>
      <family val="1"/>
      <charset val="204"/>
    </font>
    <font>
      <sz val="7"/>
      <color indexed="8"/>
      <name val="Times New Roman"/>
      <family val="1"/>
      <charset val="204"/>
    </font>
    <font>
      <sz val="1"/>
      <color indexed="8"/>
      <name val="Arial"/>
      <family val="2"/>
      <charset val="204"/>
    </font>
    <font>
      <sz val="8"/>
      <color indexed="8"/>
      <name val="Arial"/>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i/>
      <sz val="8"/>
      <color indexed="23"/>
      <name val="Arial"/>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theme="1"/>
      <name val="Calibri"/>
      <family val="2"/>
      <scheme val="minor"/>
    </font>
    <font>
      <sz val="11"/>
      <color rgb="FF000000"/>
      <name val="Arial"/>
      <family val="2"/>
      <charset val="204"/>
    </font>
    <font>
      <sz val="10"/>
      <color rgb="FF000000"/>
      <name val="Arial"/>
      <family val="2"/>
      <charset val="204"/>
    </font>
    <font>
      <sz val="8"/>
      <color theme="1"/>
      <name val="Calibri"/>
      <family val="2"/>
      <charset val="204"/>
      <scheme val="minor"/>
    </font>
    <font>
      <sz val="11"/>
      <color indexed="20"/>
      <name val="Calibri"/>
      <family val="2"/>
      <charset val="204"/>
    </font>
    <font>
      <i/>
      <sz val="11"/>
      <color indexed="23"/>
      <name val="Calibri"/>
      <family val="2"/>
      <charset val="204"/>
    </font>
    <font>
      <sz val="10"/>
      <color indexed="62"/>
      <name val="Arial"/>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24">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rgb="FF92D050"/>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7"/>
      </patternFill>
    </fill>
    <fill>
      <patternFill patternType="solid">
        <fgColor indexed="22"/>
      </patternFill>
    </fill>
    <fill>
      <patternFill patternType="darkDown">
        <fgColor indexed="10"/>
      </patternFill>
    </fill>
    <fill>
      <patternFill patternType="solid">
        <fgColor indexed="51"/>
      </patternFill>
    </fill>
    <fill>
      <patternFill patternType="solid">
        <fgColor indexed="31"/>
      </patternFill>
    </fill>
    <fill>
      <patternFill patternType="solid">
        <fgColor indexed="15"/>
      </patternFill>
    </fill>
    <fill>
      <patternFill patternType="solid">
        <fgColor indexed="13"/>
      </patternFill>
    </fill>
    <fill>
      <patternFill patternType="solid">
        <fgColor indexed="41"/>
      </patternFill>
    </fill>
    <fill>
      <patternFill patternType="solid">
        <fgColor indexed="55"/>
      </patternFill>
    </fill>
    <fill>
      <patternFill patternType="solid">
        <fgColor indexed="43"/>
      </patternFill>
    </fill>
    <fill>
      <patternFill patternType="solid">
        <fgColor indexed="45"/>
      </patternFill>
    </fill>
    <fill>
      <patternFill patternType="solid">
        <fgColor indexed="26"/>
      </patternFill>
    </fill>
    <fill>
      <patternFill patternType="solid">
        <fgColor indexed="4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162">
    <xf numFmtId="0" fontId="0" fillId="0" borderId="0"/>
    <xf numFmtId="0" fontId="2" fillId="0" borderId="0"/>
    <xf numFmtId="0" fontId="5" fillId="0" borderId="0"/>
    <xf numFmtId="166" fontId="2" fillId="0" borderId="0" applyFont="0" applyFill="0" applyBorder="0" applyAlignment="0" applyProtection="0"/>
    <xf numFmtId="0" fontId="5"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167" fontId="12" fillId="0" borderId="0" applyBorder="0" applyProtection="0"/>
    <xf numFmtId="0" fontId="13" fillId="0" borderId="0" applyNumberFormat="0" applyBorder="0" applyProtection="0">
      <alignment horizontal="center"/>
    </xf>
    <xf numFmtId="0" fontId="13" fillId="0" borderId="0" applyNumberFormat="0" applyBorder="0" applyProtection="0">
      <alignment horizontal="center" textRotation="90"/>
    </xf>
    <xf numFmtId="0" fontId="14" fillId="0" borderId="0" applyNumberFormat="0" applyBorder="0" applyProtection="0"/>
    <xf numFmtId="168" fontId="14" fillId="0" borderId="0" applyBorder="0" applyProtection="0"/>
    <xf numFmtId="0" fontId="15" fillId="0" borderId="0">
      <alignment horizontal="center" vertical="top"/>
    </xf>
    <xf numFmtId="0" fontId="16" fillId="0" borderId="0">
      <alignment horizontal="left" vertical="top"/>
    </xf>
    <xf numFmtId="0" fontId="17" fillId="0" borderId="0">
      <alignment horizontal="left" vertical="top"/>
    </xf>
    <xf numFmtId="0" fontId="18" fillId="0" borderId="0">
      <alignment horizontal="left" vertical="center"/>
    </xf>
    <xf numFmtId="0" fontId="19" fillId="0" borderId="0">
      <alignment horizontal="left" vertical="top"/>
    </xf>
    <xf numFmtId="0" fontId="18" fillId="0" borderId="0">
      <alignment horizontal="center" vertical="center"/>
    </xf>
    <xf numFmtId="0" fontId="17" fillId="0" borderId="0">
      <alignment horizontal="left" vertical="center"/>
    </xf>
    <xf numFmtId="0" fontId="17" fillId="0" borderId="0">
      <alignment horizontal="left" vertical="center"/>
    </xf>
    <xf numFmtId="0" fontId="20" fillId="0" borderId="0">
      <alignment horizontal="right" vertical="top"/>
    </xf>
    <xf numFmtId="0" fontId="17" fillId="0" borderId="0">
      <alignment horizontal="left" vertical="center"/>
    </xf>
    <xf numFmtId="0" fontId="20" fillId="0" borderId="0">
      <alignment horizontal="left" vertical="top"/>
    </xf>
    <xf numFmtId="0" fontId="20" fillId="0" borderId="0">
      <alignment horizontal="right" vertical="top"/>
    </xf>
    <xf numFmtId="0" fontId="20" fillId="0" borderId="0">
      <alignment horizontal="center" vertical="top"/>
    </xf>
    <xf numFmtId="0" fontId="20" fillId="0" borderId="0">
      <alignment horizontal="left" vertical="top"/>
    </xf>
    <xf numFmtId="0" fontId="20" fillId="0" borderId="0">
      <alignment horizontal="left" vertical="top"/>
    </xf>
    <xf numFmtId="0" fontId="20" fillId="0" borderId="0">
      <alignment horizontal="center" vertical="top"/>
    </xf>
    <xf numFmtId="0" fontId="20" fillId="0" borderId="0">
      <alignment horizontal="center" vertical="top"/>
    </xf>
    <xf numFmtId="0" fontId="20" fillId="0" borderId="0">
      <alignment horizontal="left" vertical="top"/>
    </xf>
    <xf numFmtId="0" fontId="18" fillId="0" borderId="0">
      <alignment horizontal="left" vertical="top"/>
    </xf>
    <xf numFmtId="0" fontId="20" fillId="0" borderId="0">
      <alignment horizontal="center" vertical="top"/>
    </xf>
    <xf numFmtId="0" fontId="18" fillId="0" borderId="0">
      <alignment horizontal="left" vertical="top"/>
    </xf>
    <xf numFmtId="0" fontId="17" fillId="0" borderId="0">
      <alignment horizontal="center" vertical="center"/>
    </xf>
    <xf numFmtId="0" fontId="16" fillId="0" borderId="0">
      <alignment horizontal="left" vertical="top"/>
    </xf>
    <xf numFmtId="0" fontId="18" fillId="0" borderId="0">
      <alignment horizontal="left" vertical="top"/>
    </xf>
    <xf numFmtId="0" fontId="18" fillId="0" borderId="0">
      <alignment horizontal="left" vertical="top"/>
    </xf>
    <xf numFmtId="0" fontId="18" fillId="0" borderId="0">
      <alignment horizontal="right" vertical="center"/>
    </xf>
    <xf numFmtId="0" fontId="17" fillId="0" borderId="0">
      <alignment horizontal="left" vertical="center"/>
    </xf>
    <xf numFmtId="0" fontId="18" fillId="0" borderId="0">
      <alignment horizontal="left" vertical="top"/>
    </xf>
    <xf numFmtId="0" fontId="17" fillId="0" borderId="0">
      <alignment horizontal="right" vertical="center"/>
    </xf>
    <xf numFmtId="0" fontId="18" fillId="0" borderId="0">
      <alignment horizontal="left" vertical="top"/>
    </xf>
    <xf numFmtId="0" fontId="18" fillId="0" borderId="0">
      <alignment horizontal="left" vertical="top"/>
    </xf>
    <xf numFmtId="0" fontId="18" fillId="0" borderId="0">
      <alignment horizontal="left" vertical="top"/>
    </xf>
    <xf numFmtId="0" fontId="17" fillId="0" borderId="0">
      <alignment horizontal="center" vertical="center"/>
    </xf>
    <xf numFmtId="0" fontId="18" fillId="0" borderId="0">
      <alignment horizontal="right" vertical="center"/>
    </xf>
    <xf numFmtId="0" fontId="17" fillId="0" borderId="0">
      <alignment horizontal="left" vertical="center"/>
    </xf>
    <xf numFmtId="0" fontId="19" fillId="0" borderId="0">
      <alignment horizontal="left" vertical="top"/>
    </xf>
    <xf numFmtId="0" fontId="17" fillId="0" borderId="0">
      <alignment horizontal="right" vertical="center"/>
    </xf>
    <xf numFmtId="0" fontId="18" fillId="0" borderId="0">
      <alignment horizontal="right" vertical="center"/>
    </xf>
    <xf numFmtId="0" fontId="19" fillId="0" borderId="0">
      <alignment horizontal="left" vertical="top"/>
    </xf>
    <xf numFmtId="0" fontId="18" fillId="0" borderId="0">
      <alignment horizontal="left" vertical="center"/>
    </xf>
    <xf numFmtId="0" fontId="17" fillId="0" borderId="0">
      <alignment horizontal="right" vertical="center"/>
    </xf>
    <xf numFmtId="0" fontId="18" fillId="0" borderId="0">
      <alignment horizontal="left" vertical="top"/>
    </xf>
    <xf numFmtId="0" fontId="17" fillId="0" borderId="0">
      <alignment horizontal="left" vertical="center"/>
    </xf>
    <xf numFmtId="0" fontId="19" fillId="0" borderId="0">
      <alignment horizontal="left" vertical="top"/>
    </xf>
    <xf numFmtId="0" fontId="18" fillId="0" borderId="0">
      <alignment horizontal="left" vertical="top"/>
    </xf>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2" fillId="11" borderId="2" applyNumberFormat="0" applyAlignment="0" applyProtection="0"/>
    <xf numFmtId="0" fontId="23" fillId="12" borderId="3" applyNumberFormat="0" applyAlignment="0" applyProtection="0"/>
    <xf numFmtId="0" fontId="24" fillId="12" borderId="2" applyNumberFormat="0" applyAlignment="0" applyProtection="0"/>
    <xf numFmtId="0" fontId="2" fillId="0" borderId="4" applyNumberFormat="0">
      <alignment horizontal="right" vertical="top"/>
    </xf>
    <xf numFmtId="0" fontId="2" fillId="0" borderId="4" applyNumberFormat="0">
      <alignment horizontal="right" vertical="top"/>
    </xf>
    <xf numFmtId="0" fontId="2" fillId="13" borderId="4" applyNumberFormat="0">
      <alignment horizontal="right" vertical="top"/>
    </xf>
    <xf numFmtId="0" fontId="2" fillId="0" borderId="0"/>
    <xf numFmtId="169" fontId="1" fillId="0" borderId="0" applyFont="0" applyFill="0" applyBorder="0" applyAlignment="0" applyProtection="0"/>
    <xf numFmtId="49" fontId="2" fillId="12" borderId="4">
      <alignment horizontal="left" vertical="top"/>
    </xf>
    <xf numFmtId="49" fontId="25" fillId="0" borderId="4">
      <alignment horizontal="left" vertical="top"/>
    </xf>
    <xf numFmtId="0" fontId="26" fillId="0" borderId="5"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0" fontId="2" fillId="14" borderId="4">
      <alignment horizontal="left" vertical="top" wrapText="1"/>
    </xf>
    <xf numFmtId="0" fontId="25" fillId="0" borderId="4">
      <alignment horizontal="left" vertical="top" wrapText="1"/>
    </xf>
    <xf numFmtId="0" fontId="2" fillId="15" borderId="4">
      <alignment horizontal="left" vertical="top" wrapText="1"/>
    </xf>
    <xf numFmtId="0" fontId="2" fillId="16" borderId="4">
      <alignment horizontal="left" vertical="top" wrapText="1"/>
    </xf>
    <xf numFmtId="0" fontId="2" fillId="17" borderId="4">
      <alignment horizontal="left" vertical="top" wrapText="1"/>
    </xf>
    <xf numFmtId="0" fontId="2" fillId="18" borderId="4">
      <alignment horizontal="left" vertical="top" wrapText="1"/>
    </xf>
    <xf numFmtId="0" fontId="2" fillId="0" borderId="4">
      <alignment horizontal="left" vertical="top" wrapText="1"/>
    </xf>
    <xf numFmtId="0" fontId="29" fillId="0" borderId="0">
      <alignment horizontal="left" vertical="top"/>
    </xf>
    <xf numFmtId="0" fontId="30" fillId="0" borderId="8" applyNumberFormat="0" applyFill="0" applyAlignment="0" applyProtection="0"/>
    <xf numFmtId="0" fontId="31" fillId="19" borderId="9" applyNumberFormat="0" applyAlignment="0" applyProtection="0"/>
    <xf numFmtId="0" fontId="32" fillId="0" borderId="0" applyNumberFormat="0" applyFill="0" applyBorder="0" applyAlignment="0" applyProtection="0"/>
    <xf numFmtId="0" fontId="33" fillId="20" borderId="0" applyNumberFormat="0" applyBorder="0" applyAlignment="0" applyProtection="0"/>
    <xf numFmtId="0" fontId="1" fillId="0" borderId="0"/>
    <xf numFmtId="0" fontId="1" fillId="0" borderId="0"/>
    <xf numFmtId="0" fontId="1" fillId="0" borderId="0"/>
    <xf numFmtId="0" fontId="2" fillId="0" borderId="0"/>
    <xf numFmtId="0" fontId="16"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7" fontId="36" fillId="0" borderId="0" applyBorder="0" applyProtection="0"/>
    <xf numFmtId="0" fontId="16" fillId="0" borderId="0"/>
    <xf numFmtId="0" fontId="16" fillId="0" borderId="0"/>
    <xf numFmtId="0" fontId="1" fillId="0" borderId="0"/>
    <xf numFmtId="0" fontId="16" fillId="0" borderId="0"/>
    <xf numFmtId="0" fontId="2" fillId="0" borderId="0"/>
    <xf numFmtId="0" fontId="2" fillId="0" borderId="0"/>
    <xf numFmtId="0" fontId="2" fillId="0" borderId="0"/>
    <xf numFmtId="0" fontId="16" fillId="0" borderId="0"/>
    <xf numFmtId="0" fontId="2" fillId="0" borderId="0"/>
    <xf numFmtId="0" fontId="1" fillId="0" borderId="0"/>
    <xf numFmtId="0" fontId="1" fillId="0" borderId="0"/>
    <xf numFmtId="0" fontId="34" fillId="0" borderId="0"/>
    <xf numFmtId="0" fontId="2" fillId="0" borderId="0"/>
    <xf numFmtId="0" fontId="37" fillId="0" borderId="0"/>
    <xf numFmtId="0" fontId="1" fillId="0" borderId="0"/>
    <xf numFmtId="0" fontId="2" fillId="14" borderId="10" applyNumberFormat="0">
      <alignment horizontal="right" vertical="top"/>
    </xf>
    <xf numFmtId="0" fontId="2" fillId="15" borderId="10" applyNumberFormat="0">
      <alignment horizontal="right" vertical="top"/>
    </xf>
    <xf numFmtId="0" fontId="2" fillId="0" borderId="4" applyNumberFormat="0">
      <alignment horizontal="right" vertical="top"/>
    </xf>
    <xf numFmtId="0" fontId="2" fillId="0" borderId="4" applyNumberFormat="0">
      <alignment horizontal="right" vertical="top"/>
    </xf>
    <xf numFmtId="0" fontId="2" fillId="16" borderId="10" applyNumberFormat="0">
      <alignment horizontal="right" vertical="top"/>
    </xf>
    <xf numFmtId="0" fontId="2" fillId="0" borderId="4" applyNumberFormat="0">
      <alignment horizontal="right" vertical="top"/>
    </xf>
    <xf numFmtId="0" fontId="38" fillId="21" borderId="0" applyNumberFormat="0" applyBorder="0" applyAlignment="0" applyProtection="0"/>
    <xf numFmtId="0" fontId="39" fillId="0" borderId="0" applyNumberFormat="0" applyFill="0" applyBorder="0" applyAlignment="0" applyProtection="0"/>
    <xf numFmtId="0" fontId="2" fillId="22" borderId="11" applyNumberFormat="0" applyFont="0" applyAlignment="0" applyProtection="0"/>
    <xf numFmtId="9" fontId="2" fillId="0" borderId="0" applyFont="0" applyFill="0" applyBorder="0" applyAlignment="0" applyProtection="0"/>
    <xf numFmtId="49" fontId="40" fillId="20" borderId="4">
      <alignment horizontal="left" vertical="top" wrapText="1"/>
    </xf>
    <xf numFmtId="49" fontId="2" fillId="0" borderId="4">
      <alignment horizontal="left" vertical="top" wrapText="1"/>
    </xf>
    <xf numFmtId="0" fontId="41" fillId="0" borderId="12" applyNumberFormat="0" applyFill="0" applyAlignment="0" applyProtection="0"/>
    <xf numFmtId="0" fontId="42" fillId="0" borderId="0" applyNumberForma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66" fontId="2" fillId="0" borderId="0" applyFont="0" applyFill="0" applyBorder="0" applyAlignment="0" applyProtection="0"/>
    <xf numFmtId="171" fontId="16" fillId="0" borderId="0" applyFont="0" applyFill="0" applyBorder="0" applyAlignment="0" applyProtection="0"/>
    <xf numFmtId="171" fontId="16" fillId="0" borderId="0" applyFont="0" applyFill="0" applyBorder="0" applyAlignment="0" applyProtection="0"/>
    <xf numFmtId="166" fontId="2" fillId="0" borderId="0" applyFont="0" applyFill="0" applyBorder="0" applyAlignment="0" applyProtection="0"/>
    <xf numFmtId="171" fontId="2" fillId="0" borderId="0" applyFont="0" applyFill="0" applyBorder="0" applyAlignment="0" applyProtection="0"/>
    <xf numFmtId="171" fontId="34" fillId="0" borderId="0" applyFont="0" applyFill="0" applyBorder="0" applyAlignment="0" applyProtection="0"/>
    <xf numFmtId="0" fontId="43" fillId="23" borderId="0" applyNumberFormat="0" applyBorder="0" applyAlignment="0" applyProtection="0"/>
    <xf numFmtId="0" fontId="2" fillId="18" borderId="4">
      <alignment horizontal="left" vertical="top" wrapText="1"/>
    </xf>
    <xf numFmtId="0" fontId="2" fillId="0" borderId="4">
      <alignment horizontal="left" vertical="top" wrapText="1"/>
    </xf>
  </cellStyleXfs>
  <cellXfs count="77">
    <xf numFmtId="0" fontId="0" fillId="0" borderId="0" xfId="0"/>
    <xf numFmtId="49" fontId="3" fillId="0" borderId="0" xfId="1" applyNumberFormat="1" applyFont="1" applyFill="1" applyAlignment="1">
      <alignment horizontal="center" vertical="center"/>
    </xf>
    <xf numFmtId="0" fontId="3" fillId="0" borderId="0" xfId="1" applyFont="1" applyFill="1" applyAlignment="1">
      <alignment vertical="center"/>
    </xf>
    <xf numFmtId="0" fontId="3" fillId="0" borderId="0" xfId="1" applyFont="1" applyFill="1" applyAlignment="1">
      <alignment horizontal="right" vertical="center"/>
    </xf>
    <xf numFmtId="164" fontId="4" fillId="0" borderId="0" xfId="1" applyNumberFormat="1" applyFont="1" applyFill="1" applyAlignment="1">
      <alignment horizontal="right"/>
    </xf>
    <xf numFmtId="164" fontId="3" fillId="0" borderId="0" xfId="2" applyNumberFormat="1" applyFont="1" applyFill="1"/>
    <xf numFmtId="49" fontId="3" fillId="0" borderId="0" xfId="2" applyNumberFormat="1" applyFont="1" applyFill="1" applyAlignment="1">
      <alignment vertical="center"/>
    </xf>
    <xf numFmtId="0" fontId="6" fillId="0" borderId="0" xfId="2" applyFont="1" applyFill="1" applyAlignment="1">
      <alignment vertical="center"/>
    </xf>
    <xf numFmtId="165" fontId="3" fillId="0" borderId="0" xfId="1" applyNumberFormat="1" applyFont="1" applyFill="1" applyAlignment="1">
      <alignment horizontal="right" vertical="center"/>
    </xf>
    <xf numFmtId="0" fontId="6" fillId="0" borderId="0" xfId="2" applyFont="1" applyFill="1" applyAlignment="1">
      <alignment horizontal="center" vertical="center"/>
    </xf>
    <xf numFmtId="164" fontId="6" fillId="0" borderId="0" xfId="2" applyNumberFormat="1" applyFont="1" applyFill="1" applyAlignment="1">
      <alignment horizontal="center"/>
    </xf>
    <xf numFmtId="49" fontId="6" fillId="0" borderId="0" xfId="2" applyNumberFormat="1" applyFont="1" applyFill="1" applyAlignment="1">
      <alignment vertical="center"/>
    </xf>
    <xf numFmtId="165" fontId="3" fillId="0" borderId="0" xfId="2" applyNumberFormat="1" applyFont="1" applyFill="1" applyAlignment="1">
      <alignment horizontal="right" vertical="center"/>
    </xf>
    <xf numFmtId="164" fontId="3" fillId="0" borderId="0" xfId="2" applyNumberFormat="1" applyFont="1" applyFill="1" applyAlignment="1">
      <alignment horizontal="right"/>
    </xf>
    <xf numFmtId="49" fontId="6" fillId="0" borderId="1" xfId="2"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165" fontId="6" fillId="0" borderId="1" xfId="2" applyNumberFormat="1" applyFont="1" applyFill="1" applyBorder="1" applyAlignment="1">
      <alignment horizontal="center" vertical="center" wrapText="1"/>
    </xf>
    <xf numFmtId="164" fontId="6" fillId="0" borderId="0" xfId="2" applyNumberFormat="1" applyFont="1" applyFill="1" applyBorder="1" applyAlignment="1">
      <alignment horizontal="center" vertical="center" wrapText="1"/>
    </xf>
    <xf numFmtId="49" fontId="3" fillId="0" borderId="1" xfId="2" applyNumberFormat="1" applyFont="1" applyFill="1" applyBorder="1" applyAlignment="1">
      <alignment horizontal="center" vertical="center" wrapText="1"/>
    </xf>
    <xf numFmtId="0" fontId="3" fillId="0" borderId="1" xfId="2" applyFont="1" applyFill="1" applyBorder="1" applyAlignment="1">
      <alignment horizontal="center" vertical="center"/>
    </xf>
    <xf numFmtId="0" fontId="3" fillId="0" borderId="1" xfId="2" applyFont="1" applyFill="1" applyBorder="1" applyAlignment="1">
      <alignment horizontal="center" vertical="center" wrapText="1"/>
    </xf>
    <xf numFmtId="164" fontId="3" fillId="0" borderId="0" xfId="2" applyNumberFormat="1" applyFont="1" applyFill="1" applyBorder="1" applyAlignment="1">
      <alignment horizontal="center" vertical="top" wrapText="1"/>
    </xf>
    <xf numFmtId="164" fontId="3" fillId="0" borderId="0" xfId="2" applyNumberFormat="1" applyFont="1" applyFill="1" applyAlignment="1">
      <alignment horizontal="left" vertical="center"/>
    </xf>
    <xf numFmtId="49" fontId="3" fillId="0" borderId="0" xfId="2" applyNumberFormat="1" applyFont="1" applyFill="1" applyBorder="1" applyAlignment="1">
      <alignment vertical="center" wrapText="1"/>
    </xf>
    <xf numFmtId="0" fontId="3" fillId="0" borderId="0" xfId="2" applyFont="1" applyFill="1" applyBorder="1" applyAlignment="1">
      <alignment vertical="center"/>
    </xf>
    <xf numFmtId="165" fontId="3" fillId="0" borderId="0" xfId="2" applyNumberFormat="1" applyFont="1" applyFill="1" applyBorder="1" applyAlignment="1">
      <alignment vertical="center"/>
    </xf>
    <xf numFmtId="49" fontId="6" fillId="0" borderId="0" xfId="2" applyNumberFormat="1" applyFont="1" applyFill="1" applyBorder="1" applyAlignment="1">
      <alignment horizontal="center" vertical="center" wrapText="1"/>
    </xf>
    <xf numFmtId="0" fontId="6" fillId="0" borderId="0" xfId="2" applyFont="1" applyFill="1" applyBorder="1" applyAlignment="1">
      <alignment vertical="center" wrapText="1"/>
    </xf>
    <xf numFmtId="165" fontId="6" fillId="0" borderId="0" xfId="3" applyNumberFormat="1" applyFont="1" applyFill="1" applyBorder="1" applyAlignment="1">
      <alignment horizontal="right" vertical="center" wrapText="1"/>
    </xf>
    <xf numFmtId="164" fontId="6" fillId="0" borderId="0" xfId="3" applyNumberFormat="1" applyFont="1" applyFill="1" applyBorder="1" applyAlignment="1">
      <alignment horizontal="right" vertical="center" wrapText="1"/>
    </xf>
    <xf numFmtId="49" fontId="3" fillId="0" borderId="0" xfId="2" applyNumberFormat="1" applyFont="1" applyFill="1" applyBorder="1" applyAlignment="1">
      <alignment horizontal="center" vertical="center" wrapText="1"/>
    </xf>
    <xf numFmtId="0" fontId="3" fillId="0" borderId="0" xfId="2" applyFont="1" applyFill="1" applyBorder="1" applyAlignment="1">
      <alignment vertical="center" wrapText="1"/>
    </xf>
    <xf numFmtId="165" fontId="3" fillId="0" borderId="0" xfId="3" applyNumberFormat="1" applyFont="1" applyFill="1" applyBorder="1" applyAlignment="1">
      <alignment horizontal="right" vertical="center" wrapText="1"/>
    </xf>
    <xf numFmtId="164" fontId="3" fillId="0" borderId="0" xfId="3" applyNumberFormat="1" applyFont="1" applyFill="1" applyBorder="1" applyAlignment="1">
      <alignment horizontal="right" vertical="center" wrapText="1"/>
    </xf>
    <xf numFmtId="0" fontId="7" fillId="0" borderId="0" xfId="2" applyFont="1" applyFill="1" applyBorder="1" applyAlignment="1">
      <alignment vertical="center" wrapText="1"/>
    </xf>
    <xf numFmtId="165" fontId="7" fillId="0" borderId="0" xfId="3" applyNumberFormat="1" applyFont="1" applyFill="1" applyBorder="1" applyAlignment="1">
      <alignment horizontal="right" vertical="center" wrapText="1"/>
    </xf>
    <xf numFmtId="0" fontId="8" fillId="0" borderId="0" xfId="2" applyFont="1" applyFill="1" applyBorder="1" applyAlignment="1">
      <alignment vertical="center" wrapText="1"/>
    </xf>
    <xf numFmtId="165" fontId="8" fillId="0" borderId="0" xfId="3" applyNumberFormat="1" applyFont="1" applyFill="1" applyBorder="1" applyAlignment="1">
      <alignment horizontal="right" vertical="center" wrapText="1"/>
    </xf>
    <xf numFmtId="164" fontId="8" fillId="0" borderId="0" xfId="3" applyNumberFormat="1" applyFont="1" applyFill="1" applyBorder="1" applyAlignment="1">
      <alignment horizontal="right" vertical="center" wrapText="1"/>
    </xf>
    <xf numFmtId="164" fontId="7" fillId="0" borderId="0" xfId="3" applyNumberFormat="1" applyFont="1" applyFill="1" applyBorder="1" applyAlignment="1">
      <alignment horizontal="right" vertical="center" wrapText="1"/>
    </xf>
    <xf numFmtId="0" fontId="6" fillId="0" borderId="0" xfId="1" applyFont="1" applyFill="1"/>
    <xf numFmtId="164" fontId="6" fillId="0" borderId="0" xfId="1" applyNumberFormat="1" applyFont="1" applyFill="1"/>
    <xf numFmtId="0" fontId="3" fillId="0" borderId="0" xfId="1" applyFont="1" applyFill="1"/>
    <xf numFmtId="164" fontId="3" fillId="0" borderId="0" xfId="1" applyNumberFormat="1" applyFont="1" applyFill="1"/>
    <xf numFmtId="0" fontId="9" fillId="0" borderId="0" xfId="1" applyFont="1" applyFill="1"/>
    <xf numFmtId="164" fontId="9" fillId="0" borderId="0" xfId="1" applyNumberFormat="1" applyFont="1" applyFill="1"/>
    <xf numFmtId="0" fontId="8" fillId="0" borderId="0" xfId="1" applyFont="1" applyFill="1" applyBorder="1" applyAlignment="1">
      <alignment horizontal="justify" vertical="center" wrapText="1"/>
    </xf>
    <xf numFmtId="165" fontId="6" fillId="0" borderId="0" xfId="1" applyNumberFormat="1" applyFont="1" applyFill="1" applyBorder="1" applyAlignment="1">
      <alignment horizontal="right" vertical="center"/>
    </xf>
    <xf numFmtId="164" fontId="6" fillId="0" borderId="0" xfId="1" applyNumberFormat="1" applyFont="1" applyFill="1" applyBorder="1" applyAlignment="1">
      <alignment horizontal="right" vertical="center"/>
    </xf>
    <xf numFmtId="0" fontId="7" fillId="0" borderId="0" xfId="1" applyFont="1" applyFill="1" applyBorder="1" applyAlignment="1">
      <alignment vertical="center" wrapText="1"/>
    </xf>
    <xf numFmtId="165" fontId="3" fillId="0" borderId="0" xfId="1" applyNumberFormat="1" applyFont="1" applyFill="1" applyBorder="1" applyAlignment="1">
      <alignment horizontal="right" vertical="center"/>
    </xf>
    <xf numFmtId="164" fontId="3" fillId="0" borderId="0" xfId="1" applyNumberFormat="1" applyFont="1" applyFill="1" applyBorder="1" applyAlignment="1">
      <alignment horizontal="right" vertical="center"/>
    </xf>
    <xf numFmtId="49" fontId="9" fillId="0" borderId="0" xfId="2" applyNumberFormat="1" applyFont="1" applyFill="1" applyBorder="1" applyAlignment="1">
      <alignment horizontal="center" vertical="center" wrapText="1"/>
    </xf>
    <xf numFmtId="0" fontId="10" fillId="0" borderId="0" xfId="1" applyFont="1" applyFill="1" applyBorder="1" applyAlignment="1">
      <alignment vertical="center" wrapText="1"/>
    </xf>
    <xf numFmtId="165" fontId="9" fillId="0" borderId="0" xfId="1" applyNumberFormat="1" applyFont="1" applyFill="1" applyBorder="1" applyAlignment="1">
      <alignment horizontal="right" vertical="center"/>
    </xf>
    <xf numFmtId="164" fontId="9" fillId="0" borderId="0" xfId="1" applyNumberFormat="1" applyFont="1" applyFill="1" applyBorder="1" applyAlignment="1">
      <alignment horizontal="right" vertical="center"/>
    </xf>
    <xf numFmtId="165" fontId="3" fillId="3" borderId="0" xfId="1" applyNumberFormat="1" applyFont="1" applyFill="1" applyBorder="1" applyAlignment="1">
      <alignment horizontal="right" vertical="center"/>
    </xf>
    <xf numFmtId="0" fontId="3" fillId="0" borderId="0" xfId="1" applyFont="1" applyFill="1" applyBorder="1" applyAlignment="1">
      <alignment vertical="center" wrapText="1"/>
    </xf>
    <xf numFmtId="164" fontId="9" fillId="0" borderId="0" xfId="1" applyNumberFormat="1" applyFont="1" applyFill="1" applyBorder="1"/>
    <xf numFmtId="49" fontId="3" fillId="0" borderId="0" xfId="2" applyNumberFormat="1" applyFont="1" applyFill="1" applyBorder="1" applyAlignment="1" applyProtection="1">
      <alignment horizontal="center" vertical="center" wrapText="1"/>
      <protection locked="0"/>
    </xf>
    <xf numFmtId="0" fontId="3" fillId="0" borderId="0" xfId="1" applyFont="1" applyFill="1" applyBorder="1" applyAlignment="1" applyProtection="1">
      <alignment vertical="center" wrapText="1"/>
      <protection locked="0"/>
    </xf>
    <xf numFmtId="0" fontId="3" fillId="0" borderId="0" xfId="2" applyFont="1" applyFill="1" applyBorder="1" applyAlignment="1" applyProtection="1">
      <alignment horizontal="center" vertical="center" wrapText="1"/>
      <protection locked="0"/>
    </xf>
    <xf numFmtId="165" fontId="3" fillId="0" borderId="0" xfId="1" applyNumberFormat="1" applyFont="1" applyFill="1" applyBorder="1" applyAlignment="1">
      <alignment horizontal="left" vertical="center" wrapText="1"/>
    </xf>
    <xf numFmtId="49" fontId="3" fillId="3" borderId="0" xfId="2" applyNumberFormat="1" applyFont="1" applyFill="1" applyBorder="1" applyAlignment="1" applyProtection="1">
      <alignment horizontal="center" vertical="center" wrapText="1"/>
      <protection locked="0"/>
    </xf>
    <xf numFmtId="0" fontId="9" fillId="0" borderId="0" xfId="4" applyFont="1" applyFill="1" applyBorder="1" applyAlignment="1">
      <alignment vertical="center" wrapText="1"/>
    </xf>
    <xf numFmtId="0" fontId="3" fillId="0" borderId="0" xfId="4" applyFont="1" applyFill="1" applyBorder="1" applyAlignment="1">
      <alignment vertical="center" wrapText="1"/>
    </xf>
    <xf numFmtId="164" fontId="3" fillId="0" borderId="0" xfId="1" applyNumberFormat="1" applyFont="1" applyFill="1" applyBorder="1"/>
    <xf numFmtId="0" fontId="7" fillId="0" borderId="0" xfId="1" applyFont="1" applyFill="1" applyBorder="1" applyAlignment="1" applyProtection="1">
      <alignment vertical="center" wrapText="1"/>
      <protection locked="0"/>
    </xf>
    <xf numFmtId="0" fontId="3" fillId="0" borderId="0" xfId="2" applyFont="1" applyFill="1"/>
    <xf numFmtId="49" fontId="6" fillId="0" borderId="0" xfId="2" applyNumberFormat="1" applyFont="1" applyFill="1" applyBorder="1" applyAlignment="1" applyProtection="1">
      <alignment horizontal="center" vertical="center" wrapText="1"/>
      <protection locked="0"/>
    </xf>
    <xf numFmtId="0" fontId="8" fillId="0" borderId="0" xfId="1" applyFont="1" applyFill="1" applyBorder="1" applyAlignment="1" applyProtection="1">
      <alignment vertical="center" wrapText="1"/>
      <protection locked="0"/>
    </xf>
    <xf numFmtId="0" fontId="8" fillId="0" borderId="0" xfId="2" applyFont="1" applyFill="1" applyBorder="1" applyAlignment="1">
      <alignment horizontal="justify" vertical="center" wrapText="1"/>
    </xf>
    <xf numFmtId="164" fontId="6" fillId="4" borderId="0" xfId="1" applyNumberFormat="1" applyFont="1" applyFill="1" applyBorder="1" applyAlignment="1">
      <alignment horizontal="right" vertical="center"/>
    </xf>
    <xf numFmtId="0" fontId="3" fillId="0" borderId="0" xfId="2" applyFont="1" applyFill="1" applyAlignment="1">
      <alignment horizontal="justify" vertical="center"/>
    </xf>
    <xf numFmtId="165" fontId="3" fillId="0" borderId="0" xfId="2" applyNumberFormat="1" applyFont="1" applyFill="1" applyAlignment="1">
      <alignment vertical="center"/>
    </xf>
    <xf numFmtId="0" fontId="3" fillId="0" borderId="0" xfId="2" applyFont="1" applyFill="1" applyAlignment="1">
      <alignment horizontal="justify" vertical="center" wrapText="1"/>
    </xf>
    <xf numFmtId="0" fontId="3" fillId="0" borderId="0" xfId="2" applyFont="1" applyFill="1" applyAlignment="1">
      <alignment vertical="center"/>
    </xf>
  </cellXfs>
  <cellStyles count="162">
    <cellStyle name="20% - Акцент6 2" xfId="5"/>
    <cellStyle name="20% - Акцент6 3" xfId="6"/>
    <cellStyle name="20% - Акцент6 3 2" xfId="7"/>
    <cellStyle name="20% - Акцент6 3 2 2" xfId="8"/>
    <cellStyle name="20% - Акцент6 3 2 2 2" xfId="9"/>
    <cellStyle name="20% - Акцент6 3 2 2 3" xfId="10"/>
    <cellStyle name="Excel Built-in Normal" xfId="11"/>
    <cellStyle name="Heading" xfId="12"/>
    <cellStyle name="Heading1" xfId="13"/>
    <cellStyle name="Result" xfId="14"/>
    <cellStyle name="Result2" xfId="15"/>
    <cellStyle name="S0" xfId="16"/>
    <cellStyle name="S1" xfId="17"/>
    <cellStyle name="S1 2" xfId="18"/>
    <cellStyle name="S10" xfId="19"/>
    <cellStyle name="S10 2" xfId="20"/>
    <cellStyle name="S11" xfId="21"/>
    <cellStyle name="S11 2" xfId="22"/>
    <cellStyle name="S12" xfId="23"/>
    <cellStyle name="S13" xfId="24"/>
    <cellStyle name="S13 2" xfId="25"/>
    <cellStyle name="S14" xfId="26"/>
    <cellStyle name="S14 2" xfId="27"/>
    <cellStyle name="S15" xfId="28"/>
    <cellStyle name="S15 2" xfId="29"/>
    <cellStyle name="S16" xfId="30"/>
    <cellStyle name="S16 2" xfId="31"/>
    <cellStyle name="S17" xfId="32"/>
    <cellStyle name="S17 2" xfId="33"/>
    <cellStyle name="S18" xfId="34"/>
    <cellStyle name="S18 2" xfId="35"/>
    <cellStyle name="S19" xfId="36"/>
    <cellStyle name="S2" xfId="37"/>
    <cellStyle name="S2 2" xfId="38"/>
    <cellStyle name="S20" xfId="39"/>
    <cellStyle name="S21" xfId="40"/>
    <cellStyle name="S22" xfId="41"/>
    <cellStyle name="S22 2" xfId="42"/>
    <cellStyle name="S23" xfId="43"/>
    <cellStyle name="S23 2" xfId="44"/>
    <cellStyle name="S24" xfId="45"/>
    <cellStyle name="S25" xfId="46"/>
    <cellStyle name="S3" xfId="47"/>
    <cellStyle name="S3 2" xfId="48"/>
    <cellStyle name="S4" xfId="49"/>
    <cellStyle name="S4 2" xfId="50"/>
    <cellStyle name="S5" xfId="51"/>
    <cellStyle name="S5 2" xfId="52"/>
    <cellStyle name="S6" xfId="53"/>
    <cellStyle name="S6 2" xfId="54"/>
    <cellStyle name="S7" xfId="55"/>
    <cellStyle name="S7 2" xfId="56"/>
    <cellStyle name="S8" xfId="57"/>
    <cellStyle name="S8 2" xfId="58"/>
    <cellStyle name="S9" xfId="59"/>
    <cellStyle name="S9 2" xfId="60"/>
    <cellStyle name="Акцент1 2" xfId="61"/>
    <cellStyle name="Акцент2 2" xfId="62"/>
    <cellStyle name="Акцент3 2" xfId="63"/>
    <cellStyle name="Акцент4 2" xfId="64"/>
    <cellStyle name="Акцент5 2" xfId="65"/>
    <cellStyle name="Акцент6 2" xfId="66"/>
    <cellStyle name="Ввод  2" xfId="67"/>
    <cellStyle name="Вывод 2" xfId="68"/>
    <cellStyle name="Вычисление 2" xfId="69"/>
    <cellStyle name="Данные (редактируемые)" xfId="70"/>
    <cellStyle name="Данные (только для чтения)" xfId="71"/>
    <cellStyle name="Данные для удаления" xfId="72"/>
    <cellStyle name="Денежный 2" xfId="73"/>
    <cellStyle name="Денежный 3" xfId="74"/>
    <cellStyle name="Заголовки полей" xfId="75"/>
    <cellStyle name="Заголовки полей [печать]" xfId="76"/>
    <cellStyle name="Заголовок 1 2" xfId="77"/>
    <cellStyle name="Заголовок 2 2" xfId="78"/>
    <cellStyle name="Заголовок 3 2" xfId="79"/>
    <cellStyle name="Заголовок 4 2" xfId="80"/>
    <cellStyle name="Заголовок меры" xfId="81"/>
    <cellStyle name="Заголовок показателя [печать]" xfId="82"/>
    <cellStyle name="Заголовок показателя константы" xfId="83"/>
    <cellStyle name="Заголовок результата расчета" xfId="84"/>
    <cellStyle name="Заголовок свободного показателя" xfId="85"/>
    <cellStyle name="Значение фильтра" xfId="86"/>
    <cellStyle name="Значение фильтра [печать]" xfId="87"/>
    <cellStyle name="Информация о задаче" xfId="88"/>
    <cellStyle name="Итог 2" xfId="89"/>
    <cellStyle name="Контрольная ячейка 2" xfId="90"/>
    <cellStyle name="Название 2" xfId="91"/>
    <cellStyle name="Нейтральный 2" xfId="92"/>
    <cellStyle name="Обычный" xfId="0" builtinId="0"/>
    <cellStyle name="Обычный 10" xfId="93"/>
    <cellStyle name="Обычный 10 2" xfId="94"/>
    <cellStyle name="Обычный 10 3" xfId="95"/>
    <cellStyle name="Обычный 10 4" xfId="96"/>
    <cellStyle name="Обычный 11" xfId="97"/>
    <cellStyle name="Обычный 11 2" xfId="98"/>
    <cellStyle name="Обычный 12" xfId="99"/>
    <cellStyle name="Обычный 12 2" xfId="100"/>
    <cellStyle name="Обычный 13" xfId="101"/>
    <cellStyle name="Обычный 13 2" xfId="102"/>
    <cellStyle name="Обычный 14" xfId="103"/>
    <cellStyle name="Обычный 14 2" xfId="104"/>
    <cellStyle name="Обычный 15" xfId="105"/>
    <cellStyle name="Обычный 15 2" xfId="106"/>
    <cellStyle name="Обычный 16" xfId="107"/>
    <cellStyle name="Обычный 16 2" xfId="108"/>
    <cellStyle name="Обычный 17" xfId="109"/>
    <cellStyle name="Обычный 2" xfId="1"/>
    <cellStyle name="Обычный 2 2" xfId="110"/>
    <cellStyle name="Обычный 2 2 2" xfId="111"/>
    <cellStyle name="Обычный 2 2 2 2" xfId="112"/>
    <cellStyle name="Обычный 2 3" xfId="113"/>
    <cellStyle name="Обычный 2 3 2" xfId="114"/>
    <cellStyle name="Обычный 2 4" xfId="115"/>
    <cellStyle name="Обычный 2 5" xfId="116"/>
    <cellStyle name="Обычный 2 6" xfId="117"/>
    <cellStyle name="Обычный 2 7" xfId="118"/>
    <cellStyle name="Обычный 2 8" xfId="119"/>
    <cellStyle name="Обычный 3" xfId="120"/>
    <cellStyle name="Обычный 3 2" xfId="121"/>
    <cellStyle name="Обычный 3 3" xfId="122"/>
    <cellStyle name="Обычный 4" xfId="123"/>
    <cellStyle name="Обычный 4 2" xfId="124"/>
    <cellStyle name="Обычный 5" xfId="125"/>
    <cellStyle name="Обычный 5 2" xfId="126"/>
    <cellStyle name="Обычный 5 3" xfId="127"/>
    <cellStyle name="Обычный 6" xfId="128"/>
    <cellStyle name="Обычный 6 2" xfId="129"/>
    <cellStyle name="Обычный 7" xfId="130"/>
    <cellStyle name="Обычный 8" xfId="131"/>
    <cellStyle name="Обычный 8 2" xfId="132"/>
    <cellStyle name="Обычный 9" xfId="133"/>
    <cellStyle name="Обычный 9 2" xfId="134"/>
    <cellStyle name="Обычный_Взаимные Москв 9мес2006" xfId="4"/>
    <cellStyle name="Обычный_республиканский  2005 г" xfId="2"/>
    <cellStyle name="Отдельная ячейка" xfId="135"/>
    <cellStyle name="Отдельная ячейка - константа" xfId="136"/>
    <cellStyle name="Отдельная ячейка - константа [печать]" xfId="137"/>
    <cellStyle name="Отдельная ячейка [печать]" xfId="138"/>
    <cellStyle name="Отдельная ячейка-результат" xfId="139"/>
    <cellStyle name="Отдельная ячейка-результат [печать]" xfId="140"/>
    <cellStyle name="Плохой 2" xfId="141"/>
    <cellStyle name="Пояснение 2" xfId="142"/>
    <cellStyle name="Примечание 2" xfId="143"/>
    <cellStyle name="Процентный 2" xfId="144"/>
    <cellStyle name="Свойства элементов измерения" xfId="145"/>
    <cellStyle name="Свойства элементов измерения [печать]" xfId="146"/>
    <cellStyle name="Связанная ячейка 2" xfId="147"/>
    <cellStyle name="Текст предупреждения 2" xfId="148"/>
    <cellStyle name="Финансовый 2" xfId="149"/>
    <cellStyle name="Финансовый 2 2" xfId="150"/>
    <cellStyle name="Финансовый 2 3" xfId="151"/>
    <cellStyle name="Финансовый 3" xfId="152"/>
    <cellStyle name="Финансовый 3 2" xfId="153"/>
    <cellStyle name="Финансовый 4" xfId="154"/>
    <cellStyle name="Финансовый 4 2" xfId="155"/>
    <cellStyle name="Финансовый 4 3" xfId="156"/>
    <cellStyle name="Финансовый 5" xfId="3"/>
    <cellStyle name="Финансовый 5 2" xfId="157"/>
    <cellStyle name="Финансовый 6" xfId="158"/>
    <cellStyle name="Хороший 2" xfId="159"/>
    <cellStyle name="Элементы осей" xfId="160"/>
    <cellStyle name="Элементы осей [печать]" xfId="1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ngushSRom\Desktop\&#1055;&#1088;&#1080;&#1083;&#1086;&#1078;&#1077;&#1085;&#1080;&#1103;%20&#1082;%20&#1079;&#1072;&#1082;&#1086;&#1085;&#1091;%202024-2026%20&#1086;&#1082;&#1086;&#1085;&#10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1 ист"/>
      <sheetName val="Пр2 ист"/>
      <sheetName val="Пр 4 нормат.акцизы"/>
      <sheetName val="Пр5 доходы 24г"/>
      <sheetName val="Пр6 доходы 25-26"/>
      <sheetName val="Пр 7 функц"/>
      <sheetName val="Пр 8 функц"/>
      <sheetName val="Пр9_объект"/>
      <sheetName val="Пр 10 ведом"/>
      <sheetName val="Пр 11 ведом"/>
      <sheetName val="Пр12 Прогр расх"/>
      <sheetName val="Пр13 Прогр расх"/>
      <sheetName val="Пр14 Детский (2025)"/>
      <sheetName val="Пр15 Детский (2025-2026) "/>
      <sheetName val="Пр 16 Субсидии"/>
      <sheetName val="Пр 19"/>
    </sheetNames>
    <sheetDataSet>
      <sheetData sheetId="0">
        <row r="25">
          <cell r="H25">
            <v>3059.75</v>
          </cell>
        </row>
      </sheetData>
      <sheetData sheetId="1">
        <row r="33">
          <cell r="C33">
            <v>1042685.1000000001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C286"/>
  <sheetViews>
    <sheetView tabSelected="1" view="pageBreakPreview" topLeftCell="A42" zoomScale="80" zoomScaleNormal="100" zoomScaleSheetLayoutView="80" workbookViewId="0">
      <selection activeCell="G19" sqref="G19"/>
    </sheetView>
  </sheetViews>
  <sheetFormatPr defaultRowHeight="15"/>
  <cols>
    <col min="1" max="1" width="9.140625" style="68"/>
    <col min="2" max="2" width="19.140625" style="68" customWidth="1"/>
    <col min="3" max="3" width="30.140625" style="6" customWidth="1"/>
    <col min="4" max="4" width="67.28515625" style="76" customWidth="1"/>
    <col min="5" max="5" width="21.7109375" style="74" customWidth="1"/>
    <col min="6" max="6" width="14.28515625" style="5" bestFit="1" customWidth="1"/>
    <col min="7" max="7" width="13.7109375" style="5" bestFit="1" customWidth="1"/>
    <col min="8" max="8" width="20.140625" style="5" customWidth="1"/>
    <col min="9" max="9" width="23.85546875" style="5" customWidth="1"/>
    <col min="10" max="10" width="19.140625" style="5" customWidth="1"/>
    <col min="11" max="29" width="9.140625" style="5"/>
    <col min="30" max="16384" width="9.140625" style="68"/>
  </cols>
  <sheetData>
    <row r="1" spans="3:22" ht="15.75">
      <c r="C1" s="1"/>
      <c r="D1" s="2"/>
      <c r="E1" s="3" t="s">
        <v>0</v>
      </c>
      <c r="F1" s="4"/>
      <c r="G1" s="4"/>
      <c r="H1" s="4"/>
    </row>
    <row r="2" spans="3:22" ht="15.75">
      <c r="C2" s="1"/>
      <c r="D2" s="2"/>
      <c r="E2" s="3" t="s">
        <v>1</v>
      </c>
      <c r="F2" s="4"/>
      <c r="G2" s="4"/>
      <c r="H2" s="4"/>
    </row>
    <row r="3" spans="3:22" ht="15.75">
      <c r="D3" s="2"/>
      <c r="E3" s="3" t="s">
        <v>2</v>
      </c>
      <c r="F3" s="4"/>
      <c r="G3" s="4"/>
      <c r="H3" s="4"/>
    </row>
    <row r="4" spans="3:22" ht="15.75">
      <c r="D4" s="2"/>
      <c r="E4" s="3" t="s">
        <v>3</v>
      </c>
      <c r="F4" s="4"/>
      <c r="G4" s="4"/>
      <c r="H4" s="4"/>
    </row>
    <row r="5" spans="3:22">
      <c r="D5" s="7"/>
      <c r="E5" s="8"/>
    </row>
    <row r="7" spans="3:22">
      <c r="C7" s="9" t="s">
        <v>4</v>
      </c>
      <c r="D7" s="9"/>
      <c r="E7" s="9"/>
      <c r="F7" s="10"/>
      <c r="G7" s="10"/>
      <c r="H7" s="10"/>
    </row>
    <row r="8" spans="3:22">
      <c r="C8" s="9" t="s">
        <v>5</v>
      </c>
      <c r="D8" s="9"/>
      <c r="E8" s="9"/>
      <c r="F8" s="10"/>
      <c r="G8" s="10"/>
      <c r="H8" s="10"/>
    </row>
    <row r="9" spans="3:22">
      <c r="C9" s="11"/>
      <c r="D9" s="7"/>
      <c r="E9" s="12" t="s">
        <v>6</v>
      </c>
      <c r="F9" s="13"/>
      <c r="G9" s="13"/>
      <c r="H9" s="13"/>
    </row>
    <row r="10" spans="3:22" ht="28.5">
      <c r="C10" s="14" t="s">
        <v>7</v>
      </c>
      <c r="D10" s="15" t="s">
        <v>8</v>
      </c>
      <c r="E10" s="16" t="s">
        <v>9</v>
      </c>
      <c r="F10" s="17"/>
      <c r="G10" s="17"/>
      <c r="H10" s="17"/>
    </row>
    <row r="11" spans="3:22" ht="18.75" customHeight="1">
      <c r="C11" s="18">
        <v>1</v>
      </c>
      <c r="D11" s="19">
        <v>2</v>
      </c>
      <c r="E11" s="20">
        <v>3</v>
      </c>
      <c r="F11" s="21"/>
      <c r="G11" s="21"/>
      <c r="H11" s="21"/>
      <c r="I11" s="22"/>
      <c r="J11" s="22"/>
      <c r="K11" s="22"/>
      <c r="L11" s="22"/>
      <c r="M11" s="22"/>
      <c r="N11" s="22"/>
      <c r="O11" s="22"/>
      <c r="P11" s="22"/>
      <c r="Q11" s="22"/>
      <c r="R11" s="22"/>
      <c r="S11" s="22"/>
      <c r="T11" s="22"/>
      <c r="U11" s="22"/>
      <c r="V11" s="22"/>
    </row>
    <row r="12" spans="3:22" hidden="1">
      <c r="C12" s="23"/>
      <c r="D12" s="24"/>
      <c r="E12" s="25"/>
      <c r="F12" s="22"/>
      <c r="G12" s="22"/>
      <c r="H12" s="22"/>
      <c r="I12" s="22"/>
      <c r="J12" s="22"/>
      <c r="K12" s="22"/>
      <c r="L12" s="22"/>
      <c r="M12" s="22"/>
      <c r="N12" s="22"/>
      <c r="O12" s="22"/>
      <c r="P12" s="22"/>
      <c r="Q12" s="22"/>
      <c r="R12" s="22"/>
      <c r="S12" s="22"/>
      <c r="T12" s="22"/>
      <c r="U12" s="22"/>
      <c r="V12" s="22"/>
    </row>
    <row r="13" spans="3:22">
      <c r="C13" s="26" t="s">
        <v>10</v>
      </c>
      <c r="D13" s="27" t="s">
        <v>11</v>
      </c>
      <c r="E13" s="28">
        <f t="shared" ref="E13" si="0">E14+E17+E32+E34+E37+E40+E41+E47+E51+E53+E54</f>
        <v>10426851</v>
      </c>
      <c r="F13" s="29"/>
      <c r="G13" s="29"/>
      <c r="H13" s="29"/>
      <c r="I13" s="22"/>
      <c r="J13" s="22"/>
      <c r="K13" s="22"/>
      <c r="L13" s="22"/>
      <c r="M13" s="22"/>
      <c r="N13" s="22"/>
      <c r="O13" s="22"/>
      <c r="P13" s="22"/>
      <c r="Q13" s="22"/>
      <c r="R13" s="22"/>
      <c r="S13" s="22"/>
      <c r="T13" s="22"/>
      <c r="U13" s="22"/>
      <c r="V13" s="22"/>
    </row>
    <row r="14" spans="3:22">
      <c r="C14" s="26" t="s">
        <v>12</v>
      </c>
      <c r="D14" s="27" t="s">
        <v>13</v>
      </c>
      <c r="E14" s="28">
        <f t="shared" ref="E14" si="1">E15+E16</f>
        <v>6367016</v>
      </c>
      <c r="F14" s="29"/>
      <c r="G14" s="29"/>
      <c r="H14" s="29"/>
      <c r="I14" s="22"/>
      <c r="J14" s="22"/>
      <c r="K14" s="22"/>
      <c r="L14" s="22"/>
      <c r="M14" s="22"/>
      <c r="N14" s="22"/>
      <c r="O14" s="22"/>
      <c r="P14" s="22"/>
      <c r="Q14" s="22"/>
      <c r="R14" s="22"/>
      <c r="S14" s="22"/>
      <c r="T14" s="22"/>
      <c r="U14" s="22"/>
      <c r="V14" s="22"/>
    </row>
    <row r="15" spans="3:22">
      <c r="C15" s="30" t="s">
        <v>14</v>
      </c>
      <c r="D15" s="31" t="s">
        <v>15</v>
      </c>
      <c r="E15" s="32">
        <v>1245015</v>
      </c>
      <c r="F15" s="33"/>
      <c r="G15" s="33"/>
      <c r="H15" s="33"/>
      <c r="I15" s="22"/>
      <c r="J15" s="22"/>
      <c r="K15" s="22"/>
      <c r="L15" s="22"/>
      <c r="M15" s="22"/>
      <c r="N15" s="22"/>
      <c r="O15" s="22"/>
      <c r="P15" s="22"/>
      <c r="Q15" s="22"/>
      <c r="R15" s="22"/>
      <c r="S15" s="22"/>
      <c r="T15" s="22"/>
      <c r="U15" s="22"/>
      <c r="V15" s="22"/>
    </row>
    <row r="16" spans="3:22">
      <c r="C16" s="30" t="s">
        <v>16</v>
      </c>
      <c r="D16" s="31" t="s">
        <v>17</v>
      </c>
      <c r="E16" s="32">
        <v>5122001</v>
      </c>
      <c r="F16" s="33"/>
      <c r="G16" s="33"/>
      <c r="H16" s="33"/>
      <c r="I16" s="22"/>
      <c r="J16" s="22"/>
      <c r="K16" s="22"/>
      <c r="L16" s="22"/>
      <c r="M16" s="22"/>
      <c r="N16" s="22"/>
      <c r="O16" s="22"/>
      <c r="P16" s="22"/>
      <c r="Q16" s="22"/>
      <c r="R16" s="22"/>
      <c r="S16" s="22"/>
      <c r="T16" s="22"/>
      <c r="U16" s="22"/>
      <c r="V16" s="22"/>
    </row>
    <row r="17" spans="3:22" ht="42.75">
      <c r="C17" s="26" t="s">
        <v>18</v>
      </c>
      <c r="D17" s="27" t="s">
        <v>19</v>
      </c>
      <c r="E17" s="28">
        <f t="shared" ref="E17" si="2">E18+E24+E26+E28+E19+E22+E25+E27+E29+E20+E21+E23+E30+E31</f>
        <v>1781461</v>
      </c>
      <c r="F17" s="29"/>
      <c r="G17" s="29"/>
      <c r="H17" s="29"/>
      <c r="I17" s="22"/>
      <c r="J17" s="22"/>
      <c r="K17" s="22"/>
      <c r="L17" s="22"/>
      <c r="M17" s="22"/>
      <c r="N17" s="22"/>
      <c r="O17" s="22"/>
      <c r="P17" s="22"/>
      <c r="Q17" s="22"/>
      <c r="R17" s="22"/>
      <c r="S17" s="22"/>
      <c r="T17" s="22"/>
      <c r="U17" s="22"/>
      <c r="V17" s="22"/>
    </row>
    <row r="18" spans="3:22" ht="158.25" customHeight="1">
      <c r="C18" s="30" t="s">
        <v>20</v>
      </c>
      <c r="D18" s="31" t="s">
        <v>21</v>
      </c>
      <c r="E18" s="32">
        <v>125328</v>
      </c>
      <c r="F18" s="33"/>
      <c r="G18" s="33"/>
      <c r="H18" s="33"/>
      <c r="I18" s="22"/>
      <c r="J18" s="22"/>
      <c r="K18" s="22"/>
      <c r="L18" s="22"/>
      <c r="M18" s="22"/>
      <c r="N18" s="22"/>
      <c r="O18" s="22"/>
      <c r="P18" s="22"/>
      <c r="Q18" s="22"/>
      <c r="R18" s="22"/>
      <c r="S18" s="22"/>
      <c r="T18" s="22"/>
      <c r="U18" s="22"/>
      <c r="V18" s="22"/>
    </row>
    <row r="19" spans="3:22" ht="180">
      <c r="C19" s="30" t="s">
        <v>22</v>
      </c>
      <c r="D19" s="31" t="s">
        <v>23</v>
      </c>
      <c r="E19" s="32">
        <v>24321</v>
      </c>
      <c r="F19" s="33"/>
      <c r="G19" s="33"/>
      <c r="H19" s="33"/>
      <c r="I19" s="22"/>
      <c r="J19" s="22"/>
      <c r="K19" s="22"/>
      <c r="L19" s="22"/>
      <c r="M19" s="22"/>
      <c r="N19" s="22"/>
      <c r="O19" s="22"/>
      <c r="P19" s="22"/>
      <c r="Q19" s="22"/>
      <c r="R19" s="22"/>
      <c r="S19" s="22"/>
      <c r="T19" s="22"/>
      <c r="U19" s="22"/>
      <c r="V19" s="22"/>
    </row>
    <row r="20" spans="3:22" ht="105">
      <c r="C20" s="30" t="s">
        <v>24</v>
      </c>
      <c r="D20" s="31" t="s">
        <v>25</v>
      </c>
      <c r="E20" s="32">
        <v>266</v>
      </c>
      <c r="F20" s="33"/>
      <c r="G20" s="33"/>
      <c r="H20" s="33"/>
      <c r="I20" s="22"/>
      <c r="J20" s="22"/>
      <c r="K20" s="22"/>
      <c r="L20" s="22"/>
      <c r="M20" s="22"/>
      <c r="N20" s="22"/>
      <c r="O20" s="22"/>
      <c r="P20" s="22"/>
      <c r="Q20" s="22"/>
      <c r="R20" s="22"/>
      <c r="S20" s="22"/>
      <c r="T20" s="22"/>
      <c r="U20" s="22"/>
      <c r="V20" s="22"/>
    </row>
    <row r="21" spans="3:22" ht="90">
      <c r="C21" s="30" t="s">
        <v>26</v>
      </c>
      <c r="D21" s="31" t="s">
        <v>27</v>
      </c>
      <c r="E21" s="32">
        <v>3</v>
      </c>
      <c r="F21" s="33"/>
      <c r="G21" s="33"/>
      <c r="H21" s="33"/>
      <c r="I21" s="22"/>
      <c r="J21" s="22"/>
      <c r="K21" s="22"/>
      <c r="L21" s="22"/>
      <c r="M21" s="22"/>
      <c r="N21" s="22"/>
      <c r="O21" s="22"/>
      <c r="P21" s="22"/>
      <c r="Q21" s="22"/>
      <c r="R21" s="22"/>
      <c r="S21" s="22"/>
      <c r="T21" s="22"/>
      <c r="U21" s="22"/>
      <c r="V21" s="22"/>
    </row>
    <row r="22" spans="3:22" ht="75">
      <c r="C22" s="30" t="s">
        <v>28</v>
      </c>
      <c r="D22" s="31" t="s">
        <v>29</v>
      </c>
      <c r="E22" s="32">
        <v>16</v>
      </c>
      <c r="F22" s="33"/>
      <c r="G22" s="33"/>
      <c r="H22" s="33"/>
      <c r="I22" s="22"/>
      <c r="J22" s="22"/>
      <c r="K22" s="22"/>
      <c r="L22" s="22"/>
      <c r="M22" s="22"/>
      <c r="N22" s="22"/>
      <c r="O22" s="22"/>
      <c r="P22" s="22"/>
      <c r="Q22" s="22"/>
      <c r="R22" s="22"/>
      <c r="S22" s="22"/>
      <c r="T22" s="22"/>
      <c r="U22" s="22"/>
      <c r="V22" s="22"/>
    </row>
    <row r="23" spans="3:22" ht="75">
      <c r="C23" s="30" t="s">
        <v>30</v>
      </c>
      <c r="D23" s="31" t="s">
        <v>31</v>
      </c>
      <c r="E23" s="32">
        <v>236</v>
      </c>
      <c r="F23" s="33"/>
      <c r="G23" s="33"/>
      <c r="H23" s="33"/>
      <c r="I23" s="22"/>
      <c r="J23" s="22"/>
      <c r="K23" s="22"/>
      <c r="L23" s="22"/>
      <c r="M23" s="22"/>
      <c r="N23" s="22"/>
      <c r="O23" s="22"/>
      <c r="P23" s="22"/>
      <c r="Q23" s="22"/>
      <c r="R23" s="22"/>
      <c r="S23" s="22"/>
      <c r="T23" s="22"/>
      <c r="U23" s="22"/>
      <c r="V23" s="22"/>
    </row>
    <row r="24" spans="3:22" ht="105">
      <c r="C24" s="30" t="s">
        <v>32</v>
      </c>
      <c r="D24" s="31" t="s">
        <v>33</v>
      </c>
      <c r="E24" s="32">
        <v>605975</v>
      </c>
      <c r="F24" s="33"/>
      <c r="G24" s="33"/>
      <c r="H24" s="33"/>
      <c r="I24" s="22"/>
      <c r="J24" s="22"/>
      <c r="K24" s="22"/>
      <c r="L24" s="22"/>
      <c r="M24" s="22"/>
      <c r="N24" s="22"/>
      <c r="O24" s="22"/>
      <c r="P24" s="22"/>
      <c r="Q24" s="22"/>
      <c r="R24" s="22"/>
      <c r="S24" s="22"/>
      <c r="T24" s="22"/>
      <c r="U24" s="22"/>
      <c r="V24" s="22"/>
    </row>
    <row r="25" spans="3:22" ht="105">
      <c r="C25" s="30" t="s">
        <v>34</v>
      </c>
      <c r="D25" s="31" t="s">
        <v>35</v>
      </c>
      <c r="E25" s="32">
        <v>244811</v>
      </c>
      <c r="F25" s="33"/>
      <c r="G25" s="33"/>
      <c r="H25" s="33"/>
      <c r="I25" s="22"/>
      <c r="J25" s="22"/>
      <c r="K25" s="22"/>
      <c r="L25" s="22"/>
      <c r="M25" s="22"/>
      <c r="N25" s="22"/>
      <c r="O25" s="22"/>
      <c r="P25" s="22"/>
      <c r="Q25" s="22"/>
      <c r="R25" s="22"/>
      <c r="S25" s="22"/>
      <c r="T25" s="22"/>
      <c r="U25" s="22"/>
      <c r="V25" s="22"/>
    </row>
    <row r="26" spans="3:22" ht="120">
      <c r="C26" s="30" t="s">
        <v>36</v>
      </c>
      <c r="D26" s="31" t="s">
        <v>37</v>
      </c>
      <c r="E26" s="32">
        <v>2887</v>
      </c>
      <c r="F26" s="33"/>
      <c r="G26" s="33"/>
      <c r="H26" s="33"/>
      <c r="I26" s="22"/>
      <c r="J26" s="22"/>
      <c r="K26" s="22"/>
      <c r="L26" s="22"/>
      <c r="M26" s="22"/>
      <c r="N26" s="22"/>
      <c r="O26" s="22"/>
      <c r="P26" s="22"/>
      <c r="Q26" s="22"/>
      <c r="R26" s="22"/>
      <c r="S26" s="22"/>
      <c r="T26" s="22"/>
      <c r="U26" s="22"/>
      <c r="V26" s="22"/>
    </row>
    <row r="27" spans="3:22" ht="120">
      <c r="C27" s="30" t="s">
        <v>38</v>
      </c>
      <c r="D27" s="31" t="s">
        <v>39</v>
      </c>
      <c r="E27" s="32">
        <v>1166</v>
      </c>
      <c r="F27" s="33"/>
      <c r="G27" s="33"/>
      <c r="H27" s="33"/>
      <c r="I27" s="22"/>
      <c r="J27" s="22"/>
      <c r="K27" s="22"/>
      <c r="L27" s="22"/>
      <c r="M27" s="22"/>
      <c r="N27" s="22"/>
      <c r="O27" s="22"/>
      <c r="P27" s="22"/>
      <c r="Q27" s="22"/>
      <c r="R27" s="22"/>
      <c r="S27" s="22"/>
      <c r="T27" s="22"/>
      <c r="U27" s="22"/>
      <c r="V27" s="22"/>
    </row>
    <row r="28" spans="3:22" ht="105">
      <c r="C28" s="30" t="s">
        <v>40</v>
      </c>
      <c r="D28" s="31" t="s">
        <v>41</v>
      </c>
      <c r="E28" s="32">
        <v>628328</v>
      </c>
      <c r="F28" s="33"/>
      <c r="G28" s="33"/>
      <c r="H28" s="33"/>
      <c r="I28" s="22"/>
      <c r="J28" s="22"/>
      <c r="K28" s="22"/>
      <c r="L28" s="22"/>
      <c r="M28" s="22"/>
      <c r="N28" s="22"/>
      <c r="O28" s="22"/>
      <c r="P28" s="22"/>
      <c r="Q28" s="22"/>
      <c r="R28" s="22"/>
      <c r="S28" s="22"/>
      <c r="T28" s="22"/>
      <c r="U28" s="22"/>
      <c r="V28" s="22"/>
    </row>
    <row r="29" spans="3:22" ht="105">
      <c r="C29" s="30" t="s">
        <v>42</v>
      </c>
      <c r="D29" s="31" t="s">
        <v>43</v>
      </c>
      <c r="E29" s="32">
        <v>253842</v>
      </c>
      <c r="F29" s="33"/>
      <c r="G29" s="33"/>
      <c r="H29" s="33"/>
      <c r="I29" s="22"/>
      <c r="J29" s="22"/>
      <c r="K29" s="22"/>
      <c r="L29" s="22"/>
    </row>
    <row r="30" spans="3:22" ht="105">
      <c r="C30" s="30" t="s">
        <v>44</v>
      </c>
      <c r="D30" s="31" t="s">
        <v>45</v>
      </c>
      <c r="E30" s="32">
        <v>-75298</v>
      </c>
      <c r="F30" s="33"/>
      <c r="G30" s="33"/>
      <c r="H30" s="33"/>
      <c r="I30" s="22"/>
      <c r="J30" s="22"/>
      <c r="K30" s="22"/>
      <c r="L30" s="22"/>
    </row>
    <row r="31" spans="3:22" ht="105">
      <c r="C31" s="30" t="s">
        <v>46</v>
      </c>
      <c r="D31" s="31" t="s">
        <v>47</v>
      </c>
      <c r="E31" s="32">
        <v>-30420</v>
      </c>
      <c r="F31" s="33"/>
      <c r="G31" s="33"/>
      <c r="H31" s="33"/>
      <c r="I31" s="22"/>
      <c r="J31" s="22"/>
      <c r="K31" s="22"/>
      <c r="L31" s="22"/>
    </row>
    <row r="32" spans="3:22">
      <c r="C32" s="26" t="s">
        <v>48</v>
      </c>
      <c r="D32" s="27" t="s">
        <v>49</v>
      </c>
      <c r="E32" s="28">
        <f t="shared" ref="E32" si="3">E33</f>
        <v>14556</v>
      </c>
      <c r="F32" s="29"/>
      <c r="G32" s="29"/>
      <c r="H32" s="29"/>
      <c r="I32" s="22"/>
      <c r="J32" s="22"/>
      <c r="K32" s="22"/>
      <c r="L32" s="22"/>
    </row>
    <row r="33" spans="3:12">
      <c r="C33" s="30" t="s">
        <v>50</v>
      </c>
      <c r="D33" s="31" t="s">
        <v>51</v>
      </c>
      <c r="E33" s="32">
        <v>14556</v>
      </c>
      <c r="F33" s="33"/>
      <c r="G33" s="33"/>
      <c r="H33" s="33"/>
      <c r="I33" s="22"/>
      <c r="J33" s="22"/>
      <c r="K33" s="22"/>
      <c r="L33" s="22"/>
    </row>
    <row r="34" spans="3:12">
      <c r="C34" s="26" t="s">
        <v>52</v>
      </c>
      <c r="D34" s="27" t="s">
        <v>53</v>
      </c>
      <c r="E34" s="28">
        <f t="shared" ref="E34" si="4">E35+E36</f>
        <v>584786</v>
      </c>
      <c r="F34" s="29"/>
      <c r="G34" s="29"/>
      <c r="H34" s="29"/>
      <c r="I34" s="22"/>
      <c r="J34" s="22"/>
      <c r="K34" s="22"/>
      <c r="L34" s="22"/>
    </row>
    <row r="35" spans="3:12">
      <c r="C35" s="30" t="s">
        <v>54</v>
      </c>
      <c r="D35" s="31" t="s">
        <v>55</v>
      </c>
      <c r="E35" s="32">
        <v>364068</v>
      </c>
      <c r="F35" s="33"/>
      <c r="G35" s="33"/>
      <c r="H35" s="33"/>
      <c r="I35" s="22"/>
      <c r="J35" s="22"/>
      <c r="K35" s="22"/>
      <c r="L35" s="22"/>
    </row>
    <row r="36" spans="3:12">
      <c r="C36" s="30" t="s">
        <v>56</v>
      </c>
      <c r="D36" s="31" t="s">
        <v>57</v>
      </c>
      <c r="E36" s="32">
        <v>220718</v>
      </c>
      <c r="F36" s="33"/>
      <c r="G36" s="33"/>
      <c r="H36" s="33"/>
      <c r="I36" s="22"/>
      <c r="J36" s="22"/>
      <c r="K36" s="22"/>
      <c r="L36" s="22"/>
    </row>
    <row r="37" spans="3:12" ht="28.5">
      <c r="C37" s="26" t="s">
        <v>58</v>
      </c>
      <c r="D37" s="27" t="s">
        <v>59</v>
      </c>
      <c r="E37" s="28">
        <f t="shared" ref="E37" si="5">E38+E39</f>
        <v>654792</v>
      </c>
      <c r="F37" s="29"/>
      <c r="G37" s="29"/>
      <c r="H37" s="29"/>
      <c r="I37" s="22"/>
      <c r="J37" s="22"/>
      <c r="K37" s="22"/>
      <c r="L37" s="22"/>
    </row>
    <row r="38" spans="3:12">
      <c r="C38" s="30" t="s">
        <v>60</v>
      </c>
      <c r="D38" s="31" t="s">
        <v>61</v>
      </c>
      <c r="E38" s="32">
        <v>649592</v>
      </c>
      <c r="F38" s="33"/>
      <c r="G38" s="33"/>
      <c r="H38" s="33"/>
      <c r="I38" s="22"/>
      <c r="J38" s="22"/>
      <c r="K38" s="22"/>
      <c r="L38" s="22"/>
    </row>
    <row r="39" spans="3:12" ht="30">
      <c r="C39" s="30" t="s">
        <v>62</v>
      </c>
      <c r="D39" s="34" t="s">
        <v>63</v>
      </c>
      <c r="E39" s="35">
        <v>5200</v>
      </c>
      <c r="F39" s="33"/>
      <c r="G39" s="33"/>
      <c r="H39" s="33"/>
      <c r="I39" s="22"/>
      <c r="J39" s="22"/>
      <c r="K39" s="22"/>
      <c r="L39" s="22"/>
    </row>
    <row r="40" spans="3:12" ht="19.5" customHeight="1">
      <c r="C40" s="26" t="s">
        <v>64</v>
      </c>
      <c r="D40" s="36" t="s">
        <v>65</v>
      </c>
      <c r="E40" s="37">
        <v>31175</v>
      </c>
      <c r="F40" s="38"/>
      <c r="G40" s="38"/>
      <c r="H40" s="38"/>
      <c r="I40" s="22"/>
      <c r="J40" s="22"/>
      <c r="K40" s="22"/>
      <c r="L40" s="22"/>
    </row>
    <row r="41" spans="3:12" ht="46.5" customHeight="1">
      <c r="C41" s="26" t="s">
        <v>66</v>
      </c>
      <c r="D41" s="36" t="s">
        <v>67</v>
      </c>
      <c r="E41" s="37">
        <f>E42+E45+E46+E43+E44</f>
        <v>643194</v>
      </c>
      <c r="F41" s="38"/>
      <c r="G41" s="38"/>
      <c r="H41" s="38"/>
      <c r="I41" s="22"/>
      <c r="J41" s="22"/>
      <c r="K41" s="22"/>
      <c r="L41" s="22"/>
    </row>
    <row r="42" spans="3:12" ht="60">
      <c r="C42" s="30" t="s">
        <v>68</v>
      </c>
      <c r="D42" s="34" t="s">
        <v>69</v>
      </c>
      <c r="E42" s="35">
        <v>1000</v>
      </c>
      <c r="F42" s="39"/>
      <c r="G42" s="39"/>
      <c r="H42" s="39"/>
      <c r="I42" s="22"/>
      <c r="J42" s="22"/>
      <c r="K42" s="22"/>
      <c r="L42" s="22"/>
    </row>
    <row r="43" spans="3:12" ht="45">
      <c r="C43" s="30" t="s">
        <v>70</v>
      </c>
      <c r="D43" s="34" t="s">
        <v>71</v>
      </c>
      <c r="E43" s="35">
        <v>636946</v>
      </c>
      <c r="F43" s="39"/>
      <c r="G43" s="39"/>
      <c r="H43" s="39"/>
      <c r="I43" s="22"/>
      <c r="J43" s="22"/>
      <c r="K43" s="22"/>
      <c r="L43" s="22"/>
    </row>
    <row r="44" spans="3:12" ht="45">
      <c r="C44" s="30" t="s">
        <v>72</v>
      </c>
      <c r="D44" s="34" t="s">
        <v>73</v>
      </c>
      <c r="E44" s="35">
        <v>312</v>
      </c>
      <c r="F44" s="39"/>
      <c r="G44" s="39"/>
      <c r="H44" s="39"/>
      <c r="I44" s="22"/>
      <c r="J44" s="22"/>
      <c r="K44" s="22"/>
      <c r="L44" s="22"/>
    </row>
    <row r="45" spans="3:12" ht="88.5" customHeight="1">
      <c r="C45" s="30" t="s">
        <v>74</v>
      </c>
      <c r="D45" s="34" t="s">
        <v>75</v>
      </c>
      <c r="E45" s="35">
        <v>4836</v>
      </c>
      <c r="F45" s="39"/>
      <c r="G45" s="39"/>
      <c r="H45" s="39"/>
      <c r="I45" s="22"/>
      <c r="J45" s="22"/>
      <c r="K45" s="22"/>
      <c r="L45" s="22"/>
    </row>
    <row r="46" spans="3:12" ht="37.5" customHeight="1">
      <c r="C46" s="30" t="s">
        <v>76</v>
      </c>
      <c r="D46" s="34" t="s">
        <v>77</v>
      </c>
      <c r="E46" s="35">
        <v>100</v>
      </c>
      <c r="F46" s="39"/>
      <c r="G46" s="39"/>
      <c r="H46" s="39"/>
      <c r="I46" s="22"/>
      <c r="J46" s="22"/>
      <c r="K46" s="22"/>
      <c r="L46" s="22"/>
    </row>
    <row r="47" spans="3:12" ht="19.5" customHeight="1">
      <c r="C47" s="26" t="s">
        <v>78</v>
      </c>
      <c r="D47" s="36" t="s">
        <v>79</v>
      </c>
      <c r="E47" s="37">
        <f t="shared" ref="E47" si="6">E48+E49+E50</f>
        <v>51346</v>
      </c>
      <c r="F47" s="38"/>
      <c r="G47" s="38"/>
      <c r="H47" s="38"/>
      <c r="I47" s="22"/>
      <c r="J47" s="22"/>
      <c r="K47" s="22"/>
      <c r="L47" s="22"/>
    </row>
    <row r="48" spans="3:12" ht="21" customHeight="1">
      <c r="C48" s="30" t="s">
        <v>80</v>
      </c>
      <c r="D48" s="34" t="s">
        <v>81</v>
      </c>
      <c r="E48" s="35">
        <v>36406</v>
      </c>
      <c r="F48" s="39"/>
      <c r="G48" s="39"/>
      <c r="H48" s="39"/>
      <c r="I48" s="22"/>
      <c r="J48" s="22"/>
      <c r="K48" s="22"/>
      <c r="L48" s="22"/>
    </row>
    <row r="49" spans="1:29" s="40" customFormat="1" ht="22.5" customHeight="1">
      <c r="C49" s="30" t="s">
        <v>82</v>
      </c>
      <c r="D49" s="34" t="s">
        <v>83</v>
      </c>
      <c r="E49" s="35">
        <v>4840</v>
      </c>
      <c r="F49" s="39"/>
      <c r="G49" s="39"/>
      <c r="H49" s="39"/>
      <c r="I49" s="22"/>
      <c r="J49" s="22"/>
      <c r="K49" s="22"/>
      <c r="L49" s="22"/>
      <c r="M49" s="41"/>
      <c r="N49" s="41"/>
      <c r="O49" s="41"/>
      <c r="P49" s="41"/>
      <c r="Q49" s="41"/>
      <c r="R49" s="41"/>
      <c r="S49" s="41"/>
      <c r="T49" s="41"/>
      <c r="U49" s="41"/>
      <c r="V49" s="41"/>
      <c r="W49" s="41"/>
      <c r="X49" s="41"/>
      <c r="Y49" s="41"/>
      <c r="Z49" s="41"/>
      <c r="AA49" s="41"/>
      <c r="AB49" s="41"/>
      <c r="AC49" s="41"/>
    </row>
    <row r="50" spans="1:29" s="42" customFormat="1" ht="19.5" customHeight="1">
      <c r="C50" s="30" t="s">
        <v>84</v>
      </c>
      <c r="D50" s="34" t="s">
        <v>85</v>
      </c>
      <c r="E50" s="35">
        <v>10100</v>
      </c>
      <c r="F50" s="39"/>
      <c r="G50" s="39"/>
      <c r="H50" s="39"/>
      <c r="I50" s="22"/>
      <c r="J50" s="22"/>
      <c r="K50" s="22"/>
      <c r="L50" s="22"/>
      <c r="M50" s="43"/>
      <c r="N50" s="43"/>
      <c r="O50" s="43"/>
      <c r="P50" s="43"/>
      <c r="Q50" s="43"/>
      <c r="R50" s="43"/>
      <c r="S50" s="43"/>
      <c r="T50" s="43"/>
      <c r="U50" s="43"/>
      <c r="V50" s="43"/>
      <c r="W50" s="43"/>
      <c r="X50" s="43"/>
      <c r="Y50" s="43"/>
      <c r="Z50" s="43"/>
      <c r="AA50" s="43"/>
      <c r="AB50" s="43"/>
      <c r="AC50" s="43"/>
    </row>
    <row r="51" spans="1:29" s="44" customFormat="1" ht="36" customHeight="1">
      <c r="C51" s="26" t="s">
        <v>86</v>
      </c>
      <c r="D51" s="36" t="s">
        <v>87</v>
      </c>
      <c r="E51" s="37">
        <v>54306</v>
      </c>
      <c r="F51" s="38"/>
      <c r="G51" s="38"/>
      <c r="H51" s="38"/>
      <c r="I51" s="22"/>
      <c r="J51" s="22"/>
      <c r="K51" s="22"/>
      <c r="L51" s="22"/>
      <c r="M51" s="45"/>
      <c r="N51" s="45"/>
      <c r="O51" s="45"/>
      <c r="P51" s="45"/>
      <c r="Q51" s="45"/>
      <c r="R51" s="45"/>
      <c r="S51" s="45"/>
      <c r="T51" s="45"/>
      <c r="U51" s="45"/>
      <c r="V51" s="45"/>
      <c r="W51" s="45"/>
      <c r="X51" s="45"/>
      <c r="Y51" s="45"/>
      <c r="Z51" s="45"/>
      <c r="AA51" s="45"/>
      <c r="AB51" s="45"/>
      <c r="AC51" s="45"/>
    </row>
    <row r="52" spans="1:29" s="44" customFormat="1" ht="39.75" customHeight="1">
      <c r="C52" s="26" t="s">
        <v>88</v>
      </c>
      <c r="D52" s="36" t="s">
        <v>89</v>
      </c>
      <c r="E52" s="37"/>
      <c r="F52" s="38"/>
      <c r="G52" s="38"/>
      <c r="H52" s="38"/>
      <c r="I52" s="22"/>
      <c r="J52" s="22"/>
      <c r="K52" s="22"/>
      <c r="L52" s="22"/>
      <c r="M52" s="45"/>
      <c r="N52" s="45"/>
      <c r="O52" s="45"/>
      <c r="P52" s="45"/>
      <c r="Q52" s="45"/>
      <c r="R52" s="45"/>
      <c r="S52" s="45"/>
      <c r="T52" s="45"/>
      <c r="U52" s="45"/>
      <c r="V52" s="45"/>
      <c r="W52" s="45"/>
      <c r="X52" s="45"/>
      <c r="Y52" s="45"/>
      <c r="Z52" s="45"/>
      <c r="AA52" s="45"/>
      <c r="AB52" s="45"/>
      <c r="AC52" s="45"/>
    </row>
    <row r="53" spans="1:29" s="42" customFormat="1" ht="24.75" customHeight="1">
      <c r="C53" s="26" t="s">
        <v>90</v>
      </c>
      <c r="D53" s="36" t="s">
        <v>91</v>
      </c>
      <c r="E53" s="37">
        <v>800</v>
      </c>
      <c r="F53" s="38"/>
      <c r="G53" s="38"/>
      <c r="H53" s="38"/>
      <c r="I53" s="22"/>
      <c r="J53" s="22"/>
      <c r="K53" s="22"/>
      <c r="L53" s="22"/>
      <c r="M53" s="43"/>
      <c r="N53" s="43"/>
      <c r="O53" s="43"/>
      <c r="P53" s="43"/>
      <c r="Q53" s="43"/>
      <c r="R53" s="43"/>
      <c r="S53" s="43"/>
      <c r="T53" s="43"/>
      <c r="U53" s="43"/>
      <c r="V53" s="43"/>
      <c r="W53" s="43"/>
      <c r="X53" s="43"/>
      <c r="Y53" s="43"/>
      <c r="Z53" s="43"/>
      <c r="AA53" s="43"/>
      <c r="AB53" s="43"/>
      <c r="AC53" s="43"/>
    </row>
    <row r="54" spans="1:29" s="42" customFormat="1" ht="18" customHeight="1">
      <c r="C54" s="26" t="s">
        <v>92</v>
      </c>
      <c r="D54" s="36" t="s">
        <v>93</v>
      </c>
      <c r="E54" s="37">
        <v>243419</v>
      </c>
      <c r="F54" s="38"/>
      <c r="G54" s="38"/>
      <c r="H54" s="38"/>
      <c r="I54" s="22"/>
      <c r="J54" s="22"/>
      <c r="K54" s="22"/>
      <c r="L54" s="22"/>
      <c r="M54" s="43"/>
      <c r="N54" s="43"/>
      <c r="O54" s="43"/>
      <c r="P54" s="43"/>
      <c r="Q54" s="43"/>
      <c r="R54" s="43"/>
      <c r="S54" s="43"/>
      <c r="T54" s="43"/>
      <c r="U54" s="43"/>
      <c r="V54" s="43"/>
      <c r="W54" s="43"/>
      <c r="X54" s="43"/>
      <c r="Y54" s="43"/>
      <c r="Z54" s="43"/>
      <c r="AA54" s="43"/>
      <c r="AB54" s="43"/>
      <c r="AC54" s="43"/>
    </row>
    <row r="55" spans="1:29" s="42" customFormat="1" ht="19.5" customHeight="1">
      <c r="C55" s="26" t="s">
        <v>94</v>
      </c>
      <c r="D55" s="46" t="s">
        <v>95</v>
      </c>
      <c r="E55" s="47">
        <f>E56+E136</f>
        <v>36195424.243999995</v>
      </c>
      <c r="F55" s="48"/>
      <c r="G55" s="48"/>
      <c r="H55" s="48"/>
      <c r="I55" s="22"/>
      <c r="J55" s="22"/>
      <c r="K55" s="22"/>
      <c r="L55" s="22"/>
      <c r="M55" s="43"/>
      <c r="N55" s="43"/>
      <c r="O55" s="43"/>
      <c r="P55" s="43"/>
      <c r="Q55" s="43"/>
      <c r="R55" s="43"/>
      <c r="S55" s="43"/>
      <c r="T55" s="43"/>
      <c r="U55" s="43"/>
      <c r="V55" s="43"/>
      <c r="W55" s="43"/>
      <c r="X55" s="43"/>
      <c r="Y55" s="43"/>
      <c r="Z55" s="43"/>
      <c r="AA55" s="43"/>
      <c r="AB55" s="43"/>
      <c r="AC55" s="43"/>
    </row>
    <row r="56" spans="1:29" s="44" customFormat="1" ht="30">
      <c r="A56" s="42" t="str">
        <f>RIGHT(B56,4)</f>
        <v>0000</v>
      </c>
      <c r="B56" s="44" t="str">
        <f>LEFT(C56,10)</f>
        <v>2 02 00000</v>
      </c>
      <c r="C56" s="30" t="s">
        <v>96</v>
      </c>
      <c r="D56" s="49" t="s">
        <v>97</v>
      </c>
      <c r="E56" s="50">
        <f>E57+E60+E118+E130</f>
        <v>35804024.243999995</v>
      </c>
      <c r="F56" s="51"/>
      <c r="G56" s="51"/>
      <c r="H56" s="51"/>
      <c r="I56" s="22"/>
      <c r="J56" s="22"/>
      <c r="K56" s="22"/>
      <c r="L56" s="22"/>
      <c r="M56" s="45"/>
      <c r="N56" s="45"/>
      <c r="O56" s="45"/>
      <c r="P56" s="45"/>
      <c r="Q56" s="45"/>
      <c r="R56" s="45"/>
      <c r="S56" s="45"/>
      <c r="T56" s="45"/>
      <c r="U56" s="45"/>
      <c r="V56" s="45"/>
      <c r="W56" s="45"/>
      <c r="X56" s="45"/>
      <c r="Y56" s="45"/>
      <c r="Z56" s="45"/>
      <c r="AA56" s="45"/>
      <c r="AB56" s="45"/>
      <c r="AC56" s="45"/>
    </row>
    <row r="57" spans="1:29" s="44" customFormat="1" ht="19.5" customHeight="1">
      <c r="A57" s="42" t="str">
        <f t="shared" ref="A57:A120" si="7">RIGHT(B57,4)</f>
        <v>0000</v>
      </c>
      <c r="B57" s="44" t="str">
        <f t="shared" ref="B57:B120" si="8">LEFT(C57,10)</f>
        <v>2 02 10000</v>
      </c>
      <c r="C57" s="52" t="s">
        <v>98</v>
      </c>
      <c r="D57" s="53" t="s">
        <v>99</v>
      </c>
      <c r="E57" s="54">
        <f>E58+E59</f>
        <v>25290218.443999998</v>
      </c>
      <c r="F57" s="55"/>
      <c r="G57" s="55"/>
      <c r="H57" s="55"/>
      <c r="I57" s="22"/>
      <c r="J57" s="22"/>
      <c r="K57" s="22"/>
      <c r="L57" s="22"/>
      <c r="M57" s="45"/>
      <c r="N57" s="45"/>
      <c r="O57" s="45"/>
      <c r="P57" s="45"/>
      <c r="Q57" s="45"/>
      <c r="R57" s="45"/>
      <c r="S57" s="45"/>
      <c r="T57" s="45"/>
      <c r="U57" s="45"/>
      <c r="V57" s="45"/>
      <c r="W57" s="45"/>
      <c r="X57" s="45"/>
      <c r="Y57" s="45"/>
      <c r="Z57" s="45"/>
      <c r="AA57" s="45"/>
      <c r="AB57" s="45"/>
      <c r="AC57" s="45"/>
    </row>
    <row r="58" spans="1:29" s="44" customFormat="1" ht="30">
      <c r="A58" s="42" t="str">
        <f t="shared" si="7"/>
        <v>5001</v>
      </c>
      <c r="B58" s="44" t="str">
        <f t="shared" si="8"/>
        <v>2 02 15001</v>
      </c>
      <c r="C58" s="30" t="s">
        <v>100</v>
      </c>
      <c r="D58" s="49" t="s">
        <v>101</v>
      </c>
      <c r="E58" s="56">
        <v>23766594.343999997</v>
      </c>
      <c r="F58" s="51"/>
      <c r="G58" s="51"/>
      <c r="H58" s="51"/>
      <c r="I58" s="22"/>
      <c r="J58" s="22"/>
      <c r="K58" s="22"/>
      <c r="L58" s="22"/>
      <c r="M58" s="45"/>
      <c r="N58" s="45"/>
      <c r="O58" s="45"/>
      <c r="P58" s="45"/>
      <c r="Q58" s="45"/>
      <c r="R58" s="45"/>
      <c r="S58" s="45"/>
      <c r="T58" s="45"/>
      <c r="U58" s="45"/>
      <c r="V58" s="45"/>
      <c r="W58" s="45"/>
      <c r="X58" s="45"/>
      <c r="Y58" s="45"/>
      <c r="Z58" s="45"/>
      <c r="AA58" s="45"/>
      <c r="AB58" s="45"/>
      <c r="AC58" s="45"/>
    </row>
    <row r="59" spans="1:29" s="44" customFormat="1" ht="45">
      <c r="A59" s="42" t="str">
        <f t="shared" si="7"/>
        <v>5009</v>
      </c>
      <c r="B59" s="44" t="str">
        <f t="shared" si="8"/>
        <v>2 02 15009</v>
      </c>
      <c r="C59" s="30" t="s">
        <v>102</v>
      </c>
      <c r="D59" s="49" t="s">
        <v>103</v>
      </c>
      <c r="E59" s="56">
        <v>1523624.1</v>
      </c>
      <c r="F59" s="51"/>
      <c r="G59" s="51"/>
      <c r="H59" s="51"/>
      <c r="I59" s="22"/>
      <c r="J59" s="22"/>
      <c r="K59" s="22"/>
      <c r="L59" s="22"/>
      <c r="M59" s="45"/>
      <c r="N59" s="45"/>
      <c r="O59" s="45"/>
      <c r="P59" s="45"/>
      <c r="Q59" s="45"/>
      <c r="R59" s="45"/>
      <c r="S59" s="45"/>
      <c r="T59" s="45"/>
      <c r="U59" s="45"/>
      <c r="V59" s="45"/>
      <c r="W59" s="45"/>
      <c r="X59" s="45"/>
      <c r="Y59" s="45"/>
      <c r="Z59" s="45"/>
      <c r="AA59" s="45"/>
      <c r="AB59" s="45"/>
      <c r="AC59" s="45"/>
    </row>
    <row r="60" spans="1:29" s="44" customFormat="1" ht="32.25" customHeight="1">
      <c r="A60" s="42" t="str">
        <f t="shared" si="7"/>
        <v>0000</v>
      </c>
      <c r="B60" s="44" t="str">
        <f t="shared" si="8"/>
        <v>2 02 20000</v>
      </c>
      <c r="C60" s="52" t="s">
        <v>104</v>
      </c>
      <c r="D60" s="53" t="s">
        <v>105</v>
      </c>
      <c r="E60" s="54">
        <f>SUM(E61:E117)</f>
        <v>8969848.2999999989</v>
      </c>
      <c r="F60" s="51"/>
      <c r="G60" s="51"/>
      <c r="H60" s="55"/>
      <c r="I60" s="22"/>
      <c r="J60" s="22"/>
      <c r="K60" s="22"/>
      <c r="L60" s="22"/>
      <c r="M60" s="45"/>
      <c r="N60" s="45"/>
      <c r="O60" s="45"/>
      <c r="P60" s="45"/>
      <c r="Q60" s="45"/>
      <c r="R60" s="45"/>
      <c r="S60" s="45"/>
      <c r="T60" s="45"/>
      <c r="U60" s="45"/>
      <c r="V60" s="45"/>
      <c r="W60" s="45"/>
      <c r="X60" s="45"/>
      <c r="Y60" s="45"/>
      <c r="Z60" s="45"/>
      <c r="AA60" s="45"/>
      <c r="AB60" s="45"/>
      <c r="AC60" s="45"/>
    </row>
    <row r="61" spans="1:29" s="44" customFormat="1" ht="30">
      <c r="A61" s="42" t="str">
        <f t="shared" si="7"/>
        <v>5007</v>
      </c>
      <c r="B61" s="44" t="str">
        <f>LEFT(C61,10)</f>
        <v>2 02 25007</v>
      </c>
      <c r="C61" s="30" t="s">
        <v>106</v>
      </c>
      <c r="D61" s="57" t="s">
        <v>107</v>
      </c>
      <c r="E61" s="50">
        <v>892281.9</v>
      </c>
      <c r="F61" s="58">
        <f>+E60+E118+E130+E136</f>
        <v>10905205.799999999</v>
      </c>
      <c r="G61" s="58"/>
      <c r="H61" s="51"/>
      <c r="I61" s="22"/>
      <c r="J61" s="22"/>
      <c r="K61" s="22"/>
      <c r="L61" s="22"/>
      <c r="M61" s="45"/>
      <c r="N61" s="45"/>
      <c r="O61" s="45"/>
      <c r="P61" s="45"/>
      <c r="Q61" s="45"/>
      <c r="R61" s="45"/>
      <c r="S61" s="45"/>
      <c r="T61" s="45"/>
      <c r="U61" s="45"/>
      <c r="V61" s="45"/>
      <c r="W61" s="45"/>
      <c r="X61" s="45"/>
      <c r="Y61" s="45"/>
      <c r="Z61" s="45"/>
      <c r="AA61" s="45"/>
      <c r="AB61" s="45"/>
      <c r="AC61" s="45"/>
    </row>
    <row r="62" spans="1:29" s="44" customFormat="1" ht="30">
      <c r="A62" s="42" t="str">
        <f t="shared" si="7"/>
        <v>5014</v>
      </c>
      <c r="B62" s="44" t="str">
        <f>LEFT(C62,10)</f>
        <v>2 02 25014</v>
      </c>
      <c r="C62" s="30" t="s">
        <v>108</v>
      </c>
      <c r="D62" s="57" t="s">
        <v>109</v>
      </c>
      <c r="E62" s="50">
        <v>4837.7</v>
      </c>
      <c r="F62" s="51"/>
      <c r="G62" s="51"/>
      <c r="H62" s="51"/>
      <c r="I62" s="22"/>
      <c r="J62" s="22"/>
      <c r="K62" s="22"/>
      <c r="L62" s="22"/>
      <c r="M62" s="45"/>
      <c r="N62" s="45"/>
      <c r="O62" s="45"/>
      <c r="P62" s="45"/>
      <c r="Q62" s="45"/>
      <c r="R62" s="45"/>
      <c r="S62" s="45"/>
      <c r="T62" s="45"/>
      <c r="U62" s="45"/>
      <c r="V62" s="45"/>
      <c r="W62" s="45"/>
      <c r="X62" s="45"/>
      <c r="Y62" s="45"/>
      <c r="Z62" s="45"/>
      <c r="AA62" s="45"/>
      <c r="AB62" s="45"/>
      <c r="AC62" s="45"/>
    </row>
    <row r="63" spans="1:29" s="44" customFormat="1" ht="30">
      <c r="A63" s="42" t="str">
        <f t="shared" si="7"/>
        <v>5028</v>
      </c>
      <c r="B63" s="44" t="str">
        <f t="shared" si="8"/>
        <v>2 02 25028</v>
      </c>
      <c r="C63" s="30" t="s">
        <v>110</v>
      </c>
      <c r="D63" s="57" t="s">
        <v>111</v>
      </c>
      <c r="E63" s="50">
        <v>4273.8999999999996</v>
      </c>
      <c r="F63" s="51"/>
      <c r="G63" s="51"/>
      <c r="H63" s="51"/>
      <c r="I63" s="22"/>
      <c r="J63" s="22"/>
      <c r="K63" s="22"/>
      <c r="L63" s="22"/>
      <c r="M63" s="45"/>
      <c r="N63" s="45"/>
      <c r="O63" s="45"/>
      <c r="P63" s="45"/>
      <c r="Q63" s="45"/>
      <c r="R63" s="45"/>
      <c r="S63" s="45"/>
      <c r="T63" s="45"/>
      <c r="U63" s="45"/>
      <c r="V63" s="45"/>
      <c r="W63" s="45"/>
      <c r="X63" s="45"/>
      <c r="Y63" s="45"/>
      <c r="Z63" s="45"/>
      <c r="AA63" s="45"/>
      <c r="AB63" s="45"/>
      <c r="AC63" s="45"/>
    </row>
    <row r="64" spans="1:29" s="44" customFormat="1" ht="45">
      <c r="A64" s="42" t="str">
        <f t="shared" si="7"/>
        <v>5065</v>
      </c>
      <c r="B64" s="44" t="str">
        <f t="shared" si="8"/>
        <v>2 02 25065</v>
      </c>
      <c r="C64" s="30" t="s">
        <v>112</v>
      </c>
      <c r="D64" s="57" t="s">
        <v>113</v>
      </c>
      <c r="E64" s="50">
        <v>9899.9</v>
      </c>
      <c r="F64" s="51"/>
      <c r="G64" s="51"/>
      <c r="H64" s="51"/>
      <c r="I64" s="22"/>
      <c r="J64" s="22"/>
      <c r="K64" s="22"/>
      <c r="L64" s="22"/>
      <c r="M64" s="45"/>
      <c r="N64" s="45"/>
      <c r="O64" s="45"/>
      <c r="P64" s="45"/>
      <c r="Q64" s="45"/>
      <c r="R64" s="45"/>
      <c r="S64" s="45"/>
      <c r="T64" s="45"/>
      <c r="U64" s="45"/>
      <c r="V64" s="45"/>
      <c r="W64" s="45"/>
      <c r="X64" s="45"/>
      <c r="Y64" s="45"/>
      <c r="Z64" s="45"/>
      <c r="AA64" s="45"/>
      <c r="AB64" s="45"/>
      <c r="AC64" s="45"/>
    </row>
    <row r="65" spans="1:29" s="44" customFormat="1" ht="45">
      <c r="A65" s="42" t="str">
        <f t="shared" si="7"/>
        <v>5081</v>
      </c>
      <c r="B65" s="44" t="str">
        <f t="shared" si="8"/>
        <v>2 02 25081</v>
      </c>
      <c r="C65" s="30" t="s">
        <v>114</v>
      </c>
      <c r="D65" s="57" t="s">
        <v>115</v>
      </c>
      <c r="E65" s="50">
        <v>3794.3</v>
      </c>
      <c r="F65" s="51"/>
      <c r="G65" s="51"/>
      <c r="H65" s="51"/>
      <c r="I65" s="22"/>
      <c r="J65" s="22"/>
      <c r="K65" s="22"/>
      <c r="L65" s="22"/>
      <c r="M65" s="45"/>
      <c r="N65" s="45"/>
      <c r="O65" s="45"/>
      <c r="P65" s="45"/>
      <c r="Q65" s="45"/>
      <c r="R65" s="45"/>
      <c r="S65" s="45"/>
      <c r="T65" s="45"/>
      <c r="U65" s="45"/>
      <c r="V65" s="45"/>
      <c r="W65" s="45"/>
      <c r="X65" s="45"/>
      <c r="Y65" s="45"/>
      <c r="Z65" s="45"/>
      <c r="AA65" s="45"/>
      <c r="AB65" s="45"/>
      <c r="AC65" s="45"/>
    </row>
    <row r="66" spans="1:29" s="44" customFormat="1" ht="75">
      <c r="A66" s="42" t="str">
        <f t="shared" si="7"/>
        <v>5086</v>
      </c>
      <c r="B66" s="44" t="str">
        <f t="shared" si="8"/>
        <v>2 02 25086</v>
      </c>
      <c r="C66" s="59" t="s">
        <v>116</v>
      </c>
      <c r="D66" s="60" t="s">
        <v>117</v>
      </c>
      <c r="E66" s="50">
        <v>89.1</v>
      </c>
      <c r="F66" s="51"/>
      <c r="G66" s="51"/>
      <c r="H66" s="51"/>
      <c r="I66" s="22"/>
      <c r="J66" s="22"/>
      <c r="K66" s="22"/>
      <c r="L66" s="22"/>
      <c r="M66" s="45"/>
      <c r="N66" s="45"/>
      <c r="O66" s="45"/>
      <c r="P66" s="45"/>
      <c r="Q66" s="45"/>
      <c r="R66" s="45"/>
      <c r="S66" s="45"/>
      <c r="T66" s="45"/>
      <c r="U66" s="45"/>
      <c r="V66" s="45"/>
      <c r="W66" s="45"/>
      <c r="X66" s="45"/>
      <c r="Y66" s="45"/>
      <c r="Z66" s="45"/>
      <c r="AA66" s="45"/>
      <c r="AB66" s="45"/>
      <c r="AC66" s="45"/>
    </row>
    <row r="67" spans="1:29" s="44" customFormat="1" ht="75">
      <c r="A67" s="42" t="str">
        <f t="shared" si="7"/>
        <v>5098</v>
      </c>
      <c r="B67" s="44" t="str">
        <f t="shared" si="8"/>
        <v>2 02 25098</v>
      </c>
      <c r="C67" s="59" t="s">
        <v>118</v>
      </c>
      <c r="D67" s="60" t="s">
        <v>119</v>
      </c>
      <c r="E67" s="50">
        <v>19036.3</v>
      </c>
      <c r="F67" s="51"/>
      <c r="G67" s="51"/>
      <c r="H67" s="51"/>
      <c r="I67" s="22"/>
      <c r="J67" s="22"/>
      <c r="K67" s="22"/>
      <c r="L67" s="22"/>
      <c r="M67" s="45"/>
      <c r="N67" s="45"/>
      <c r="O67" s="45"/>
      <c r="P67" s="45"/>
      <c r="Q67" s="45"/>
      <c r="R67" s="45"/>
      <c r="S67" s="45"/>
      <c r="T67" s="45"/>
      <c r="U67" s="45"/>
      <c r="V67" s="45"/>
      <c r="W67" s="45"/>
      <c r="X67" s="45"/>
      <c r="Y67" s="45"/>
      <c r="Z67" s="45"/>
      <c r="AA67" s="45"/>
      <c r="AB67" s="45"/>
      <c r="AC67" s="45"/>
    </row>
    <row r="68" spans="1:29" s="44" customFormat="1" ht="60">
      <c r="A68" s="42" t="str">
        <f t="shared" si="7"/>
        <v>5114</v>
      </c>
      <c r="B68" s="44" t="str">
        <f t="shared" si="8"/>
        <v>2 02 25114</v>
      </c>
      <c r="C68" s="59" t="s">
        <v>120</v>
      </c>
      <c r="D68" s="60" t="s">
        <v>121</v>
      </c>
      <c r="E68" s="50">
        <v>26740.3</v>
      </c>
      <c r="F68" s="51"/>
      <c r="G68" s="51"/>
      <c r="H68" s="51"/>
      <c r="I68" s="22"/>
      <c r="J68" s="22"/>
      <c r="K68" s="22"/>
      <c r="L68" s="22"/>
      <c r="M68" s="45"/>
      <c r="N68" s="45"/>
      <c r="O68" s="45"/>
      <c r="P68" s="45"/>
      <c r="Q68" s="45"/>
      <c r="R68" s="45"/>
      <c r="S68" s="45"/>
      <c r="T68" s="45"/>
      <c r="U68" s="45"/>
      <c r="V68" s="45"/>
      <c r="W68" s="45"/>
      <c r="X68" s="45"/>
      <c r="Y68" s="45"/>
      <c r="Z68" s="45"/>
      <c r="AA68" s="45"/>
      <c r="AB68" s="45"/>
      <c r="AC68" s="45"/>
    </row>
    <row r="69" spans="1:29" s="44" customFormat="1" ht="60">
      <c r="A69" s="42" t="str">
        <f t="shared" si="7"/>
        <v>5121</v>
      </c>
      <c r="B69" s="44" t="str">
        <f t="shared" si="8"/>
        <v>2 02 25121</v>
      </c>
      <c r="C69" s="59" t="s">
        <v>122</v>
      </c>
      <c r="D69" s="60" t="s">
        <v>123</v>
      </c>
      <c r="E69" s="50">
        <v>833116.4</v>
      </c>
      <c r="F69" s="51"/>
      <c r="G69" s="51"/>
      <c r="H69" s="51" t="s">
        <v>124</v>
      </c>
      <c r="I69" s="22"/>
      <c r="J69" s="22"/>
      <c r="K69" s="22"/>
      <c r="L69" s="22"/>
      <c r="M69" s="45"/>
      <c r="N69" s="45"/>
      <c r="O69" s="45"/>
      <c r="P69" s="45"/>
      <c r="Q69" s="45"/>
      <c r="R69" s="45"/>
      <c r="S69" s="45"/>
      <c r="T69" s="45"/>
      <c r="U69" s="45"/>
      <c r="V69" s="45"/>
      <c r="W69" s="45"/>
      <c r="X69" s="45"/>
      <c r="Y69" s="45"/>
      <c r="Z69" s="45"/>
      <c r="AA69" s="45"/>
      <c r="AB69" s="45"/>
      <c r="AC69" s="45"/>
    </row>
    <row r="70" spans="1:29" s="44" customFormat="1" ht="105">
      <c r="A70" s="42" t="str">
        <f t="shared" si="7"/>
        <v>5138</v>
      </c>
      <c r="B70" s="44" t="str">
        <f t="shared" si="8"/>
        <v>2 02 25138</v>
      </c>
      <c r="C70" s="59" t="s">
        <v>125</v>
      </c>
      <c r="D70" s="60" t="s">
        <v>126</v>
      </c>
      <c r="E70" s="50">
        <v>58410</v>
      </c>
      <c r="F70" s="51"/>
      <c r="G70" s="51"/>
      <c r="H70" s="51"/>
      <c r="I70" s="22"/>
      <c r="J70" s="22"/>
      <c r="K70" s="22"/>
      <c r="L70" s="22"/>
      <c r="M70" s="45"/>
      <c r="N70" s="45"/>
      <c r="O70" s="45"/>
      <c r="P70" s="45"/>
      <c r="Q70" s="45"/>
      <c r="R70" s="45"/>
      <c r="S70" s="45"/>
      <c r="T70" s="45"/>
      <c r="U70" s="45"/>
      <c r="V70" s="45"/>
      <c r="W70" s="45"/>
      <c r="X70" s="45"/>
      <c r="Y70" s="45"/>
      <c r="Z70" s="45"/>
      <c r="AA70" s="45"/>
      <c r="AB70" s="45"/>
      <c r="AC70" s="45"/>
    </row>
    <row r="71" spans="1:29" s="44" customFormat="1" ht="68.25" customHeight="1">
      <c r="A71" s="42" t="str">
        <f t="shared" si="7"/>
        <v>5139</v>
      </c>
      <c r="B71" s="44" t="str">
        <f t="shared" si="8"/>
        <v>2 02 25139</v>
      </c>
      <c r="C71" s="59" t="s">
        <v>127</v>
      </c>
      <c r="D71" s="60" t="s">
        <v>128</v>
      </c>
      <c r="E71" s="50">
        <v>528666.4</v>
      </c>
      <c r="F71" s="51"/>
      <c r="G71" s="51"/>
      <c r="H71" s="51"/>
      <c r="I71" s="22"/>
      <c r="J71" s="22"/>
      <c r="K71" s="22"/>
      <c r="L71" s="22"/>
      <c r="M71" s="45"/>
      <c r="N71" s="45"/>
      <c r="O71" s="45"/>
      <c r="P71" s="45"/>
      <c r="Q71" s="45"/>
      <c r="R71" s="45"/>
      <c r="S71" s="45"/>
      <c r="T71" s="45"/>
      <c r="U71" s="45"/>
      <c r="V71" s="45"/>
      <c r="W71" s="45"/>
      <c r="X71" s="45"/>
      <c r="Y71" s="45"/>
      <c r="Z71" s="45"/>
      <c r="AA71" s="45"/>
      <c r="AB71" s="45"/>
      <c r="AC71" s="45"/>
    </row>
    <row r="72" spans="1:29" s="44" customFormat="1" ht="100.5" customHeight="1">
      <c r="A72" s="42" t="str">
        <f t="shared" si="7"/>
        <v>5171</v>
      </c>
      <c r="B72" s="44" t="str">
        <f t="shared" si="8"/>
        <v>2 02 25171</v>
      </c>
      <c r="C72" s="59" t="s">
        <v>129</v>
      </c>
      <c r="D72" s="60" t="s">
        <v>130</v>
      </c>
      <c r="E72" s="50">
        <v>31677.1</v>
      </c>
      <c r="F72" s="51"/>
      <c r="G72" s="51"/>
      <c r="H72" s="51"/>
      <c r="I72" s="22"/>
      <c r="J72" s="22"/>
      <c r="K72" s="22"/>
      <c r="L72" s="22"/>
      <c r="M72" s="45"/>
      <c r="N72" s="45"/>
      <c r="O72" s="45"/>
      <c r="P72" s="45"/>
      <c r="Q72" s="45"/>
      <c r="R72" s="45"/>
      <c r="S72" s="45"/>
      <c r="T72" s="45"/>
      <c r="U72" s="45"/>
      <c r="V72" s="45"/>
      <c r="W72" s="45"/>
      <c r="X72" s="45"/>
      <c r="Y72" s="45"/>
      <c r="Z72" s="45"/>
      <c r="AA72" s="45"/>
      <c r="AB72" s="45"/>
      <c r="AC72" s="45"/>
    </row>
    <row r="73" spans="1:29" s="44" customFormat="1" ht="75">
      <c r="A73" s="42" t="str">
        <f t="shared" si="7"/>
        <v>5172</v>
      </c>
      <c r="B73" s="44" t="str">
        <f t="shared" si="8"/>
        <v>2 02 25172</v>
      </c>
      <c r="C73" s="59" t="s">
        <v>131</v>
      </c>
      <c r="D73" s="60" t="s">
        <v>132</v>
      </c>
      <c r="E73" s="50">
        <v>76988.399999999994</v>
      </c>
      <c r="F73" s="51"/>
      <c r="G73" s="51"/>
      <c r="H73" s="51"/>
      <c r="I73" s="22"/>
      <c r="J73" s="22"/>
      <c r="K73" s="22"/>
      <c r="L73" s="22"/>
      <c r="M73" s="45"/>
      <c r="N73" s="45"/>
      <c r="O73" s="45"/>
      <c r="P73" s="45"/>
      <c r="Q73" s="45"/>
      <c r="R73" s="45"/>
      <c r="S73" s="45"/>
      <c r="T73" s="45"/>
      <c r="U73" s="45"/>
      <c r="V73" s="45"/>
      <c r="W73" s="45"/>
      <c r="X73" s="45"/>
      <c r="Y73" s="45"/>
      <c r="Z73" s="45"/>
      <c r="AA73" s="45"/>
      <c r="AB73" s="45"/>
      <c r="AC73" s="45"/>
    </row>
    <row r="74" spans="1:29" s="44" customFormat="1" ht="45">
      <c r="A74" s="42" t="str">
        <f t="shared" si="7"/>
        <v>5177</v>
      </c>
      <c r="B74" s="44" t="str">
        <f t="shared" si="8"/>
        <v>2 02 25177</v>
      </c>
      <c r="C74" s="61" t="s">
        <v>133</v>
      </c>
      <c r="D74" s="60" t="s">
        <v>134</v>
      </c>
      <c r="E74" s="50">
        <v>20380.599999999999</v>
      </c>
      <c r="F74" s="51"/>
      <c r="G74" s="51"/>
      <c r="H74" s="51"/>
      <c r="I74" s="22"/>
      <c r="J74" s="22"/>
      <c r="K74" s="22"/>
      <c r="L74" s="22"/>
      <c r="M74" s="45"/>
      <c r="N74" s="45"/>
      <c r="O74" s="45"/>
      <c r="P74" s="45"/>
      <c r="Q74" s="45"/>
      <c r="R74" s="45"/>
      <c r="S74" s="45"/>
      <c r="T74" s="45"/>
      <c r="U74" s="45"/>
      <c r="V74" s="45"/>
      <c r="W74" s="45"/>
      <c r="X74" s="45"/>
      <c r="Y74" s="45"/>
      <c r="Z74" s="45"/>
      <c r="AA74" s="45"/>
      <c r="AB74" s="45"/>
      <c r="AC74" s="45"/>
    </row>
    <row r="75" spans="1:29" s="44" customFormat="1" ht="60">
      <c r="A75" s="42" t="str">
        <f t="shared" si="7"/>
        <v>5179</v>
      </c>
      <c r="B75" s="44" t="str">
        <f t="shared" si="8"/>
        <v>2 02 25179</v>
      </c>
      <c r="C75" s="59" t="s">
        <v>135</v>
      </c>
      <c r="D75" s="60" t="s">
        <v>136</v>
      </c>
      <c r="E75" s="50">
        <v>43896.9</v>
      </c>
      <c r="F75" s="51"/>
      <c r="G75" s="51"/>
      <c r="H75" s="51"/>
      <c r="I75" s="22"/>
      <c r="J75" s="22"/>
      <c r="K75" s="22"/>
      <c r="L75" s="22"/>
      <c r="M75" s="45"/>
      <c r="N75" s="45"/>
      <c r="O75" s="45"/>
      <c r="P75" s="45"/>
      <c r="Q75" s="45"/>
      <c r="R75" s="45"/>
      <c r="S75" s="45"/>
      <c r="T75" s="45"/>
      <c r="U75" s="45"/>
      <c r="V75" s="45"/>
      <c r="W75" s="45"/>
      <c r="X75" s="45"/>
      <c r="Y75" s="45"/>
      <c r="Z75" s="45"/>
      <c r="AA75" s="45"/>
      <c r="AB75" s="45"/>
      <c r="AC75" s="45"/>
    </row>
    <row r="76" spans="1:29" s="44" customFormat="1" ht="45">
      <c r="A76" s="42" t="str">
        <f t="shared" si="7"/>
        <v>5190</v>
      </c>
      <c r="B76" s="44" t="str">
        <f t="shared" si="8"/>
        <v>2 02 25190</v>
      </c>
      <c r="C76" s="59" t="s">
        <v>137</v>
      </c>
      <c r="D76" s="60" t="s">
        <v>138</v>
      </c>
      <c r="E76" s="50">
        <v>8921.1</v>
      </c>
      <c r="F76" s="51"/>
      <c r="G76" s="51"/>
      <c r="H76" s="51"/>
      <c r="I76" s="22"/>
      <c r="J76" s="22"/>
      <c r="K76" s="22"/>
      <c r="L76" s="22"/>
      <c r="M76" s="45"/>
      <c r="N76" s="45"/>
      <c r="O76" s="45"/>
      <c r="P76" s="45"/>
      <c r="Q76" s="45"/>
      <c r="R76" s="45"/>
      <c r="S76" s="45"/>
      <c r="T76" s="45"/>
      <c r="U76" s="45"/>
      <c r="V76" s="45"/>
      <c r="W76" s="45"/>
      <c r="X76" s="45"/>
      <c r="Y76" s="45"/>
      <c r="Z76" s="45"/>
      <c r="AA76" s="45"/>
      <c r="AB76" s="45"/>
      <c r="AC76" s="45"/>
    </row>
    <row r="77" spans="1:29" s="44" customFormat="1" ht="45">
      <c r="A77" s="42" t="str">
        <f t="shared" si="7"/>
        <v>5192</v>
      </c>
      <c r="B77" s="44" t="str">
        <f t="shared" si="8"/>
        <v>2 02 25192</v>
      </c>
      <c r="C77" s="59" t="s">
        <v>139</v>
      </c>
      <c r="D77" s="60" t="s">
        <v>140</v>
      </c>
      <c r="E77" s="50">
        <v>29277</v>
      </c>
      <c r="F77" s="51"/>
      <c r="G77" s="51"/>
      <c r="H77" s="51"/>
      <c r="I77" s="22"/>
      <c r="J77" s="22"/>
      <c r="K77" s="22"/>
      <c r="L77" s="22"/>
      <c r="M77" s="45"/>
      <c r="N77" s="45"/>
      <c r="O77" s="45"/>
      <c r="P77" s="45"/>
      <c r="Q77" s="45"/>
      <c r="R77" s="45"/>
      <c r="S77" s="45"/>
      <c r="T77" s="45"/>
      <c r="U77" s="45"/>
      <c r="V77" s="45"/>
      <c r="W77" s="45"/>
      <c r="X77" s="45"/>
      <c r="Y77" s="45"/>
      <c r="Z77" s="45"/>
      <c r="AA77" s="45"/>
      <c r="AB77" s="45"/>
      <c r="AC77" s="45"/>
    </row>
    <row r="78" spans="1:29" s="44" customFormat="1" ht="30">
      <c r="A78" s="42" t="str">
        <f t="shared" si="7"/>
        <v>5201</v>
      </c>
      <c r="B78" s="44" t="str">
        <f t="shared" si="8"/>
        <v>2 02 25201</v>
      </c>
      <c r="C78" s="59" t="s">
        <v>141</v>
      </c>
      <c r="D78" s="60" t="s">
        <v>142</v>
      </c>
      <c r="E78" s="50">
        <v>6847.6</v>
      </c>
      <c r="F78" s="51"/>
      <c r="G78" s="51"/>
      <c r="H78" s="51"/>
      <c r="I78" s="22"/>
      <c r="J78" s="22"/>
      <c r="K78" s="22"/>
      <c r="L78" s="22"/>
      <c r="M78" s="45"/>
      <c r="N78" s="45"/>
      <c r="O78" s="45"/>
      <c r="P78" s="45"/>
      <c r="Q78" s="45"/>
      <c r="R78" s="45"/>
      <c r="S78" s="45"/>
      <c r="T78" s="45"/>
      <c r="U78" s="45"/>
      <c r="V78" s="45"/>
      <c r="W78" s="45"/>
      <c r="X78" s="45"/>
      <c r="Y78" s="45"/>
      <c r="Z78" s="45"/>
      <c r="AA78" s="45"/>
      <c r="AB78" s="45"/>
      <c r="AC78" s="45"/>
    </row>
    <row r="79" spans="1:29" s="44" customFormat="1" ht="45">
      <c r="A79" s="42" t="str">
        <f t="shared" si="7"/>
        <v>5202</v>
      </c>
      <c r="B79" s="44" t="str">
        <f t="shared" si="8"/>
        <v>2 02 25202</v>
      </c>
      <c r="C79" s="59" t="s">
        <v>143</v>
      </c>
      <c r="D79" s="60" t="s">
        <v>144</v>
      </c>
      <c r="E79" s="50">
        <v>11083.3</v>
      </c>
      <c r="F79" s="51"/>
      <c r="G79" s="51"/>
      <c r="H79" s="51"/>
      <c r="I79" s="22"/>
      <c r="J79" s="22"/>
      <c r="K79" s="22"/>
      <c r="L79" s="22"/>
      <c r="M79" s="45"/>
      <c r="N79" s="45"/>
      <c r="O79" s="45"/>
      <c r="P79" s="45"/>
      <c r="Q79" s="45"/>
      <c r="R79" s="45"/>
      <c r="S79" s="45"/>
      <c r="T79" s="45"/>
      <c r="U79" s="45"/>
      <c r="V79" s="45"/>
      <c r="W79" s="45"/>
      <c r="X79" s="45"/>
      <c r="Y79" s="45"/>
      <c r="Z79" s="45"/>
      <c r="AA79" s="45"/>
      <c r="AB79" s="45"/>
      <c r="AC79" s="45"/>
    </row>
    <row r="80" spans="1:29" s="44" customFormat="1" ht="90">
      <c r="A80" s="42" t="str">
        <f t="shared" si="7"/>
        <v>5229</v>
      </c>
      <c r="B80" s="44" t="str">
        <f t="shared" si="8"/>
        <v>2 02 25229</v>
      </c>
      <c r="C80" s="59" t="s">
        <v>145</v>
      </c>
      <c r="D80" s="60" t="s">
        <v>146</v>
      </c>
      <c r="E80" s="50">
        <v>239.1</v>
      </c>
      <c r="F80" s="51"/>
      <c r="G80" s="51"/>
      <c r="H80" s="51"/>
      <c r="I80" s="22"/>
      <c r="J80" s="22"/>
      <c r="K80" s="22"/>
      <c r="L80" s="22"/>
      <c r="M80" s="45"/>
      <c r="N80" s="45"/>
      <c r="O80" s="45"/>
      <c r="P80" s="45"/>
      <c r="Q80" s="45"/>
      <c r="R80" s="45"/>
      <c r="S80" s="45"/>
      <c r="T80" s="45"/>
      <c r="U80" s="45"/>
      <c r="V80" s="45"/>
      <c r="W80" s="45"/>
      <c r="X80" s="45"/>
      <c r="Y80" s="45"/>
      <c r="Z80" s="45"/>
      <c r="AA80" s="45"/>
      <c r="AB80" s="45"/>
      <c r="AC80" s="45"/>
    </row>
    <row r="81" spans="1:29" s="44" customFormat="1" ht="45">
      <c r="A81" s="42" t="str">
        <f t="shared" si="7"/>
        <v>5230</v>
      </c>
      <c r="B81" s="44" t="str">
        <f t="shared" si="8"/>
        <v>2 02 25230</v>
      </c>
      <c r="C81" s="59" t="s">
        <v>147</v>
      </c>
      <c r="D81" s="60" t="s">
        <v>148</v>
      </c>
      <c r="E81" s="50">
        <v>22638.6</v>
      </c>
      <c r="F81" s="51"/>
      <c r="G81" s="51"/>
      <c r="H81" s="51"/>
      <c r="I81" s="22"/>
      <c r="J81" s="22"/>
      <c r="K81" s="22"/>
      <c r="L81" s="22"/>
      <c r="M81" s="45"/>
      <c r="N81" s="45"/>
      <c r="O81" s="45"/>
      <c r="P81" s="45"/>
      <c r="Q81" s="45"/>
      <c r="R81" s="45"/>
      <c r="S81" s="45"/>
      <c r="T81" s="45"/>
      <c r="U81" s="45"/>
      <c r="V81" s="45"/>
      <c r="W81" s="45"/>
      <c r="X81" s="45"/>
      <c r="Y81" s="45"/>
      <c r="Z81" s="45"/>
      <c r="AA81" s="45"/>
      <c r="AB81" s="45"/>
      <c r="AC81" s="45"/>
    </row>
    <row r="82" spans="1:29" s="44" customFormat="1" ht="90">
      <c r="A82" s="42" t="str">
        <f t="shared" si="7"/>
        <v>5256</v>
      </c>
      <c r="B82" s="44" t="str">
        <f t="shared" si="8"/>
        <v>2 02 25256</v>
      </c>
      <c r="C82" s="59" t="s">
        <v>149</v>
      </c>
      <c r="D82" s="60" t="s">
        <v>150</v>
      </c>
      <c r="E82" s="50">
        <v>12870</v>
      </c>
      <c r="F82" s="51"/>
      <c r="G82" s="51"/>
      <c r="H82" s="51"/>
      <c r="I82" s="22"/>
      <c r="J82" s="22"/>
      <c r="K82" s="22"/>
      <c r="L82" s="22"/>
      <c r="M82" s="45"/>
      <c r="N82" s="45"/>
      <c r="O82" s="45"/>
      <c r="P82" s="45"/>
      <c r="Q82" s="45"/>
      <c r="R82" s="45"/>
      <c r="S82" s="45"/>
      <c r="T82" s="45"/>
      <c r="U82" s="45"/>
      <c r="V82" s="45"/>
      <c r="W82" s="45"/>
      <c r="X82" s="45"/>
      <c r="Y82" s="45"/>
      <c r="Z82" s="45"/>
      <c r="AA82" s="45"/>
      <c r="AB82" s="45"/>
      <c r="AC82" s="45"/>
    </row>
    <row r="83" spans="1:29" s="44" customFormat="1" ht="60">
      <c r="A83" s="42" t="str">
        <f t="shared" si="7"/>
        <v>5281</v>
      </c>
      <c r="B83" s="44" t="str">
        <f t="shared" si="8"/>
        <v>2 02 25281</v>
      </c>
      <c r="C83" s="59" t="s">
        <v>151</v>
      </c>
      <c r="D83" s="60" t="s">
        <v>152</v>
      </c>
      <c r="E83" s="50">
        <v>2367.4</v>
      </c>
      <c r="F83" s="51"/>
      <c r="G83" s="51"/>
      <c r="H83" s="51"/>
      <c r="I83" s="22"/>
      <c r="J83" s="22"/>
      <c r="K83" s="22"/>
      <c r="L83" s="22"/>
      <c r="M83" s="45"/>
      <c r="N83" s="45"/>
      <c r="O83" s="45"/>
      <c r="P83" s="45"/>
      <c r="Q83" s="45"/>
      <c r="R83" s="45"/>
      <c r="S83" s="45"/>
      <c r="T83" s="45"/>
      <c r="U83" s="45"/>
      <c r="V83" s="45"/>
      <c r="W83" s="45"/>
      <c r="X83" s="45"/>
      <c r="Y83" s="45"/>
      <c r="Z83" s="45"/>
      <c r="AA83" s="45"/>
      <c r="AB83" s="45"/>
      <c r="AC83" s="45"/>
    </row>
    <row r="84" spans="1:29" s="44" customFormat="1" ht="75">
      <c r="A84" s="42" t="str">
        <f t="shared" si="7"/>
        <v>5299</v>
      </c>
      <c r="B84" s="44" t="str">
        <f t="shared" si="8"/>
        <v>2 02 25299</v>
      </c>
      <c r="C84" s="59" t="s">
        <v>153</v>
      </c>
      <c r="D84" s="60" t="s">
        <v>154</v>
      </c>
      <c r="E84" s="50">
        <v>481.9</v>
      </c>
      <c r="F84" s="51"/>
      <c r="G84" s="51"/>
      <c r="H84" s="51"/>
      <c r="I84" s="22"/>
      <c r="J84" s="22"/>
      <c r="K84" s="22"/>
      <c r="L84" s="22"/>
      <c r="M84" s="45"/>
      <c r="N84" s="45"/>
      <c r="O84" s="45"/>
      <c r="P84" s="45"/>
      <c r="Q84" s="45"/>
      <c r="R84" s="45"/>
      <c r="S84" s="45"/>
      <c r="T84" s="45"/>
      <c r="U84" s="45"/>
      <c r="V84" s="45"/>
      <c r="W84" s="45"/>
      <c r="X84" s="45"/>
      <c r="Y84" s="45"/>
      <c r="Z84" s="45"/>
      <c r="AA84" s="45"/>
      <c r="AB84" s="45"/>
      <c r="AC84" s="45"/>
    </row>
    <row r="85" spans="1:29" s="44" customFormat="1" ht="67.5" customHeight="1">
      <c r="A85" s="42" t="str">
        <f t="shared" si="7"/>
        <v>5300</v>
      </c>
      <c r="B85" s="44" t="str">
        <f t="shared" si="8"/>
        <v>2 02 25300</v>
      </c>
      <c r="C85" s="59" t="s">
        <v>155</v>
      </c>
      <c r="D85" s="60" t="s">
        <v>156</v>
      </c>
      <c r="E85" s="50">
        <v>20894</v>
      </c>
      <c r="F85" s="51"/>
      <c r="G85" s="51"/>
      <c r="H85" s="51"/>
      <c r="I85" s="22"/>
      <c r="J85" s="22"/>
      <c r="K85" s="22"/>
      <c r="L85" s="22"/>
      <c r="M85" s="45"/>
      <c r="N85" s="45"/>
      <c r="O85" s="45"/>
      <c r="P85" s="45"/>
      <c r="Q85" s="45"/>
      <c r="R85" s="45"/>
      <c r="S85" s="45"/>
      <c r="T85" s="45"/>
      <c r="U85" s="45"/>
      <c r="V85" s="45"/>
      <c r="W85" s="45"/>
      <c r="X85" s="45"/>
      <c r="Y85" s="45"/>
      <c r="Z85" s="45"/>
      <c r="AA85" s="45"/>
      <c r="AB85" s="45"/>
      <c r="AC85" s="45"/>
    </row>
    <row r="86" spans="1:29" s="44" customFormat="1" ht="60">
      <c r="A86" s="42" t="str">
        <f t="shared" si="7"/>
        <v>5304</v>
      </c>
      <c r="B86" s="44" t="str">
        <f t="shared" si="8"/>
        <v>2 02 25304</v>
      </c>
      <c r="C86" s="59" t="s">
        <v>157</v>
      </c>
      <c r="D86" s="60" t="s">
        <v>158</v>
      </c>
      <c r="E86" s="50">
        <v>439724.3</v>
      </c>
      <c r="F86" s="51"/>
      <c r="G86" s="51"/>
      <c r="H86" s="51"/>
      <c r="J86" s="22"/>
      <c r="K86" s="22"/>
      <c r="L86" s="22"/>
      <c r="M86" s="45"/>
      <c r="N86" s="45"/>
      <c r="O86" s="45"/>
      <c r="P86" s="45"/>
      <c r="Q86" s="45"/>
      <c r="R86" s="45"/>
      <c r="S86" s="45"/>
      <c r="T86" s="45"/>
      <c r="U86" s="45"/>
      <c r="V86" s="45"/>
      <c r="W86" s="45"/>
      <c r="X86" s="45"/>
      <c r="Y86" s="45"/>
      <c r="Z86" s="45"/>
      <c r="AA86" s="45"/>
      <c r="AB86" s="45"/>
      <c r="AC86" s="45"/>
    </row>
    <row r="87" spans="1:29" s="44" customFormat="1" ht="45">
      <c r="A87" s="42" t="str">
        <f t="shared" si="7"/>
        <v>5305</v>
      </c>
      <c r="B87" s="44" t="str">
        <f t="shared" si="8"/>
        <v>2 02 25305</v>
      </c>
      <c r="C87" s="59" t="s">
        <v>159</v>
      </c>
      <c r="D87" s="60" t="s">
        <v>160</v>
      </c>
      <c r="E87" s="50">
        <v>5560.2</v>
      </c>
      <c r="F87" s="51"/>
      <c r="G87" s="51"/>
      <c r="H87" s="51"/>
      <c r="I87" s="22"/>
      <c r="J87" s="22"/>
      <c r="K87" s="22"/>
      <c r="L87" s="22"/>
      <c r="M87" s="45"/>
      <c r="N87" s="45"/>
      <c r="O87" s="45"/>
      <c r="P87" s="45"/>
      <c r="Q87" s="45"/>
      <c r="R87" s="45"/>
      <c r="S87" s="45"/>
      <c r="T87" s="45"/>
      <c r="U87" s="45"/>
      <c r="V87" s="45"/>
      <c r="W87" s="45"/>
      <c r="X87" s="45"/>
      <c r="Y87" s="45"/>
      <c r="Z87" s="45"/>
      <c r="AA87" s="45"/>
      <c r="AB87" s="45"/>
      <c r="AC87" s="45"/>
    </row>
    <row r="88" spans="1:29" s="44" customFormat="1" ht="63" customHeight="1">
      <c r="A88" s="42" t="str">
        <f t="shared" si="7"/>
        <v>5321</v>
      </c>
      <c r="B88" s="44" t="str">
        <f t="shared" si="8"/>
        <v>2 02 25321</v>
      </c>
      <c r="C88" s="59" t="s">
        <v>161</v>
      </c>
      <c r="D88" s="60" t="s">
        <v>162</v>
      </c>
      <c r="E88" s="56">
        <v>1000000</v>
      </c>
      <c r="F88" s="51"/>
      <c r="G88" s="51"/>
      <c r="H88" s="51"/>
      <c r="I88" s="22"/>
      <c r="J88" s="22"/>
      <c r="K88" s="22"/>
      <c r="L88" s="22"/>
      <c r="M88" s="45"/>
      <c r="N88" s="45"/>
      <c r="O88" s="45"/>
      <c r="P88" s="45"/>
      <c r="Q88" s="45"/>
      <c r="R88" s="45"/>
      <c r="S88" s="45"/>
      <c r="T88" s="45"/>
      <c r="U88" s="45"/>
      <c r="V88" s="45"/>
      <c r="W88" s="45"/>
      <c r="X88" s="45"/>
      <c r="Y88" s="45"/>
      <c r="Z88" s="45"/>
      <c r="AA88" s="45"/>
      <c r="AB88" s="45"/>
      <c r="AC88" s="45"/>
    </row>
    <row r="89" spans="1:29" s="44" customFormat="1" ht="45">
      <c r="A89" s="42" t="str">
        <f t="shared" si="7"/>
        <v>5358</v>
      </c>
      <c r="B89" s="44" t="str">
        <f t="shared" si="8"/>
        <v>2 02 25358</v>
      </c>
      <c r="C89" s="59" t="s">
        <v>163</v>
      </c>
      <c r="D89" s="60" t="s">
        <v>164</v>
      </c>
      <c r="E89" s="50">
        <v>474.7</v>
      </c>
      <c r="F89" s="51"/>
      <c r="G89" s="51"/>
      <c r="H89" s="51"/>
      <c r="I89" s="22"/>
      <c r="J89" s="22"/>
      <c r="K89" s="22"/>
      <c r="L89" s="22"/>
      <c r="M89" s="45"/>
      <c r="N89" s="45"/>
      <c r="O89" s="45"/>
      <c r="P89" s="45"/>
      <c r="Q89" s="45"/>
      <c r="R89" s="45"/>
      <c r="S89" s="45"/>
      <c r="T89" s="45"/>
      <c r="U89" s="45"/>
      <c r="V89" s="45"/>
      <c r="W89" s="45"/>
      <c r="X89" s="45"/>
      <c r="Y89" s="45"/>
      <c r="Z89" s="45"/>
      <c r="AA89" s="45"/>
      <c r="AB89" s="45"/>
      <c r="AC89" s="45"/>
    </row>
    <row r="90" spans="1:29" s="44" customFormat="1" ht="45">
      <c r="A90" s="42" t="str">
        <f t="shared" si="7"/>
        <v>5365</v>
      </c>
      <c r="B90" s="44" t="str">
        <f t="shared" si="8"/>
        <v>2 02 25365</v>
      </c>
      <c r="C90" s="59" t="s">
        <v>165</v>
      </c>
      <c r="D90" s="60" t="s">
        <v>166</v>
      </c>
      <c r="E90" s="50">
        <v>15237.4</v>
      </c>
      <c r="F90" s="51"/>
      <c r="G90" s="51"/>
      <c r="H90" s="51"/>
      <c r="I90" s="22"/>
      <c r="J90" s="22"/>
      <c r="K90" s="22"/>
      <c r="L90" s="22"/>
      <c r="M90" s="45"/>
      <c r="N90" s="45"/>
      <c r="O90" s="45"/>
      <c r="P90" s="45"/>
      <c r="Q90" s="45"/>
      <c r="R90" s="45"/>
      <c r="S90" s="45"/>
      <c r="T90" s="45"/>
      <c r="U90" s="45"/>
      <c r="V90" s="45"/>
      <c r="W90" s="45"/>
      <c r="X90" s="45"/>
      <c r="Y90" s="45"/>
      <c r="Z90" s="45"/>
      <c r="AA90" s="45"/>
      <c r="AB90" s="45"/>
      <c r="AC90" s="45"/>
    </row>
    <row r="91" spans="1:29" s="44" customFormat="1" ht="40.5" customHeight="1">
      <c r="A91" s="42" t="str">
        <f t="shared" si="7"/>
        <v>5372</v>
      </c>
      <c r="B91" s="44" t="str">
        <f t="shared" si="8"/>
        <v>2 02 25372</v>
      </c>
      <c r="C91" s="59" t="s">
        <v>167</v>
      </c>
      <c r="D91" s="62" t="s">
        <v>168</v>
      </c>
      <c r="E91" s="50">
        <v>327505.7</v>
      </c>
      <c r="F91" s="51"/>
      <c r="G91" s="51"/>
      <c r="H91" s="51"/>
      <c r="I91" s="22"/>
      <c r="J91" s="22"/>
      <c r="K91" s="22"/>
      <c r="L91" s="22"/>
      <c r="M91" s="45"/>
      <c r="N91" s="45"/>
      <c r="O91" s="45"/>
      <c r="P91" s="45"/>
      <c r="Q91" s="45"/>
      <c r="R91" s="45"/>
      <c r="S91" s="45"/>
      <c r="T91" s="45"/>
      <c r="U91" s="45"/>
      <c r="V91" s="45"/>
      <c r="W91" s="45"/>
      <c r="X91" s="45"/>
      <c r="Y91" s="45"/>
      <c r="Z91" s="45"/>
      <c r="AA91" s="45"/>
      <c r="AB91" s="45"/>
      <c r="AC91" s="45"/>
    </row>
    <row r="92" spans="1:29" s="44" customFormat="1" ht="40.5" customHeight="1">
      <c r="A92" s="42" t="str">
        <f t="shared" si="7"/>
        <v>5394</v>
      </c>
      <c r="B92" s="44" t="str">
        <f t="shared" si="8"/>
        <v>2 02 25394</v>
      </c>
      <c r="C92" s="59" t="s">
        <v>169</v>
      </c>
      <c r="D92" s="62" t="s">
        <v>170</v>
      </c>
      <c r="E92" s="50">
        <v>575300</v>
      </c>
      <c r="F92" s="51"/>
      <c r="G92" s="51"/>
      <c r="H92" s="51"/>
      <c r="I92" s="22"/>
      <c r="J92" s="22"/>
      <c r="K92" s="22"/>
      <c r="L92" s="22"/>
      <c r="M92" s="45"/>
      <c r="N92" s="45"/>
      <c r="O92" s="45"/>
      <c r="P92" s="45"/>
      <c r="Q92" s="45"/>
      <c r="R92" s="45"/>
      <c r="S92" s="45"/>
      <c r="T92" s="45"/>
      <c r="U92" s="45"/>
      <c r="V92" s="45"/>
      <c r="W92" s="45"/>
      <c r="X92" s="45"/>
      <c r="Y92" s="45"/>
      <c r="Z92" s="45"/>
      <c r="AA92" s="45"/>
      <c r="AB92" s="45"/>
      <c r="AC92" s="45"/>
    </row>
    <row r="93" spans="1:29" s="44" customFormat="1" ht="75">
      <c r="A93" s="42" t="str">
        <f t="shared" si="7"/>
        <v>5402</v>
      </c>
      <c r="B93" s="44" t="str">
        <f t="shared" si="8"/>
        <v>2 02 25402</v>
      </c>
      <c r="C93" s="59" t="s">
        <v>171</v>
      </c>
      <c r="D93" s="60" t="s">
        <v>172</v>
      </c>
      <c r="E93" s="50">
        <v>289.3</v>
      </c>
      <c r="F93" s="51"/>
      <c r="H93" s="51"/>
      <c r="I93" s="22"/>
      <c r="J93" s="22"/>
      <c r="K93" s="22"/>
      <c r="L93" s="22"/>
      <c r="M93" s="45"/>
      <c r="N93" s="45"/>
      <c r="O93" s="45"/>
      <c r="P93" s="45"/>
      <c r="Q93" s="45"/>
      <c r="R93" s="45"/>
      <c r="S93" s="45"/>
      <c r="T93" s="45"/>
      <c r="U93" s="45"/>
      <c r="V93" s="45"/>
      <c r="W93" s="45"/>
      <c r="X93" s="45"/>
      <c r="Y93" s="45"/>
      <c r="Z93" s="45"/>
      <c r="AA93" s="45"/>
      <c r="AB93" s="45"/>
      <c r="AC93" s="45"/>
    </row>
    <row r="94" spans="1:29" s="44" customFormat="1" ht="60">
      <c r="A94" s="42" t="str">
        <f t="shared" si="7"/>
        <v>5424</v>
      </c>
      <c r="B94" s="44" t="str">
        <f t="shared" si="8"/>
        <v>2 02 25424</v>
      </c>
      <c r="C94" s="59" t="s">
        <v>173</v>
      </c>
      <c r="D94" s="60" t="s">
        <v>174</v>
      </c>
      <c r="E94" s="50">
        <v>144768</v>
      </c>
      <c r="F94" s="51"/>
      <c r="G94" s="51"/>
      <c r="H94" s="51"/>
      <c r="I94" s="22"/>
      <c r="J94" s="22"/>
      <c r="K94" s="22"/>
      <c r="L94" s="22"/>
      <c r="M94" s="45"/>
      <c r="N94" s="45"/>
      <c r="O94" s="45"/>
      <c r="P94" s="45"/>
      <c r="Q94" s="45"/>
      <c r="R94" s="45"/>
      <c r="S94" s="45"/>
      <c r="T94" s="45"/>
      <c r="U94" s="45"/>
      <c r="V94" s="45"/>
      <c r="W94" s="45"/>
      <c r="X94" s="45"/>
      <c r="Y94" s="45"/>
      <c r="Z94" s="45"/>
      <c r="AA94" s="45"/>
      <c r="AB94" s="45"/>
      <c r="AC94" s="45"/>
    </row>
    <row r="95" spans="1:29" s="44" customFormat="1" ht="30">
      <c r="A95" s="42" t="str">
        <f t="shared" si="7"/>
        <v>5456</v>
      </c>
      <c r="B95" s="44" t="str">
        <f t="shared" si="8"/>
        <v>2 02 25456</v>
      </c>
      <c r="C95" s="59" t="s">
        <v>175</v>
      </c>
      <c r="D95" s="60" t="s">
        <v>176</v>
      </c>
      <c r="E95" s="50">
        <v>210000</v>
      </c>
      <c r="F95" s="51"/>
      <c r="G95" s="51"/>
      <c r="H95" s="51"/>
      <c r="I95" s="22"/>
      <c r="J95" s="22"/>
      <c r="K95" s="22"/>
      <c r="L95" s="22"/>
      <c r="M95" s="45"/>
      <c r="N95" s="45"/>
      <c r="O95" s="45"/>
      <c r="P95" s="45"/>
      <c r="Q95" s="45"/>
      <c r="R95" s="45"/>
      <c r="S95" s="45"/>
      <c r="T95" s="45"/>
      <c r="U95" s="45"/>
      <c r="V95" s="45"/>
      <c r="W95" s="45"/>
      <c r="X95" s="45"/>
      <c r="Y95" s="45"/>
      <c r="Z95" s="45"/>
      <c r="AA95" s="45"/>
      <c r="AB95" s="45"/>
      <c r="AC95" s="45"/>
    </row>
    <row r="96" spans="1:29" s="44" customFormat="1" ht="45">
      <c r="A96" s="42" t="str">
        <f t="shared" si="7"/>
        <v>5462</v>
      </c>
      <c r="B96" s="44" t="str">
        <f t="shared" si="8"/>
        <v>2 02 25462</v>
      </c>
      <c r="C96" s="59" t="s">
        <v>177</v>
      </c>
      <c r="D96" s="60" t="s">
        <v>178</v>
      </c>
      <c r="E96" s="50">
        <v>147.69999999999999</v>
      </c>
      <c r="F96" s="51"/>
      <c r="G96" s="51"/>
      <c r="H96" s="51"/>
      <c r="I96" s="22"/>
      <c r="J96" s="22"/>
      <c r="K96" s="22"/>
      <c r="L96" s="22"/>
      <c r="M96" s="45"/>
      <c r="N96" s="45"/>
      <c r="O96" s="45"/>
      <c r="P96" s="45"/>
      <c r="Q96" s="45"/>
      <c r="R96" s="45"/>
      <c r="S96" s="45"/>
      <c r="T96" s="45"/>
      <c r="U96" s="45"/>
      <c r="V96" s="45"/>
      <c r="W96" s="45"/>
      <c r="X96" s="45"/>
      <c r="Y96" s="45"/>
      <c r="Z96" s="45"/>
      <c r="AA96" s="45"/>
      <c r="AB96" s="45"/>
      <c r="AC96" s="45"/>
    </row>
    <row r="97" spans="1:29" s="44" customFormat="1" ht="60">
      <c r="A97" s="42" t="str">
        <f t="shared" si="7"/>
        <v>5466</v>
      </c>
      <c r="B97" s="44" t="str">
        <f t="shared" si="8"/>
        <v>2 02 25466</v>
      </c>
      <c r="C97" s="59" t="s">
        <v>179</v>
      </c>
      <c r="D97" s="60" t="s">
        <v>180</v>
      </c>
      <c r="E97" s="50">
        <v>5873.4</v>
      </c>
      <c r="F97" s="51"/>
      <c r="G97" s="51"/>
      <c r="H97" s="51"/>
      <c r="I97" s="22"/>
      <c r="J97" s="22"/>
      <c r="K97" s="22"/>
      <c r="L97" s="22"/>
      <c r="M97" s="45"/>
      <c r="N97" s="45"/>
      <c r="O97" s="45"/>
      <c r="P97" s="45"/>
      <c r="Q97" s="45"/>
      <c r="R97" s="45"/>
      <c r="S97" s="45"/>
      <c r="T97" s="45"/>
      <c r="U97" s="45"/>
      <c r="V97" s="45"/>
      <c r="W97" s="45"/>
      <c r="X97" s="45"/>
      <c r="Y97" s="45"/>
      <c r="Z97" s="45"/>
      <c r="AA97" s="45"/>
      <c r="AB97" s="45"/>
      <c r="AC97" s="45"/>
    </row>
    <row r="98" spans="1:29" s="44" customFormat="1" ht="60">
      <c r="A98" s="42" t="str">
        <f t="shared" si="7"/>
        <v>5467</v>
      </c>
      <c r="B98" s="44" t="str">
        <f t="shared" si="8"/>
        <v>2 02 25467</v>
      </c>
      <c r="C98" s="59" t="s">
        <v>181</v>
      </c>
      <c r="D98" s="60" t="s">
        <v>182</v>
      </c>
      <c r="E98" s="50">
        <v>5503.8</v>
      </c>
      <c r="F98" s="51"/>
      <c r="G98" s="51"/>
      <c r="H98" s="51"/>
      <c r="I98" s="22"/>
      <c r="J98" s="22"/>
      <c r="K98" s="22"/>
      <c r="L98" s="22"/>
      <c r="M98" s="45"/>
      <c r="N98" s="45"/>
      <c r="O98" s="45"/>
      <c r="P98" s="45"/>
      <c r="Q98" s="45"/>
      <c r="R98" s="45"/>
      <c r="S98" s="45"/>
      <c r="T98" s="45"/>
      <c r="U98" s="45"/>
      <c r="V98" s="45"/>
      <c r="W98" s="45"/>
      <c r="X98" s="45"/>
      <c r="Y98" s="45"/>
      <c r="Z98" s="45"/>
      <c r="AA98" s="45"/>
      <c r="AB98" s="45"/>
      <c r="AC98" s="45"/>
    </row>
    <row r="99" spans="1:29" s="44" customFormat="1" ht="30">
      <c r="A99" s="42" t="str">
        <f t="shared" si="7"/>
        <v>5480</v>
      </c>
      <c r="B99" s="44" t="str">
        <f t="shared" si="8"/>
        <v>2 02 25480</v>
      </c>
      <c r="C99" s="59" t="s">
        <v>183</v>
      </c>
      <c r="D99" s="60" t="s">
        <v>184</v>
      </c>
      <c r="E99" s="50">
        <v>71316</v>
      </c>
      <c r="F99" s="51"/>
      <c r="G99" s="51"/>
      <c r="H99" s="51"/>
      <c r="I99" s="22"/>
      <c r="J99" s="22"/>
      <c r="K99" s="22"/>
      <c r="L99" s="22"/>
      <c r="M99" s="45"/>
      <c r="N99" s="45"/>
      <c r="O99" s="45"/>
      <c r="P99" s="45"/>
      <c r="Q99" s="45"/>
      <c r="R99" s="45"/>
      <c r="S99" s="45"/>
      <c r="T99" s="45"/>
      <c r="U99" s="45"/>
      <c r="V99" s="45"/>
      <c r="W99" s="45"/>
      <c r="X99" s="45"/>
      <c r="Y99" s="45"/>
      <c r="Z99" s="45"/>
      <c r="AA99" s="45"/>
      <c r="AB99" s="45"/>
      <c r="AC99" s="45"/>
    </row>
    <row r="100" spans="1:29" s="44" customFormat="1" ht="60">
      <c r="A100" s="42" t="str">
        <f t="shared" si="7"/>
        <v>5490</v>
      </c>
      <c r="B100" s="44" t="str">
        <f t="shared" si="8"/>
        <v>2 02 25490</v>
      </c>
      <c r="C100" s="59" t="s">
        <v>185</v>
      </c>
      <c r="D100" s="60" t="s">
        <v>186</v>
      </c>
      <c r="E100" s="50">
        <f>2081122.7+358647.8</f>
        <v>2439770.5</v>
      </c>
      <c r="F100" s="51"/>
      <c r="G100" s="51"/>
      <c r="H100" s="51"/>
      <c r="I100" s="22"/>
      <c r="J100" s="22"/>
      <c r="K100" s="22"/>
      <c r="L100" s="22"/>
      <c r="M100" s="45"/>
      <c r="N100" s="45"/>
      <c r="O100" s="45"/>
      <c r="P100" s="45"/>
      <c r="Q100" s="45"/>
      <c r="R100" s="45"/>
      <c r="S100" s="45"/>
      <c r="T100" s="45"/>
      <c r="U100" s="45"/>
      <c r="V100" s="45"/>
      <c r="W100" s="45"/>
      <c r="X100" s="45"/>
      <c r="Y100" s="45"/>
      <c r="Z100" s="45"/>
      <c r="AA100" s="45"/>
      <c r="AB100" s="45"/>
      <c r="AC100" s="45"/>
    </row>
    <row r="101" spans="1:29" s="44" customFormat="1" ht="30">
      <c r="A101" s="42" t="str">
        <f t="shared" si="7"/>
        <v>5497</v>
      </c>
      <c r="B101" s="44" t="str">
        <f t="shared" si="8"/>
        <v>2 02 25497</v>
      </c>
      <c r="C101" s="59" t="s">
        <v>187</v>
      </c>
      <c r="D101" s="60" t="s">
        <v>188</v>
      </c>
      <c r="E101" s="50">
        <v>157150.29999999999</v>
      </c>
      <c r="F101" s="51"/>
      <c r="G101" s="51"/>
      <c r="H101" s="51"/>
      <c r="I101" s="22"/>
      <c r="J101" s="22"/>
      <c r="K101" s="22"/>
      <c r="L101" s="22"/>
      <c r="M101" s="45"/>
      <c r="N101" s="45"/>
      <c r="O101" s="45"/>
      <c r="P101" s="45"/>
      <c r="Q101" s="45"/>
      <c r="R101" s="45"/>
      <c r="S101" s="45"/>
      <c r="T101" s="45"/>
      <c r="U101" s="45"/>
      <c r="V101" s="45"/>
      <c r="W101" s="45"/>
      <c r="X101" s="45"/>
      <c r="Y101" s="45"/>
      <c r="Z101" s="45"/>
      <c r="AA101" s="45"/>
      <c r="AB101" s="45"/>
      <c r="AC101" s="45"/>
    </row>
    <row r="102" spans="1:29" s="44" customFormat="1" ht="45">
      <c r="A102" s="42" t="str">
        <f t="shared" si="7"/>
        <v>5501</v>
      </c>
      <c r="B102" s="44" t="str">
        <f t="shared" si="8"/>
        <v>2 02 25501</v>
      </c>
      <c r="C102" s="63" t="s">
        <v>189</v>
      </c>
      <c r="D102" s="60" t="s">
        <v>190</v>
      </c>
      <c r="E102" s="50">
        <v>151238.20000000001</v>
      </c>
      <c r="F102" s="51"/>
      <c r="G102" s="51"/>
      <c r="H102" s="51"/>
      <c r="I102" s="22"/>
      <c r="J102" s="22"/>
      <c r="K102" s="22"/>
      <c r="L102" s="22"/>
      <c r="M102" s="45"/>
      <c r="N102" s="45"/>
      <c r="O102" s="45"/>
      <c r="P102" s="45"/>
      <c r="Q102" s="45"/>
      <c r="R102" s="45"/>
      <c r="S102" s="45"/>
      <c r="T102" s="45"/>
      <c r="U102" s="45"/>
      <c r="V102" s="45"/>
      <c r="W102" s="45"/>
      <c r="X102" s="45"/>
      <c r="Y102" s="45"/>
      <c r="Z102" s="45"/>
      <c r="AA102" s="45"/>
      <c r="AB102" s="45"/>
      <c r="AC102" s="45"/>
    </row>
    <row r="103" spans="1:29" s="44" customFormat="1" ht="30">
      <c r="A103" s="42" t="str">
        <f t="shared" si="7"/>
        <v>5513</v>
      </c>
      <c r="B103" s="44" t="str">
        <f t="shared" si="8"/>
        <v>2 02 25513</v>
      </c>
      <c r="C103" s="59" t="s">
        <v>191</v>
      </c>
      <c r="D103" s="60" t="s">
        <v>192</v>
      </c>
      <c r="E103" s="50">
        <v>50113</v>
      </c>
      <c r="F103" s="51"/>
      <c r="G103" s="51"/>
      <c r="H103" s="51"/>
      <c r="I103" s="22"/>
      <c r="J103" s="22"/>
      <c r="K103" s="22"/>
      <c r="L103" s="22"/>
      <c r="M103" s="45"/>
      <c r="N103" s="45"/>
      <c r="O103" s="45"/>
      <c r="P103" s="45"/>
      <c r="Q103" s="45"/>
      <c r="R103" s="45"/>
      <c r="S103" s="45"/>
      <c r="T103" s="45"/>
      <c r="U103" s="45"/>
      <c r="V103" s="45"/>
      <c r="W103" s="45"/>
      <c r="X103" s="45"/>
      <c r="Y103" s="45"/>
      <c r="Z103" s="45"/>
      <c r="AA103" s="45"/>
      <c r="AB103" s="45"/>
      <c r="AC103" s="45"/>
    </row>
    <row r="104" spans="1:29" s="44" customFormat="1" ht="45">
      <c r="A104" s="42" t="str">
        <f t="shared" si="7"/>
        <v>5517</v>
      </c>
      <c r="B104" s="44" t="str">
        <f t="shared" si="8"/>
        <v>2 02 25517</v>
      </c>
      <c r="C104" s="59" t="s">
        <v>193</v>
      </c>
      <c r="D104" s="60" t="s">
        <v>194</v>
      </c>
      <c r="E104" s="50">
        <v>4843.3</v>
      </c>
      <c r="F104" s="51"/>
      <c r="G104" s="51"/>
      <c r="H104" s="51"/>
      <c r="I104" s="22"/>
      <c r="J104" s="22"/>
      <c r="K104" s="22"/>
      <c r="L104" s="22"/>
      <c r="M104" s="45"/>
      <c r="N104" s="45"/>
      <c r="O104" s="45"/>
      <c r="P104" s="45"/>
      <c r="Q104" s="45"/>
      <c r="R104" s="45"/>
      <c r="S104" s="45"/>
      <c r="T104" s="45"/>
      <c r="U104" s="45"/>
      <c r="V104" s="45"/>
      <c r="W104" s="45"/>
      <c r="X104" s="45"/>
      <c r="Y104" s="45"/>
      <c r="Z104" s="45"/>
      <c r="AA104" s="45"/>
      <c r="AB104" s="45"/>
      <c r="AC104" s="45"/>
    </row>
    <row r="105" spans="1:29" s="44" customFormat="1" ht="45">
      <c r="A105" s="42" t="str">
        <f t="shared" si="7"/>
        <v>5518</v>
      </c>
      <c r="B105" s="44" t="str">
        <f t="shared" si="8"/>
        <v>2 02 25518</v>
      </c>
      <c r="C105" s="59" t="s">
        <v>195</v>
      </c>
      <c r="D105" s="60" t="s">
        <v>196</v>
      </c>
      <c r="E105" s="50">
        <v>10631.4</v>
      </c>
      <c r="F105" s="51"/>
      <c r="G105" s="51"/>
      <c r="H105" s="51"/>
      <c r="I105" s="22"/>
      <c r="J105" s="22"/>
      <c r="K105" s="22"/>
      <c r="L105" s="22"/>
      <c r="M105" s="45"/>
      <c r="N105" s="45"/>
      <c r="O105" s="45"/>
      <c r="P105" s="45"/>
      <c r="Q105" s="45"/>
      <c r="R105" s="45"/>
      <c r="S105" s="45"/>
      <c r="T105" s="45"/>
      <c r="U105" s="45"/>
      <c r="V105" s="45"/>
      <c r="W105" s="45"/>
      <c r="X105" s="45"/>
      <c r="Y105" s="45"/>
      <c r="Z105" s="45"/>
      <c r="AA105" s="45"/>
      <c r="AB105" s="45"/>
      <c r="AC105" s="45"/>
    </row>
    <row r="106" spans="1:29" s="44" customFormat="1" ht="30">
      <c r="A106" s="42" t="str">
        <f t="shared" si="7"/>
        <v>5519</v>
      </c>
      <c r="B106" s="44" t="str">
        <f t="shared" si="8"/>
        <v>2 02 25519</v>
      </c>
      <c r="C106" s="30" t="s">
        <v>197</v>
      </c>
      <c r="D106" s="57" t="s">
        <v>198</v>
      </c>
      <c r="E106" s="50">
        <v>78432.3</v>
      </c>
      <c r="F106" s="51"/>
      <c r="G106" s="51"/>
      <c r="H106" s="51"/>
      <c r="I106" s="22"/>
      <c r="J106" s="22"/>
      <c r="K106" s="22"/>
      <c r="L106" s="22"/>
      <c r="M106" s="45"/>
      <c r="N106" s="45"/>
      <c r="O106" s="45"/>
      <c r="P106" s="45"/>
      <c r="Q106" s="45"/>
      <c r="R106" s="45"/>
      <c r="S106" s="45"/>
      <c r="T106" s="45"/>
      <c r="U106" s="45"/>
      <c r="V106" s="45"/>
      <c r="W106" s="45"/>
      <c r="X106" s="45"/>
      <c r="Y106" s="45"/>
      <c r="Z106" s="45"/>
      <c r="AA106" s="45"/>
      <c r="AB106" s="45"/>
      <c r="AC106" s="45"/>
    </row>
    <row r="107" spans="1:29" s="44" customFormat="1" ht="45">
      <c r="A107" s="42" t="str">
        <f t="shared" si="7"/>
        <v>5520</v>
      </c>
      <c r="B107" s="44" t="str">
        <f t="shared" si="8"/>
        <v>2 02 25520</v>
      </c>
      <c r="C107" s="30" t="s">
        <v>199</v>
      </c>
      <c r="D107" s="57" t="s">
        <v>200</v>
      </c>
      <c r="E107" s="50">
        <v>330491.5</v>
      </c>
      <c r="F107" s="51"/>
      <c r="G107" s="51"/>
      <c r="H107" s="51"/>
      <c r="I107" s="22"/>
      <c r="J107" s="22"/>
      <c r="K107" s="22"/>
      <c r="L107" s="22"/>
      <c r="M107" s="45"/>
      <c r="N107" s="45"/>
      <c r="O107" s="45"/>
      <c r="P107" s="45"/>
      <c r="Q107" s="45"/>
      <c r="R107" s="45"/>
      <c r="S107" s="45"/>
      <c r="T107" s="45"/>
      <c r="U107" s="45"/>
      <c r="V107" s="45"/>
      <c r="W107" s="45"/>
      <c r="X107" s="45"/>
      <c r="Y107" s="45"/>
      <c r="Z107" s="45"/>
      <c r="AA107" s="45"/>
      <c r="AB107" s="45"/>
      <c r="AC107" s="45"/>
    </row>
    <row r="108" spans="1:29" s="42" customFormat="1" ht="75">
      <c r="A108" s="42" t="str">
        <f t="shared" si="7"/>
        <v>5527</v>
      </c>
      <c r="B108" s="44" t="str">
        <f t="shared" si="8"/>
        <v>2 02 25527</v>
      </c>
      <c r="C108" s="59" t="s">
        <v>201</v>
      </c>
      <c r="D108" s="60" t="s">
        <v>202</v>
      </c>
      <c r="E108" s="50">
        <v>19303.7</v>
      </c>
      <c r="F108" s="51"/>
      <c r="G108" s="51"/>
      <c r="H108" s="51"/>
      <c r="I108" s="22"/>
      <c r="J108" s="22"/>
      <c r="K108" s="22"/>
      <c r="L108" s="22"/>
      <c r="M108" s="43"/>
      <c r="N108" s="43"/>
      <c r="O108" s="43"/>
      <c r="P108" s="43"/>
      <c r="Q108" s="43"/>
      <c r="R108" s="43"/>
      <c r="S108" s="43"/>
      <c r="T108" s="43"/>
      <c r="U108" s="43"/>
      <c r="V108" s="43"/>
      <c r="W108" s="43"/>
      <c r="X108" s="43"/>
      <c r="Y108" s="43"/>
      <c r="Z108" s="43"/>
      <c r="AA108" s="43"/>
      <c r="AB108" s="43"/>
      <c r="AC108" s="43"/>
    </row>
    <row r="109" spans="1:29" s="44" customFormat="1" ht="30">
      <c r="A109" s="42" t="str">
        <f t="shared" si="7"/>
        <v>5555</v>
      </c>
      <c r="B109" s="44" t="str">
        <f t="shared" si="8"/>
        <v>2 02 25555</v>
      </c>
      <c r="C109" s="30" t="s">
        <v>203</v>
      </c>
      <c r="D109" s="57" t="s">
        <v>204</v>
      </c>
      <c r="E109" s="50">
        <v>100000</v>
      </c>
      <c r="F109" s="51"/>
      <c r="G109" s="51"/>
      <c r="H109" s="51"/>
      <c r="I109" s="22"/>
      <c r="J109" s="22"/>
      <c r="K109" s="22"/>
      <c r="L109" s="22"/>
      <c r="M109" s="45"/>
      <c r="N109" s="45"/>
      <c r="O109" s="45"/>
      <c r="P109" s="45"/>
      <c r="Q109" s="45"/>
      <c r="R109" s="45"/>
      <c r="S109" s="45"/>
      <c r="T109" s="45"/>
      <c r="U109" s="45"/>
      <c r="V109" s="45"/>
      <c r="W109" s="45"/>
      <c r="X109" s="45"/>
      <c r="Y109" s="45"/>
      <c r="Z109" s="45"/>
      <c r="AA109" s="45"/>
      <c r="AB109" s="45"/>
      <c r="AC109" s="45"/>
    </row>
    <row r="110" spans="1:29" s="44" customFormat="1" ht="45">
      <c r="A110" s="42" t="str">
        <f t="shared" si="7"/>
        <v>5568</v>
      </c>
      <c r="B110" s="44" t="str">
        <f t="shared" si="8"/>
        <v>2 02 25568</v>
      </c>
      <c r="C110" s="30" t="s">
        <v>205</v>
      </c>
      <c r="D110" s="57" t="s">
        <v>206</v>
      </c>
      <c r="E110" s="50">
        <v>1491</v>
      </c>
      <c r="F110" s="51"/>
      <c r="G110" s="51"/>
      <c r="H110" s="51"/>
      <c r="I110" s="22"/>
      <c r="J110" s="22"/>
      <c r="K110" s="22"/>
      <c r="L110" s="22"/>
      <c r="M110" s="45"/>
      <c r="N110" s="45"/>
      <c r="O110" s="45"/>
      <c r="P110" s="45"/>
      <c r="Q110" s="45"/>
      <c r="R110" s="45"/>
      <c r="S110" s="45"/>
      <c r="T110" s="45"/>
      <c r="U110" s="45"/>
      <c r="V110" s="45"/>
      <c r="W110" s="45"/>
      <c r="X110" s="45"/>
      <c r="Y110" s="45"/>
      <c r="Z110" s="45"/>
      <c r="AA110" s="45"/>
      <c r="AB110" s="45"/>
      <c r="AC110" s="45"/>
    </row>
    <row r="111" spans="1:29" s="44" customFormat="1" ht="47.25" customHeight="1">
      <c r="A111" s="42" t="str">
        <f t="shared" si="7"/>
        <v>5580</v>
      </c>
      <c r="B111" s="44" t="str">
        <f t="shared" si="8"/>
        <v>2 02 25580</v>
      </c>
      <c r="C111" s="30" t="s">
        <v>207</v>
      </c>
      <c r="D111" s="57" t="s">
        <v>208</v>
      </c>
      <c r="E111" s="50">
        <v>22770</v>
      </c>
      <c r="F111" s="51"/>
      <c r="G111" s="51"/>
      <c r="H111" s="51"/>
      <c r="I111" s="22"/>
      <c r="J111" s="22"/>
      <c r="K111" s="22"/>
      <c r="L111" s="22"/>
      <c r="M111" s="45"/>
      <c r="N111" s="45"/>
      <c r="O111" s="45"/>
      <c r="P111" s="45"/>
      <c r="Q111" s="45"/>
      <c r="R111" s="45"/>
      <c r="S111" s="45"/>
      <c r="T111" s="45"/>
      <c r="U111" s="45"/>
      <c r="V111" s="45"/>
      <c r="W111" s="45"/>
      <c r="X111" s="45"/>
      <c r="Y111" s="45"/>
      <c r="Z111" s="45"/>
      <c r="AA111" s="45"/>
      <c r="AB111" s="45"/>
      <c r="AC111" s="45"/>
    </row>
    <row r="112" spans="1:29" s="44" customFormat="1" ht="39" customHeight="1">
      <c r="A112" s="42" t="str">
        <f t="shared" si="7"/>
        <v>5590</v>
      </c>
      <c r="B112" s="44" t="str">
        <f t="shared" si="8"/>
        <v>2 02 25590</v>
      </c>
      <c r="C112" s="30" t="s">
        <v>209</v>
      </c>
      <c r="D112" s="60" t="s">
        <v>210</v>
      </c>
      <c r="E112" s="50">
        <v>15000</v>
      </c>
      <c r="F112" s="51"/>
      <c r="G112" s="51"/>
      <c r="H112" s="51"/>
      <c r="I112" s="22"/>
      <c r="J112" s="22"/>
      <c r="K112" s="22"/>
      <c r="L112" s="22"/>
      <c r="M112" s="43"/>
      <c r="N112" s="43"/>
      <c r="O112" s="43"/>
      <c r="P112" s="43"/>
      <c r="Q112" s="43"/>
      <c r="R112" s="43"/>
      <c r="S112" s="43"/>
      <c r="T112" s="43"/>
      <c r="U112" s="43"/>
      <c r="V112" s="43"/>
      <c r="W112" s="45"/>
      <c r="X112" s="45"/>
      <c r="Y112" s="45"/>
      <c r="Z112" s="45"/>
      <c r="AA112" s="45"/>
      <c r="AB112" s="45"/>
      <c r="AC112" s="45"/>
    </row>
    <row r="113" spans="1:29" s="44" customFormat="1" ht="70.5" customHeight="1">
      <c r="A113" s="42" t="str">
        <f t="shared" si="7"/>
        <v>5591</v>
      </c>
      <c r="B113" s="44" t="str">
        <f t="shared" si="8"/>
        <v>2 02 25591</v>
      </c>
      <c r="C113" s="30" t="s">
        <v>211</v>
      </c>
      <c r="D113" s="60" t="s">
        <v>212</v>
      </c>
      <c r="E113" s="50">
        <v>26634.5</v>
      </c>
      <c r="F113" s="51"/>
      <c r="G113" s="51"/>
      <c r="H113" s="51"/>
      <c r="I113" s="22"/>
      <c r="J113" s="22"/>
      <c r="K113" s="22"/>
      <c r="L113" s="22"/>
      <c r="M113" s="43"/>
      <c r="N113" s="43"/>
      <c r="O113" s="43"/>
      <c r="P113" s="43"/>
      <c r="Q113" s="43"/>
      <c r="R113" s="43"/>
      <c r="S113" s="43"/>
      <c r="T113" s="43"/>
      <c r="U113" s="43"/>
      <c r="V113" s="43"/>
      <c r="W113" s="45"/>
      <c r="X113" s="45"/>
      <c r="Y113" s="45"/>
      <c r="Z113" s="45"/>
      <c r="AA113" s="45"/>
      <c r="AB113" s="45"/>
      <c r="AC113" s="45"/>
    </row>
    <row r="114" spans="1:29" s="44" customFormat="1" ht="39" customHeight="1">
      <c r="A114" s="42" t="str">
        <f t="shared" si="7"/>
        <v>5597</v>
      </c>
      <c r="B114" s="44" t="str">
        <f t="shared" si="8"/>
        <v>2 02 25597</v>
      </c>
      <c r="C114" s="30" t="s">
        <v>213</v>
      </c>
      <c r="D114" s="60" t="s">
        <v>214</v>
      </c>
      <c r="E114" s="50">
        <v>7920</v>
      </c>
      <c r="F114" s="51"/>
      <c r="G114" s="51"/>
      <c r="H114" s="51"/>
      <c r="I114" s="22"/>
      <c r="J114" s="22"/>
      <c r="K114" s="22"/>
      <c r="L114" s="22"/>
      <c r="M114" s="43"/>
      <c r="N114" s="43"/>
      <c r="O114" s="43"/>
      <c r="P114" s="43"/>
      <c r="Q114" s="43"/>
      <c r="R114" s="43"/>
      <c r="S114" s="43"/>
      <c r="T114" s="43"/>
      <c r="U114" s="43"/>
      <c r="V114" s="43"/>
      <c r="W114" s="45"/>
      <c r="X114" s="45"/>
      <c r="Y114" s="45"/>
      <c r="Z114" s="45"/>
      <c r="AA114" s="45"/>
      <c r="AB114" s="45"/>
      <c r="AC114" s="45"/>
    </row>
    <row r="115" spans="1:29" s="42" customFormat="1" ht="45">
      <c r="A115" s="42" t="str">
        <f t="shared" si="7"/>
        <v>5599</v>
      </c>
      <c r="B115" s="44" t="str">
        <f t="shared" si="8"/>
        <v>2 02 25599</v>
      </c>
      <c r="C115" s="30" t="s">
        <v>215</v>
      </c>
      <c r="D115" s="60" t="s">
        <v>216</v>
      </c>
      <c r="E115" s="50">
        <v>31444.799999999999</v>
      </c>
      <c r="F115" s="51"/>
      <c r="G115" s="51"/>
      <c r="H115" s="51"/>
      <c r="I115" s="22"/>
      <c r="J115" s="22"/>
      <c r="K115" s="22"/>
      <c r="L115" s="22"/>
      <c r="M115" s="43"/>
      <c r="N115" s="43"/>
      <c r="O115" s="43"/>
      <c r="P115" s="43"/>
      <c r="Q115" s="43"/>
      <c r="R115" s="43"/>
      <c r="S115" s="43"/>
      <c r="T115" s="43"/>
      <c r="U115" s="43"/>
      <c r="V115" s="43"/>
      <c r="W115" s="43"/>
      <c r="X115" s="43"/>
      <c r="Y115" s="43"/>
      <c r="Z115" s="43"/>
      <c r="AA115" s="43"/>
      <c r="AB115" s="43"/>
      <c r="AC115" s="43"/>
    </row>
    <row r="116" spans="1:29" s="42" customFormat="1" ht="60">
      <c r="A116" s="42" t="str">
        <f t="shared" si="7"/>
        <v>5752</v>
      </c>
      <c r="B116" s="44" t="str">
        <f t="shared" si="8"/>
        <v>2 02 25752</v>
      </c>
      <c r="C116" s="59" t="s">
        <v>217</v>
      </c>
      <c r="D116" s="60" t="s">
        <v>218</v>
      </c>
      <c r="E116" s="50">
        <v>39204.1</v>
      </c>
      <c r="F116" s="51"/>
      <c r="G116" s="51"/>
      <c r="H116" s="51"/>
      <c r="I116" s="22"/>
      <c r="J116" s="22"/>
      <c r="K116" s="22"/>
      <c r="L116" s="22"/>
      <c r="M116" s="43"/>
      <c r="N116" s="43"/>
      <c r="O116" s="43"/>
      <c r="P116" s="43"/>
      <c r="Q116" s="43"/>
      <c r="R116" s="43"/>
      <c r="S116" s="43"/>
      <c r="T116" s="43"/>
      <c r="U116" s="43"/>
      <c r="V116" s="43"/>
      <c r="W116" s="43"/>
      <c r="X116" s="43"/>
      <c r="Y116" s="43"/>
      <c r="Z116" s="43"/>
      <c r="AA116" s="43"/>
      <c r="AB116" s="43"/>
      <c r="AC116" s="43"/>
    </row>
    <row r="117" spans="1:29" s="42" customFormat="1" ht="45">
      <c r="A117" s="42" t="str">
        <f t="shared" si="7"/>
        <v>5753</v>
      </c>
      <c r="B117" s="44" t="str">
        <f t="shared" si="8"/>
        <v>2 02 25753</v>
      </c>
      <c r="C117" s="59" t="s">
        <v>219</v>
      </c>
      <c r="D117" s="60" t="s">
        <v>220</v>
      </c>
      <c r="E117" s="50">
        <v>12000</v>
      </c>
      <c r="F117" s="51"/>
      <c r="G117" s="51"/>
      <c r="H117" s="51"/>
      <c r="I117" s="22"/>
      <c r="J117" s="22"/>
      <c r="K117" s="22"/>
      <c r="L117" s="22"/>
      <c r="M117" s="43"/>
      <c r="N117" s="43"/>
      <c r="O117" s="43"/>
      <c r="P117" s="43"/>
      <c r="Q117" s="43"/>
      <c r="R117" s="43"/>
      <c r="S117" s="43"/>
      <c r="T117" s="43"/>
      <c r="U117" s="43"/>
      <c r="V117" s="43"/>
      <c r="W117" s="43"/>
      <c r="X117" s="43"/>
      <c r="Y117" s="43"/>
      <c r="Z117" s="43"/>
      <c r="AA117" s="43"/>
      <c r="AB117" s="43"/>
      <c r="AC117" s="43"/>
    </row>
    <row r="118" spans="1:29" s="42" customFormat="1" ht="23.25" customHeight="1">
      <c r="A118" s="42" t="str">
        <f t="shared" si="7"/>
        <v>0000</v>
      </c>
      <c r="B118" s="44" t="str">
        <f t="shared" si="8"/>
        <v>2 02 30000</v>
      </c>
      <c r="C118" s="52" t="s">
        <v>221</v>
      </c>
      <c r="D118" s="53" t="s">
        <v>222</v>
      </c>
      <c r="E118" s="54">
        <f>SUM(E119:E129)</f>
        <v>875729.50000000012</v>
      </c>
      <c r="F118" s="51"/>
      <c r="G118" s="51"/>
      <c r="H118" s="55"/>
      <c r="I118" s="22"/>
      <c r="J118" s="22"/>
      <c r="K118" s="22"/>
      <c r="L118" s="22"/>
      <c r="M118" s="43"/>
      <c r="N118" s="43"/>
      <c r="O118" s="43"/>
      <c r="P118" s="43"/>
      <c r="Q118" s="43"/>
      <c r="R118" s="43"/>
      <c r="S118" s="43"/>
      <c r="T118" s="43"/>
      <c r="U118" s="43"/>
      <c r="V118" s="43"/>
      <c r="W118" s="43"/>
      <c r="X118" s="43"/>
      <c r="Y118" s="43"/>
      <c r="Z118" s="43"/>
      <c r="AA118" s="43"/>
      <c r="AB118" s="43"/>
      <c r="AC118" s="43"/>
    </row>
    <row r="119" spans="1:29" s="42" customFormat="1" ht="60">
      <c r="A119" s="42" t="str">
        <f t="shared" si="7"/>
        <v>5120</v>
      </c>
      <c r="B119" s="44" t="str">
        <f t="shared" si="8"/>
        <v>2 02 35120</v>
      </c>
      <c r="C119" s="30" t="s">
        <v>223</v>
      </c>
      <c r="D119" s="49" t="s">
        <v>224</v>
      </c>
      <c r="E119" s="50">
        <v>465.2</v>
      </c>
      <c r="F119" s="51"/>
      <c r="G119" s="51"/>
      <c r="H119" s="51"/>
      <c r="I119" s="22"/>
      <c r="J119" s="22"/>
      <c r="K119" s="22"/>
      <c r="L119" s="22"/>
      <c r="M119" s="43"/>
      <c r="N119" s="43"/>
      <c r="O119" s="43"/>
      <c r="P119" s="43"/>
      <c r="Q119" s="43"/>
      <c r="R119" s="43"/>
      <c r="S119" s="43"/>
      <c r="T119" s="43"/>
      <c r="U119" s="43"/>
      <c r="V119" s="43"/>
      <c r="W119" s="43"/>
      <c r="X119" s="43"/>
      <c r="Y119" s="43"/>
      <c r="Z119" s="43"/>
      <c r="AA119" s="43"/>
      <c r="AB119" s="43"/>
      <c r="AC119" s="43"/>
    </row>
    <row r="120" spans="1:29" s="42" customFormat="1" ht="30">
      <c r="A120" s="42" t="str">
        <f t="shared" si="7"/>
        <v>5128</v>
      </c>
      <c r="B120" s="44" t="str">
        <f t="shared" si="8"/>
        <v>2 02 35128</v>
      </c>
      <c r="C120" s="30" t="s">
        <v>225</v>
      </c>
      <c r="D120" s="49" t="s">
        <v>226</v>
      </c>
      <c r="E120" s="50">
        <v>9240.7000000000007</v>
      </c>
      <c r="F120" s="51"/>
      <c r="G120" s="51"/>
      <c r="H120" s="51"/>
      <c r="I120" s="43"/>
      <c r="J120" s="43"/>
      <c r="K120" s="43"/>
      <c r="L120" s="43"/>
      <c r="M120" s="43"/>
      <c r="N120" s="43"/>
      <c r="O120" s="43"/>
      <c r="P120" s="43"/>
      <c r="Q120" s="43"/>
      <c r="R120" s="43"/>
      <c r="S120" s="43"/>
      <c r="T120" s="43"/>
      <c r="U120" s="43"/>
      <c r="V120" s="43"/>
      <c r="W120" s="43"/>
      <c r="X120" s="43"/>
      <c r="Y120" s="43"/>
      <c r="Z120" s="43"/>
      <c r="AA120" s="43"/>
      <c r="AB120" s="43"/>
      <c r="AC120" s="43"/>
    </row>
    <row r="121" spans="1:29" s="42" customFormat="1" ht="60">
      <c r="A121" s="42" t="str">
        <f t="shared" ref="A121:A146" si="9">RIGHT(B121,4)</f>
        <v>5135</v>
      </c>
      <c r="B121" s="44" t="str">
        <f t="shared" ref="B121:B146" si="10">LEFT(C121,10)</f>
        <v>2 02 35135</v>
      </c>
      <c r="C121" s="30" t="s">
        <v>227</v>
      </c>
      <c r="D121" s="49" t="s">
        <v>228</v>
      </c>
      <c r="E121" s="50">
        <v>3862.9</v>
      </c>
      <c r="F121" s="51"/>
      <c r="G121" s="51"/>
      <c r="H121" s="51"/>
      <c r="I121" s="22"/>
      <c r="J121" s="22"/>
      <c r="K121" s="22"/>
      <c r="L121" s="22"/>
      <c r="M121" s="43"/>
      <c r="N121" s="43"/>
      <c r="O121" s="43"/>
      <c r="P121" s="43"/>
      <c r="Q121" s="43"/>
      <c r="R121" s="43"/>
      <c r="S121" s="43"/>
      <c r="T121" s="43"/>
      <c r="U121" s="43"/>
      <c r="V121" s="43"/>
      <c r="W121" s="43"/>
      <c r="X121" s="43"/>
      <c r="Y121" s="43"/>
      <c r="Z121" s="43"/>
      <c r="AA121" s="43"/>
      <c r="AB121" s="43"/>
      <c r="AC121" s="43"/>
    </row>
    <row r="122" spans="1:29" s="42" customFormat="1" ht="75">
      <c r="A122" s="42" t="str">
        <f t="shared" si="9"/>
        <v>5176</v>
      </c>
      <c r="B122" s="44" t="str">
        <f t="shared" si="10"/>
        <v>2 02 35176</v>
      </c>
      <c r="C122" s="30" t="s">
        <v>229</v>
      </c>
      <c r="D122" s="49" t="s">
        <v>230</v>
      </c>
      <c r="E122" s="50">
        <v>10132.6</v>
      </c>
      <c r="F122" s="51"/>
      <c r="G122" s="51"/>
      <c r="H122" s="51"/>
      <c r="I122" s="43"/>
      <c r="J122" s="43"/>
      <c r="K122" s="43"/>
      <c r="L122" s="43"/>
      <c r="M122" s="43"/>
      <c r="N122" s="43"/>
      <c r="O122" s="43"/>
      <c r="P122" s="43"/>
      <c r="Q122" s="43"/>
      <c r="R122" s="43"/>
      <c r="S122" s="43"/>
      <c r="T122" s="43"/>
      <c r="U122" s="43"/>
      <c r="V122" s="43"/>
      <c r="W122" s="43"/>
      <c r="X122" s="43"/>
      <c r="Y122" s="43"/>
      <c r="Z122" s="43"/>
      <c r="AA122" s="43"/>
      <c r="AB122" s="43"/>
      <c r="AC122" s="43"/>
    </row>
    <row r="123" spans="1:29" s="44" customFormat="1" ht="60">
      <c r="A123" s="42" t="str">
        <f t="shared" si="9"/>
        <v>5220</v>
      </c>
      <c r="B123" s="44" t="str">
        <f t="shared" si="10"/>
        <v>2 02 35220</v>
      </c>
      <c r="C123" s="30" t="s">
        <v>231</v>
      </c>
      <c r="D123" s="49" t="s">
        <v>232</v>
      </c>
      <c r="E123" s="50">
        <v>8581</v>
      </c>
      <c r="F123" s="51"/>
      <c r="G123" s="51"/>
      <c r="H123" s="51"/>
      <c r="I123" s="45"/>
      <c r="J123" s="45"/>
      <c r="K123" s="45"/>
      <c r="L123" s="45"/>
      <c r="M123" s="45"/>
      <c r="N123" s="45"/>
      <c r="O123" s="45"/>
      <c r="P123" s="45"/>
      <c r="Q123" s="45"/>
      <c r="R123" s="45"/>
      <c r="S123" s="45"/>
      <c r="T123" s="45"/>
      <c r="U123" s="45"/>
      <c r="V123" s="45"/>
      <c r="W123" s="45"/>
      <c r="X123" s="45"/>
      <c r="Y123" s="45"/>
      <c r="Z123" s="45"/>
      <c r="AA123" s="45"/>
      <c r="AB123" s="45"/>
      <c r="AC123" s="45"/>
    </row>
    <row r="124" spans="1:29" s="44" customFormat="1" ht="90">
      <c r="A124" s="42" t="str">
        <f t="shared" si="9"/>
        <v>5240</v>
      </c>
      <c r="B124" s="44" t="str">
        <f t="shared" si="10"/>
        <v>2 02 35240</v>
      </c>
      <c r="C124" s="30" t="s">
        <v>233</v>
      </c>
      <c r="D124" s="49" t="s">
        <v>234</v>
      </c>
      <c r="E124" s="50">
        <v>121.1</v>
      </c>
      <c r="F124" s="51"/>
      <c r="G124" s="51"/>
      <c r="H124" s="51"/>
      <c r="I124" s="45"/>
      <c r="J124" s="45"/>
      <c r="K124" s="45"/>
      <c r="L124" s="45"/>
      <c r="M124" s="45"/>
      <c r="N124" s="45"/>
      <c r="O124" s="45"/>
      <c r="P124" s="45"/>
      <c r="Q124" s="45"/>
      <c r="R124" s="45"/>
      <c r="S124" s="45"/>
      <c r="T124" s="45"/>
      <c r="U124" s="45"/>
      <c r="V124" s="45"/>
      <c r="W124" s="45"/>
      <c r="X124" s="45"/>
      <c r="Y124" s="45"/>
      <c r="Z124" s="45"/>
      <c r="AA124" s="45"/>
      <c r="AB124" s="45"/>
      <c r="AC124" s="45"/>
    </row>
    <row r="125" spans="1:29" s="44" customFormat="1" ht="30">
      <c r="A125" s="42" t="str">
        <f t="shared" si="9"/>
        <v>5250</v>
      </c>
      <c r="B125" s="44" t="str">
        <f t="shared" si="10"/>
        <v>2 02 35250</v>
      </c>
      <c r="C125" s="30" t="s">
        <v>235</v>
      </c>
      <c r="D125" s="49" t="s">
        <v>236</v>
      </c>
      <c r="E125" s="50">
        <v>126427.2</v>
      </c>
      <c r="F125" s="51"/>
      <c r="G125" s="51"/>
      <c r="H125" s="51"/>
      <c r="I125" s="45"/>
      <c r="J125" s="45"/>
      <c r="K125" s="45"/>
      <c r="L125" s="45"/>
      <c r="M125" s="45"/>
      <c r="N125" s="45"/>
      <c r="O125" s="45"/>
      <c r="P125" s="45"/>
      <c r="Q125" s="45"/>
      <c r="R125" s="45"/>
      <c r="S125" s="45"/>
      <c r="T125" s="45"/>
      <c r="U125" s="45"/>
      <c r="V125" s="45"/>
      <c r="W125" s="45"/>
      <c r="X125" s="45"/>
      <c r="Y125" s="45"/>
      <c r="Z125" s="45"/>
      <c r="AA125" s="45"/>
      <c r="AB125" s="45"/>
      <c r="AC125" s="45"/>
    </row>
    <row r="126" spans="1:29" s="44" customFormat="1" ht="75">
      <c r="A126" s="42" t="str">
        <f t="shared" si="9"/>
        <v>5290</v>
      </c>
      <c r="B126" s="44" t="str">
        <f t="shared" si="10"/>
        <v>2 02 35290</v>
      </c>
      <c r="C126" s="30" t="s">
        <v>237</v>
      </c>
      <c r="D126" s="49" t="s">
        <v>238</v>
      </c>
      <c r="E126" s="50">
        <v>330807.40000000002</v>
      </c>
      <c r="F126" s="51"/>
      <c r="G126" s="51"/>
      <c r="H126" s="51"/>
      <c r="I126" s="45"/>
      <c r="J126" s="45"/>
      <c r="K126" s="45"/>
      <c r="L126" s="45"/>
      <c r="M126" s="45"/>
      <c r="N126" s="45"/>
      <c r="O126" s="45"/>
      <c r="P126" s="45"/>
      <c r="Q126" s="45"/>
      <c r="R126" s="45"/>
      <c r="S126" s="45"/>
      <c r="T126" s="45"/>
      <c r="U126" s="45"/>
      <c r="V126" s="45"/>
      <c r="W126" s="45"/>
      <c r="X126" s="45"/>
      <c r="Y126" s="45"/>
      <c r="Z126" s="45"/>
      <c r="AA126" s="45"/>
      <c r="AB126" s="45"/>
      <c r="AC126" s="45"/>
    </row>
    <row r="127" spans="1:29" s="44" customFormat="1" ht="30">
      <c r="A127" s="42" t="str">
        <f t="shared" si="9"/>
        <v>5345</v>
      </c>
      <c r="B127" s="44" t="str">
        <f t="shared" si="10"/>
        <v>2 02 35345</v>
      </c>
      <c r="C127" s="30" t="s">
        <v>239</v>
      </c>
      <c r="D127" s="49" t="s">
        <v>240</v>
      </c>
      <c r="E127" s="50">
        <v>277566</v>
      </c>
      <c r="F127" s="51"/>
      <c r="G127" s="51"/>
      <c r="H127" s="51"/>
      <c r="I127" s="45"/>
      <c r="J127" s="45"/>
      <c r="K127" s="45"/>
      <c r="L127" s="45"/>
      <c r="M127" s="45"/>
      <c r="N127" s="45"/>
      <c r="O127" s="45"/>
      <c r="P127" s="45"/>
      <c r="Q127" s="45"/>
      <c r="R127" s="45"/>
      <c r="S127" s="45"/>
      <c r="T127" s="45"/>
      <c r="U127" s="45"/>
      <c r="V127" s="45"/>
      <c r="W127" s="45"/>
      <c r="X127" s="45"/>
      <c r="Y127" s="45"/>
      <c r="Z127" s="45"/>
      <c r="AA127" s="45"/>
      <c r="AB127" s="45"/>
      <c r="AC127" s="45"/>
    </row>
    <row r="128" spans="1:29" s="44" customFormat="1" ht="30">
      <c r="A128" s="42" t="str">
        <f t="shared" si="9"/>
        <v>5429</v>
      </c>
      <c r="B128" s="44" t="str">
        <f t="shared" si="10"/>
        <v>2 02 35429</v>
      </c>
      <c r="C128" s="30" t="s">
        <v>241</v>
      </c>
      <c r="D128" s="49" t="s">
        <v>242</v>
      </c>
      <c r="E128" s="50">
        <v>37745.9</v>
      </c>
      <c r="F128" s="51"/>
      <c r="G128" s="51"/>
      <c r="H128" s="51"/>
      <c r="I128" s="45"/>
      <c r="J128" s="45"/>
      <c r="K128" s="45"/>
      <c r="L128" s="45"/>
      <c r="M128" s="45"/>
      <c r="N128" s="45"/>
      <c r="O128" s="45"/>
      <c r="P128" s="45"/>
      <c r="Q128" s="45"/>
      <c r="R128" s="45"/>
      <c r="S128" s="45"/>
      <c r="T128" s="45"/>
      <c r="U128" s="45"/>
      <c r="V128" s="45"/>
      <c r="W128" s="45"/>
      <c r="X128" s="45"/>
      <c r="Y128" s="45"/>
      <c r="Z128" s="45"/>
      <c r="AA128" s="45"/>
      <c r="AB128" s="45"/>
      <c r="AC128" s="45"/>
    </row>
    <row r="129" spans="1:29" s="44" customFormat="1" ht="75">
      <c r="A129" s="42" t="str">
        <f t="shared" si="9"/>
        <v>5432</v>
      </c>
      <c r="B129" s="44" t="str">
        <f t="shared" si="10"/>
        <v>2 02 35432</v>
      </c>
      <c r="C129" s="30" t="s">
        <v>243</v>
      </c>
      <c r="D129" s="49" t="s">
        <v>244</v>
      </c>
      <c r="E129" s="50">
        <v>70779.5</v>
      </c>
      <c r="F129" s="51"/>
      <c r="G129" s="51"/>
      <c r="H129" s="51"/>
      <c r="I129" s="45"/>
      <c r="J129" s="45"/>
      <c r="K129" s="45"/>
      <c r="L129" s="45"/>
      <c r="M129" s="45"/>
      <c r="N129" s="45"/>
      <c r="O129" s="45"/>
      <c r="P129" s="45"/>
      <c r="Q129" s="45"/>
      <c r="R129" s="45"/>
      <c r="S129" s="45"/>
      <c r="T129" s="45"/>
      <c r="U129" s="45"/>
      <c r="V129" s="45"/>
      <c r="W129" s="45"/>
      <c r="X129" s="45"/>
      <c r="Y129" s="45"/>
      <c r="Z129" s="45"/>
      <c r="AA129" s="45"/>
      <c r="AB129" s="45"/>
      <c r="AC129" s="45"/>
    </row>
    <row r="130" spans="1:29" s="44" customFormat="1" ht="22.5" customHeight="1">
      <c r="A130" s="42" t="str">
        <f t="shared" si="9"/>
        <v>0000</v>
      </c>
      <c r="B130" s="44" t="str">
        <f t="shared" si="10"/>
        <v>2 02 40000</v>
      </c>
      <c r="C130" s="52" t="s">
        <v>245</v>
      </c>
      <c r="D130" s="64" t="s">
        <v>246</v>
      </c>
      <c r="E130" s="54">
        <f>SUM(E131:E135)</f>
        <v>668228</v>
      </c>
      <c r="F130" s="51"/>
      <c r="G130" s="51"/>
      <c r="H130" s="51"/>
      <c r="I130" s="51"/>
      <c r="J130" s="51"/>
      <c r="K130" s="58"/>
      <c r="L130" s="45"/>
      <c r="M130" s="45"/>
      <c r="N130" s="45"/>
      <c r="O130" s="45"/>
      <c r="P130" s="45"/>
      <c r="Q130" s="45"/>
      <c r="R130" s="45"/>
      <c r="S130" s="45"/>
      <c r="T130" s="45"/>
      <c r="U130" s="45"/>
      <c r="V130" s="45"/>
      <c r="W130" s="45"/>
      <c r="X130" s="45"/>
      <c r="Y130" s="45"/>
      <c r="Z130" s="45"/>
      <c r="AA130" s="45"/>
      <c r="AB130" s="45"/>
      <c r="AC130" s="45"/>
    </row>
    <row r="131" spans="1:29" s="42" customFormat="1" ht="59.25" customHeight="1">
      <c r="A131" s="42" t="str">
        <f t="shared" si="9"/>
        <v>5141</v>
      </c>
      <c r="B131" s="44" t="str">
        <f t="shared" si="10"/>
        <v>2 02 45141</v>
      </c>
      <c r="C131" s="30" t="s">
        <v>247</v>
      </c>
      <c r="D131" s="65" t="s">
        <v>248</v>
      </c>
      <c r="E131" s="56">
        <v>30275.200000000001</v>
      </c>
      <c r="F131" s="51">
        <v>16045.566769999999</v>
      </c>
      <c r="G131" s="51"/>
      <c r="H131" s="51"/>
      <c r="I131" s="51"/>
      <c r="J131" s="66"/>
      <c r="K131" s="66"/>
      <c r="L131" s="43"/>
      <c r="M131" s="43"/>
      <c r="N131" s="43"/>
      <c r="O131" s="43"/>
      <c r="P131" s="43"/>
      <c r="Q131" s="43"/>
      <c r="R131" s="43"/>
      <c r="S131" s="43"/>
      <c r="T131" s="43"/>
      <c r="U131" s="43"/>
      <c r="V131" s="43"/>
      <c r="W131" s="43"/>
      <c r="X131" s="43"/>
      <c r="Y131" s="43"/>
      <c r="Z131" s="43"/>
      <c r="AA131" s="43"/>
      <c r="AB131" s="43"/>
      <c r="AC131" s="43"/>
    </row>
    <row r="132" spans="1:29" s="42" customFormat="1" ht="60">
      <c r="A132" s="42" t="str">
        <f t="shared" si="9"/>
        <v>5142</v>
      </c>
      <c r="B132" s="44" t="str">
        <f t="shared" si="10"/>
        <v>2 02 45142</v>
      </c>
      <c r="C132" s="30" t="s">
        <v>249</v>
      </c>
      <c r="D132" s="65" t="s">
        <v>250</v>
      </c>
      <c r="E132" s="56">
        <v>11071.2</v>
      </c>
      <c r="F132" s="51">
        <v>10979.716850000001</v>
      </c>
      <c r="G132" s="51">
        <f>1595.2+9476</f>
        <v>11071.2</v>
      </c>
      <c r="H132" s="51"/>
      <c r="I132" s="51"/>
      <c r="J132" s="43"/>
      <c r="K132" s="43"/>
      <c r="L132" s="43"/>
      <c r="M132" s="43"/>
      <c r="N132" s="43"/>
      <c r="O132" s="43"/>
      <c r="P132" s="43"/>
      <c r="Q132" s="43"/>
      <c r="R132" s="43"/>
      <c r="S132" s="43"/>
      <c r="T132" s="43"/>
      <c r="U132" s="43"/>
      <c r="V132" s="43"/>
      <c r="W132" s="43"/>
      <c r="X132" s="43"/>
      <c r="Y132" s="43"/>
      <c r="Z132" s="43"/>
      <c r="AA132" s="43"/>
      <c r="AB132" s="43"/>
      <c r="AC132" s="43"/>
    </row>
    <row r="133" spans="1:29" ht="105">
      <c r="A133" s="42" t="str">
        <f t="shared" si="9"/>
        <v>5303</v>
      </c>
      <c r="B133" s="44" t="str">
        <f t="shared" si="10"/>
        <v>2 02 45303</v>
      </c>
      <c r="C133" s="59" t="s">
        <v>251</v>
      </c>
      <c r="D133" s="67" t="s">
        <v>252</v>
      </c>
      <c r="E133" s="50">
        <v>575912.5</v>
      </c>
      <c r="F133" s="51"/>
      <c r="G133" s="51"/>
      <c r="H133" s="51"/>
    </row>
    <row r="134" spans="1:29" ht="135">
      <c r="A134" s="42" t="str">
        <f t="shared" si="9"/>
        <v>5363</v>
      </c>
      <c r="B134" s="44" t="str">
        <f t="shared" si="10"/>
        <v>2 02 45363</v>
      </c>
      <c r="C134" s="59" t="s">
        <v>253</v>
      </c>
      <c r="D134" s="67" t="s">
        <v>254</v>
      </c>
      <c r="E134" s="50">
        <v>50869.2</v>
      </c>
      <c r="F134" s="51"/>
      <c r="G134" s="51">
        <f>E130+E60+E118</f>
        <v>10513805.799999999</v>
      </c>
      <c r="H134" s="51"/>
    </row>
    <row r="135" spans="1:29" ht="75">
      <c r="A135" s="42" t="str">
        <f t="shared" si="9"/>
        <v>5468</v>
      </c>
      <c r="B135" s="44" t="str">
        <f t="shared" si="10"/>
        <v>2 02 45468</v>
      </c>
      <c r="C135" s="59" t="s">
        <v>255</v>
      </c>
      <c r="D135" s="67" t="s">
        <v>256</v>
      </c>
      <c r="E135" s="50">
        <v>99.9</v>
      </c>
      <c r="F135" s="51"/>
      <c r="G135" s="51">
        <v>9523274.2000000011</v>
      </c>
      <c r="H135" s="51"/>
    </row>
    <row r="136" spans="1:29" ht="36.75" customHeight="1">
      <c r="A136" s="42" t="str">
        <f t="shared" si="9"/>
        <v>0000</v>
      </c>
      <c r="B136" s="44" t="str">
        <f t="shared" si="10"/>
        <v>2 03 00000</v>
      </c>
      <c r="C136" s="69" t="s">
        <v>257</v>
      </c>
      <c r="D136" s="70" t="s">
        <v>258</v>
      </c>
      <c r="E136" s="47">
        <f>+E137</f>
        <v>391400</v>
      </c>
      <c r="F136" s="48"/>
      <c r="G136" s="48"/>
      <c r="H136" s="48"/>
    </row>
    <row r="137" spans="1:29" ht="77.25" customHeight="1">
      <c r="A137" s="42" t="str">
        <f t="shared" si="9"/>
        <v>2080</v>
      </c>
      <c r="B137" s="44" t="str">
        <f t="shared" si="10"/>
        <v>2 03 02080</v>
      </c>
      <c r="C137" s="59" t="s">
        <v>259</v>
      </c>
      <c r="D137" s="67" t="s">
        <v>260</v>
      </c>
      <c r="E137" s="50">
        <v>391400</v>
      </c>
      <c r="F137" s="51"/>
      <c r="G137" s="51"/>
      <c r="H137" s="51"/>
    </row>
    <row r="138" spans="1:29">
      <c r="A138" s="42" t="str">
        <f t="shared" si="9"/>
        <v/>
      </c>
      <c r="B138" s="44" t="str">
        <f>LEFT(C138,10)</f>
        <v/>
      </c>
      <c r="C138" s="26"/>
      <c r="D138" s="71" t="s">
        <v>261</v>
      </c>
      <c r="E138" s="47">
        <f>E13+E55</f>
        <v>46622275.243999995</v>
      </c>
      <c r="F138" s="72">
        <f>+E138/12</f>
        <v>3885189.6036666664</v>
      </c>
      <c r="G138" s="72">
        <f>+F138*2</f>
        <v>7770379.2073333329</v>
      </c>
      <c r="H138" s="72"/>
    </row>
    <row r="139" spans="1:29">
      <c r="D139" s="73"/>
      <c r="E139" s="74">
        <f>+E138+'[1]пр1 ист'!C33</f>
        <v>47664960.343999997</v>
      </c>
      <c r="F139" s="5">
        <f>+E139-E138</f>
        <v>1042685.1000000015</v>
      </c>
    </row>
    <row r="140" spans="1:29">
      <c r="D140" s="73"/>
      <c r="E140" s="74">
        <v>46908224.499999993</v>
      </c>
    </row>
    <row r="141" spans="1:29">
      <c r="D141" s="73"/>
      <c r="E141" s="74">
        <f>+E140-E139</f>
        <v>-756735.84400000423</v>
      </c>
    </row>
    <row r="142" spans="1:29">
      <c r="D142" s="73"/>
      <c r="E142" s="74">
        <f>+E141-[1]Лист1!H25</f>
        <v>-759795.59400000423</v>
      </c>
    </row>
    <row r="143" spans="1:29">
      <c r="D143" s="73"/>
    </row>
    <row r="144" spans="1:29">
      <c r="D144" s="73"/>
    </row>
    <row r="145" spans="4:4">
      <c r="D145" s="73"/>
    </row>
    <row r="146" spans="4:4">
      <c r="D146" s="75"/>
    </row>
    <row r="147" spans="4:4">
      <c r="D147" s="73"/>
    </row>
    <row r="148" spans="4:4">
      <c r="D148" s="73"/>
    </row>
    <row r="149" spans="4:4">
      <c r="D149" s="73"/>
    </row>
    <row r="150" spans="4:4">
      <c r="D150" s="73"/>
    </row>
    <row r="151" spans="4:4">
      <c r="D151" s="73"/>
    </row>
    <row r="152" spans="4:4">
      <c r="D152" s="73"/>
    </row>
    <row r="153" spans="4:4">
      <c r="D153" s="73"/>
    </row>
    <row r="154" spans="4:4">
      <c r="D154" s="73"/>
    </row>
    <row r="155" spans="4:4">
      <c r="D155" s="73"/>
    </row>
    <row r="156" spans="4:4">
      <c r="D156" s="73"/>
    </row>
    <row r="157" spans="4:4">
      <c r="D157" s="73"/>
    </row>
    <row r="158" spans="4:4">
      <c r="D158" s="73"/>
    </row>
    <row r="159" spans="4:4">
      <c r="D159" s="73"/>
    </row>
    <row r="160" spans="4:4">
      <c r="D160" s="73"/>
    </row>
    <row r="161" spans="4:4">
      <c r="D161" s="73"/>
    </row>
    <row r="162" spans="4:4">
      <c r="D162" s="73"/>
    </row>
    <row r="163" spans="4:4">
      <c r="D163" s="73"/>
    </row>
    <row r="164" spans="4:4">
      <c r="D164" s="73"/>
    </row>
    <row r="165" spans="4:4">
      <c r="D165" s="73"/>
    </row>
    <row r="166" spans="4:4">
      <c r="D166" s="73"/>
    </row>
    <row r="167" spans="4:4">
      <c r="D167" s="73"/>
    </row>
    <row r="168" spans="4:4">
      <c r="D168" s="73"/>
    </row>
    <row r="169" spans="4:4">
      <c r="D169" s="73"/>
    </row>
    <row r="170" spans="4:4">
      <c r="D170" s="73"/>
    </row>
    <row r="171" spans="4:4">
      <c r="D171" s="73"/>
    </row>
    <row r="172" spans="4:4">
      <c r="D172" s="73"/>
    </row>
    <row r="173" spans="4:4">
      <c r="D173" s="73"/>
    </row>
    <row r="174" spans="4:4">
      <c r="D174" s="73"/>
    </row>
    <row r="175" spans="4:4">
      <c r="D175" s="73"/>
    </row>
    <row r="176" spans="4:4">
      <c r="D176" s="73"/>
    </row>
    <row r="177" spans="4:4">
      <c r="D177" s="73"/>
    </row>
    <row r="178" spans="4:4">
      <c r="D178" s="73"/>
    </row>
    <row r="179" spans="4:4">
      <c r="D179" s="73"/>
    </row>
    <row r="180" spans="4:4">
      <c r="D180" s="73"/>
    </row>
    <row r="181" spans="4:4">
      <c r="D181" s="73"/>
    </row>
    <row r="182" spans="4:4">
      <c r="D182" s="73"/>
    </row>
    <row r="183" spans="4:4">
      <c r="D183" s="73"/>
    </row>
    <row r="184" spans="4:4">
      <c r="D184" s="73"/>
    </row>
    <row r="185" spans="4:4">
      <c r="D185" s="73"/>
    </row>
    <row r="186" spans="4:4">
      <c r="D186" s="73"/>
    </row>
    <row r="187" spans="4:4">
      <c r="D187" s="73"/>
    </row>
    <row r="188" spans="4:4">
      <c r="D188" s="73"/>
    </row>
    <row r="189" spans="4:4">
      <c r="D189" s="73"/>
    </row>
    <row r="190" spans="4:4">
      <c r="D190" s="73"/>
    </row>
    <row r="191" spans="4:4">
      <c r="D191" s="73"/>
    </row>
    <row r="192" spans="4:4">
      <c r="D192" s="73"/>
    </row>
    <row r="193" spans="4:4">
      <c r="D193" s="73"/>
    </row>
    <row r="194" spans="4:4">
      <c r="D194" s="73"/>
    </row>
    <row r="195" spans="4:4">
      <c r="D195" s="73"/>
    </row>
    <row r="196" spans="4:4">
      <c r="D196" s="73"/>
    </row>
    <row r="197" spans="4:4">
      <c r="D197" s="73"/>
    </row>
    <row r="198" spans="4:4">
      <c r="D198" s="73"/>
    </row>
    <row r="199" spans="4:4">
      <c r="D199" s="73"/>
    </row>
    <row r="200" spans="4:4">
      <c r="D200" s="73"/>
    </row>
    <row r="201" spans="4:4">
      <c r="D201" s="73"/>
    </row>
    <row r="202" spans="4:4">
      <c r="D202" s="73"/>
    </row>
    <row r="203" spans="4:4">
      <c r="D203" s="73"/>
    </row>
    <row r="204" spans="4:4">
      <c r="D204" s="73"/>
    </row>
    <row r="205" spans="4:4">
      <c r="D205" s="73"/>
    </row>
    <row r="206" spans="4:4">
      <c r="D206" s="73"/>
    </row>
    <row r="207" spans="4:4">
      <c r="D207" s="73"/>
    </row>
    <row r="208" spans="4:4">
      <c r="D208" s="73"/>
    </row>
    <row r="209" spans="4:4">
      <c r="D209" s="73"/>
    </row>
    <row r="210" spans="4:4">
      <c r="D210" s="73"/>
    </row>
    <row r="211" spans="4:4">
      <c r="D211" s="73"/>
    </row>
    <row r="212" spans="4:4">
      <c r="D212" s="73"/>
    </row>
    <row r="213" spans="4:4">
      <c r="D213" s="73"/>
    </row>
    <row r="214" spans="4:4">
      <c r="D214" s="73"/>
    </row>
    <row r="215" spans="4:4">
      <c r="D215" s="73"/>
    </row>
    <row r="216" spans="4:4">
      <c r="D216" s="73"/>
    </row>
    <row r="217" spans="4:4">
      <c r="D217" s="73"/>
    </row>
    <row r="218" spans="4:4">
      <c r="D218" s="73"/>
    </row>
    <row r="219" spans="4:4">
      <c r="D219" s="73"/>
    </row>
    <row r="220" spans="4:4">
      <c r="D220" s="73"/>
    </row>
    <row r="221" spans="4:4">
      <c r="D221" s="73"/>
    </row>
    <row r="222" spans="4:4">
      <c r="D222" s="73"/>
    </row>
    <row r="223" spans="4:4">
      <c r="D223" s="73"/>
    </row>
    <row r="224" spans="4:4">
      <c r="D224" s="73"/>
    </row>
    <row r="225" spans="4:4">
      <c r="D225" s="73"/>
    </row>
    <row r="226" spans="4:4">
      <c r="D226" s="73"/>
    </row>
    <row r="227" spans="4:4">
      <c r="D227" s="73"/>
    </row>
    <row r="228" spans="4:4">
      <c r="D228" s="73"/>
    </row>
    <row r="229" spans="4:4">
      <c r="D229" s="73"/>
    </row>
    <row r="230" spans="4:4">
      <c r="D230" s="73"/>
    </row>
    <row r="231" spans="4:4">
      <c r="D231" s="73"/>
    </row>
    <row r="232" spans="4:4">
      <c r="D232" s="73"/>
    </row>
    <row r="233" spans="4:4">
      <c r="D233" s="73"/>
    </row>
    <row r="234" spans="4:4">
      <c r="D234" s="73"/>
    </row>
    <row r="235" spans="4:4">
      <c r="D235" s="73"/>
    </row>
    <row r="236" spans="4:4">
      <c r="D236" s="73"/>
    </row>
    <row r="237" spans="4:4">
      <c r="D237" s="73"/>
    </row>
    <row r="238" spans="4:4">
      <c r="D238" s="73"/>
    </row>
    <row r="239" spans="4:4">
      <c r="D239" s="73"/>
    </row>
    <row r="240" spans="4:4">
      <c r="D240" s="73"/>
    </row>
    <row r="241" spans="4:4">
      <c r="D241" s="73"/>
    </row>
    <row r="242" spans="4:4">
      <c r="D242" s="73"/>
    </row>
    <row r="243" spans="4:4">
      <c r="D243" s="73"/>
    </row>
    <row r="244" spans="4:4">
      <c r="D244" s="73"/>
    </row>
    <row r="245" spans="4:4">
      <c r="D245" s="73"/>
    </row>
    <row r="246" spans="4:4">
      <c r="D246" s="73"/>
    </row>
    <row r="247" spans="4:4">
      <c r="D247" s="73"/>
    </row>
    <row r="248" spans="4:4">
      <c r="D248" s="73"/>
    </row>
    <row r="249" spans="4:4">
      <c r="D249" s="73"/>
    </row>
    <row r="250" spans="4:4">
      <c r="D250" s="73"/>
    </row>
    <row r="251" spans="4:4">
      <c r="D251" s="73"/>
    </row>
    <row r="252" spans="4:4">
      <c r="D252" s="73"/>
    </row>
    <row r="253" spans="4:4">
      <c r="D253" s="73"/>
    </row>
    <row r="254" spans="4:4">
      <c r="D254" s="73"/>
    </row>
    <row r="255" spans="4:4">
      <c r="D255" s="73"/>
    </row>
    <row r="256" spans="4:4">
      <c r="D256" s="73"/>
    </row>
    <row r="257" spans="4:4">
      <c r="D257" s="73"/>
    </row>
    <row r="258" spans="4:4">
      <c r="D258" s="73"/>
    </row>
    <row r="259" spans="4:4">
      <c r="D259" s="73"/>
    </row>
    <row r="260" spans="4:4">
      <c r="D260" s="73"/>
    </row>
    <row r="261" spans="4:4">
      <c r="D261" s="73"/>
    </row>
    <row r="262" spans="4:4">
      <c r="D262" s="73"/>
    </row>
    <row r="263" spans="4:4">
      <c r="D263" s="73"/>
    </row>
    <row r="264" spans="4:4">
      <c r="D264" s="73"/>
    </row>
    <row r="265" spans="4:4">
      <c r="D265" s="73"/>
    </row>
    <row r="266" spans="4:4">
      <c r="D266" s="73"/>
    </row>
    <row r="267" spans="4:4">
      <c r="D267" s="73"/>
    </row>
    <row r="268" spans="4:4">
      <c r="D268" s="73"/>
    </row>
    <row r="269" spans="4:4">
      <c r="D269" s="73"/>
    </row>
    <row r="270" spans="4:4">
      <c r="D270" s="73"/>
    </row>
    <row r="271" spans="4:4">
      <c r="D271" s="73"/>
    </row>
    <row r="272" spans="4:4">
      <c r="D272" s="73"/>
    </row>
    <row r="273" spans="4:4">
      <c r="D273" s="73"/>
    </row>
    <row r="274" spans="4:4">
      <c r="D274" s="73"/>
    </row>
    <row r="275" spans="4:4">
      <c r="D275" s="73"/>
    </row>
    <row r="276" spans="4:4">
      <c r="D276" s="73"/>
    </row>
    <row r="277" spans="4:4">
      <c r="D277" s="73"/>
    </row>
    <row r="278" spans="4:4">
      <c r="D278" s="73"/>
    </row>
    <row r="279" spans="4:4">
      <c r="D279" s="73"/>
    </row>
    <row r="280" spans="4:4">
      <c r="D280" s="73"/>
    </row>
    <row r="281" spans="4:4">
      <c r="D281" s="73"/>
    </row>
    <row r="282" spans="4:4">
      <c r="D282" s="73"/>
    </row>
    <row r="283" spans="4:4">
      <c r="D283" s="73"/>
    </row>
    <row r="284" spans="4:4">
      <c r="D284" s="73"/>
    </row>
    <row r="285" spans="4:4">
      <c r="D285" s="73"/>
    </row>
    <row r="286" spans="4:4">
      <c r="D286" s="73"/>
    </row>
  </sheetData>
  <autoFilter ref="A55:V142"/>
  <mergeCells count="2">
    <mergeCell ref="C7:E7"/>
    <mergeCell ref="C8:E8"/>
  </mergeCells>
  <pageMargins left="0.6692913385826772" right="0.43307086614173229" top="0.43307086614173229" bottom="0.47244094488188981" header="0.15748031496062992" footer="0.15748031496062992"/>
  <pageSetup paperSize="9" scale="76" fitToHeight="0" orientation="portrait" useFirstPageNumber="1" r:id="rId1"/>
  <headerFooter differentFirst="1" alignWithMargins="0">
    <oddFooter>&amp;R&amp;"Times New Roman,обычный"&amp;P</oddFooter>
  </headerFooter>
  <rowBreaks count="1" manualBreakCount="1">
    <brk id="135" min="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Пр5 доходы 24г</vt:lpstr>
      <vt:lpstr>'Пр5 доходы 24г'!Заголовки_для_печати</vt:lpstr>
      <vt:lpstr>'Пр5 доходы 24г'!Область_печати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Монгуш Саглай Романовна</dc:creator>
  <cp:lastModifiedBy>Монгуш Саглай Романовна</cp:lastModifiedBy>
  <dcterms:created xsi:type="dcterms:W3CDTF">2023-11-02T04:20:04Z</dcterms:created>
  <dcterms:modified xsi:type="dcterms:W3CDTF">2023-11-02T04:20:15Z</dcterms:modified>
</cp:coreProperties>
</file>