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Лист1!$A$52:$G$293</definedName>
    <definedName name="_xlnm.Print_Area" localSheetId="0">Лист1!$A$1:$I$291</definedName>
  </definedNames>
  <calcPr calcId="144525"/>
</workbook>
</file>

<file path=xl/calcChain.xml><?xml version="1.0" encoding="utf-8"?>
<calcChain xmlns="http://schemas.openxmlformats.org/spreadsheetml/2006/main">
  <c r="H209" i="1" l="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50" i="1"/>
  <c r="H251" i="1"/>
  <c r="H256" i="1"/>
  <c r="H261" i="1"/>
  <c r="H262" i="1"/>
  <c r="H263" i="1"/>
  <c r="H266" i="1"/>
  <c r="H268" i="1"/>
  <c r="H269" i="1"/>
  <c r="H271" i="1"/>
  <c r="H272" i="1"/>
  <c r="H273" i="1"/>
  <c r="H274" i="1"/>
  <c r="H275" i="1"/>
  <c r="H276" i="1"/>
  <c r="H277" i="1"/>
  <c r="H278" i="1"/>
  <c r="H279" i="1"/>
  <c r="H281" i="1"/>
  <c r="H282" i="1"/>
  <c r="H283" i="1"/>
  <c r="H284" i="1"/>
  <c r="H285" i="1"/>
  <c r="H286" i="1"/>
  <c r="H287" i="1"/>
  <c r="H288" i="1"/>
  <c r="H289" i="1"/>
  <c r="H290"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8" i="1"/>
  <c r="F259" i="1"/>
  <c r="F261" i="1"/>
  <c r="F266" i="1"/>
  <c r="F267" i="1"/>
  <c r="F268" i="1"/>
  <c r="F269" i="1"/>
  <c r="F271" i="1"/>
  <c r="F272" i="1"/>
  <c r="F273" i="1"/>
  <c r="F274" i="1"/>
  <c r="F275" i="1"/>
  <c r="F276" i="1"/>
  <c r="F277" i="1"/>
  <c r="F278" i="1"/>
  <c r="F279" i="1"/>
  <c r="F280" i="1"/>
  <c r="F281" i="1"/>
  <c r="F282" i="1"/>
  <c r="F283" i="1"/>
  <c r="F284" i="1"/>
  <c r="F285" i="1"/>
  <c r="F286" i="1"/>
  <c r="F287" i="1"/>
  <c r="F288" i="1"/>
  <c r="F289" i="1"/>
  <c r="B265" i="1" l="1"/>
  <c r="E61" i="1" l="1"/>
  <c r="K62" i="1" s="1"/>
  <c r="I214" i="1" l="1"/>
  <c r="E214" i="1"/>
  <c r="G61" i="1" l="1"/>
  <c r="L62" i="1" s="1"/>
  <c r="K215" i="1" l="1"/>
  <c r="D49" i="1" l="1"/>
  <c r="J48" i="1"/>
  <c r="H48" i="1"/>
  <c r="F48" i="1"/>
  <c r="D48" i="1"/>
  <c r="J47" i="1"/>
  <c r="H47" i="1"/>
  <c r="F47" i="1"/>
  <c r="D47" i="1"/>
  <c r="J46" i="1"/>
  <c r="H46" i="1"/>
  <c r="F46" i="1"/>
  <c r="D46" i="1"/>
  <c r="J45" i="1"/>
  <c r="H45" i="1"/>
  <c r="F45" i="1"/>
  <c r="D45" i="1"/>
  <c r="J44" i="1"/>
  <c r="H44" i="1"/>
  <c r="F44" i="1"/>
  <c r="D44" i="1"/>
  <c r="J43" i="1"/>
  <c r="H43" i="1"/>
  <c r="F43" i="1"/>
  <c r="D43" i="1"/>
  <c r="J42" i="1"/>
  <c r="H42" i="1"/>
  <c r="F42" i="1"/>
  <c r="D42" i="1"/>
  <c r="J41" i="1"/>
  <c r="H41" i="1"/>
  <c r="F41" i="1"/>
  <c r="D41" i="1"/>
  <c r="I40" i="1"/>
  <c r="G40" i="1"/>
  <c r="E40" i="1"/>
  <c r="C40" i="1"/>
  <c r="B40" i="1"/>
  <c r="J38" i="1"/>
  <c r="H38" i="1"/>
  <c r="F38" i="1"/>
  <c r="D38" i="1"/>
  <c r="J37" i="1"/>
  <c r="H37" i="1"/>
  <c r="F37" i="1"/>
  <c r="D37" i="1"/>
  <c r="J36" i="1"/>
  <c r="H36" i="1"/>
  <c r="F36" i="1"/>
  <c r="D36" i="1"/>
  <c r="J35" i="1"/>
  <c r="H35" i="1"/>
  <c r="J34" i="1"/>
  <c r="H34" i="1"/>
  <c r="F34" i="1"/>
  <c r="D34" i="1"/>
  <c r="J33" i="1"/>
  <c r="H33" i="1"/>
  <c r="F33" i="1"/>
  <c r="D33" i="1"/>
  <c r="I32" i="1"/>
  <c r="G32" i="1"/>
  <c r="E32" i="1"/>
  <c r="C32" i="1"/>
  <c r="B32" i="1"/>
  <c r="D30" i="1"/>
  <c r="J29" i="1"/>
  <c r="H29" i="1"/>
  <c r="F29" i="1"/>
  <c r="D29" i="1"/>
  <c r="J28" i="1"/>
  <c r="H28" i="1"/>
  <c r="F28" i="1"/>
  <c r="D28" i="1"/>
  <c r="J27" i="1"/>
  <c r="H27" i="1"/>
  <c r="F27" i="1"/>
  <c r="D27" i="1"/>
  <c r="I26" i="1"/>
  <c r="G26" i="1"/>
  <c r="E26" i="1"/>
  <c r="C26" i="1"/>
  <c r="B26" i="1"/>
  <c r="J25" i="1"/>
  <c r="H25" i="1"/>
  <c r="F25" i="1"/>
  <c r="D25" i="1"/>
  <c r="J23" i="1"/>
  <c r="H23" i="1"/>
  <c r="F23" i="1"/>
  <c r="D23" i="1"/>
  <c r="J22" i="1"/>
  <c r="H22" i="1"/>
  <c r="F22" i="1"/>
  <c r="D22" i="1"/>
  <c r="J21" i="1"/>
  <c r="H21" i="1"/>
  <c r="F21" i="1"/>
  <c r="D21" i="1"/>
  <c r="I20" i="1"/>
  <c r="G20" i="1"/>
  <c r="E20" i="1"/>
  <c r="C20" i="1"/>
  <c r="B20" i="1"/>
  <c r="J19" i="1"/>
  <c r="H19" i="1"/>
  <c r="F19" i="1"/>
  <c r="D19" i="1"/>
  <c r="J18" i="1"/>
  <c r="H18" i="1"/>
  <c r="F18" i="1"/>
  <c r="D18" i="1"/>
  <c r="J17" i="1"/>
  <c r="H17" i="1"/>
  <c r="F17" i="1"/>
  <c r="D17" i="1"/>
  <c r="D16" i="1"/>
  <c r="J15" i="1"/>
  <c r="H15" i="1"/>
  <c r="F15" i="1"/>
  <c r="D15" i="1"/>
  <c r="I14" i="1"/>
  <c r="G14" i="1"/>
  <c r="E14" i="1"/>
  <c r="C14" i="1"/>
  <c r="D14" i="1" s="1"/>
  <c r="B14" i="1"/>
  <c r="J13" i="1"/>
  <c r="H13" i="1"/>
  <c r="F13" i="1"/>
  <c r="D13" i="1"/>
  <c r="J12" i="1"/>
  <c r="H12" i="1"/>
  <c r="F12" i="1"/>
  <c r="D12" i="1"/>
  <c r="J11" i="1"/>
  <c r="H11" i="1"/>
  <c r="F11" i="1"/>
  <c r="D11" i="1"/>
  <c r="I10" i="1"/>
  <c r="G10" i="1"/>
  <c r="E10" i="1"/>
  <c r="C10" i="1"/>
  <c r="B10" i="1"/>
  <c r="J9" i="1"/>
  <c r="H9" i="1"/>
  <c r="F9" i="1"/>
  <c r="D9" i="1"/>
  <c r="J8" i="1"/>
  <c r="H8" i="1"/>
  <c r="F8" i="1"/>
  <c r="D8" i="1"/>
  <c r="I7" i="1"/>
  <c r="G7" i="1"/>
  <c r="E7" i="1"/>
  <c r="C7" i="1"/>
  <c r="B7" i="1"/>
  <c r="F7" i="1" l="1"/>
  <c r="J20" i="1"/>
  <c r="F32" i="1"/>
  <c r="F20" i="1"/>
  <c r="H10" i="1"/>
  <c r="F26" i="1"/>
  <c r="D32" i="1"/>
  <c r="J40" i="1"/>
  <c r="I6" i="1"/>
  <c r="H26" i="1"/>
  <c r="D7" i="1"/>
  <c r="D20" i="1"/>
  <c r="J26" i="1"/>
  <c r="G31" i="1"/>
  <c r="H14" i="1"/>
  <c r="J7" i="1"/>
  <c r="D10" i="1"/>
  <c r="C31" i="1"/>
  <c r="H20" i="1"/>
  <c r="J14" i="1"/>
  <c r="B31" i="1"/>
  <c r="E31" i="1"/>
  <c r="H40" i="1"/>
  <c r="C6" i="1"/>
  <c r="C50" i="1" s="1"/>
  <c r="D50" i="1" s="1"/>
  <c r="G6" i="1"/>
  <c r="F10" i="1"/>
  <c r="F14" i="1"/>
  <c r="I50" i="1"/>
  <c r="B6" i="1"/>
  <c r="J10" i="1"/>
  <c r="D26" i="1"/>
  <c r="I31" i="1"/>
  <c r="J31" i="1" s="1"/>
  <c r="J32" i="1"/>
  <c r="D40" i="1"/>
  <c r="F40" i="1"/>
  <c r="E6" i="1"/>
  <c r="H7" i="1"/>
  <c r="H32" i="1"/>
  <c r="F31" i="1" l="1"/>
  <c r="D31" i="1"/>
  <c r="J6" i="1"/>
  <c r="G50" i="1"/>
  <c r="J50" i="1" s="1"/>
  <c r="H31" i="1"/>
  <c r="D6" i="1"/>
  <c r="E50" i="1"/>
  <c r="F50" i="1" s="1"/>
  <c r="F6" i="1"/>
  <c r="H6" i="1"/>
  <c r="H50" i="1" l="1"/>
  <c r="N63" i="1" l="1"/>
  <c r="E293" i="1"/>
  <c r="B293" i="1" l="1"/>
  <c r="G214" i="1"/>
  <c r="L215" i="1" s="1"/>
  <c r="M215" i="1"/>
  <c r="F214" i="1"/>
  <c r="G186" i="1"/>
  <c r="L187" i="1" s="1"/>
  <c r="I186" i="1"/>
  <c r="M187" i="1" s="1"/>
  <c r="E186" i="1"/>
  <c r="K187" i="1" s="1"/>
  <c r="F61" i="1"/>
  <c r="I61" i="1"/>
  <c r="M62" i="1" s="1"/>
  <c r="H56" i="1"/>
  <c r="H58" i="1"/>
  <c r="H62" i="1"/>
  <c r="H64" i="1"/>
  <c r="H69" i="1"/>
  <c r="H70" i="1"/>
  <c r="H72" i="1"/>
  <c r="H76" i="1"/>
  <c r="H77" i="1"/>
  <c r="H79" i="1"/>
  <c r="H80" i="1"/>
  <c r="H81" i="1"/>
  <c r="H83" i="1"/>
  <c r="H84" i="1"/>
  <c r="H87" i="1"/>
  <c r="H91" i="1"/>
  <c r="H92" i="1"/>
  <c r="H94" i="1"/>
  <c r="H95" i="1"/>
  <c r="H96" i="1"/>
  <c r="H97" i="1"/>
  <c r="H99" i="1"/>
  <c r="H100" i="1"/>
  <c r="H106" i="1"/>
  <c r="H107" i="1"/>
  <c r="H116" i="1"/>
  <c r="H118" i="1"/>
  <c r="H121" i="1"/>
  <c r="H122" i="1"/>
  <c r="H124" i="1"/>
  <c r="H125" i="1"/>
  <c r="H129" i="1"/>
  <c r="H132" i="1"/>
  <c r="H135" i="1"/>
  <c r="H140" i="1"/>
  <c r="H141" i="1"/>
  <c r="H144" i="1"/>
  <c r="H146" i="1"/>
  <c r="H147" i="1"/>
  <c r="H148" i="1"/>
  <c r="H149" i="1"/>
  <c r="H151" i="1"/>
  <c r="H156" i="1"/>
  <c r="H157" i="1"/>
  <c r="H161" i="1"/>
  <c r="H164" i="1"/>
  <c r="H165" i="1"/>
  <c r="H166" i="1"/>
  <c r="H167" i="1"/>
  <c r="H170" i="1"/>
  <c r="H171" i="1"/>
  <c r="H177" i="1"/>
  <c r="H178" i="1"/>
  <c r="H188" i="1"/>
  <c r="H193" i="1"/>
  <c r="H196" i="1"/>
  <c r="H197" i="1"/>
  <c r="H198" i="1"/>
  <c r="H202" i="1"/>
  <c r="H203" i="1"/>
  <c r="H205" i="1"/>
  <c r="H208" i="1"/>
  <c r="F59" i="1"/>
  <c r="F62" i="1"/>
  <c r="F64" i="1"/>
  <c r="F67" i="1"/>
  <c r="F69" i="1"/>
  <c r="F70" i="1"/>
  <c r="F71" i="1"/>
  <c r="F73" i="1"/>
  <c r="F74" i="1"/>
  <c r="F75" i="1"/>
  <c r="F76" i="1"/>
  <c r="F77" i="1"/>
  <c r="F79" i="1"/>
  <c r="F80" i="1"/>
  <c r="F81" i="1"/>
  <c r="F84" i="1"/>
  <c r="F85" i="1"/>
  <c r="F86" i="1"/>
  <c r="F92" i="1"/>
  <c r="F96" i="1"/>
  <c r="F97" i="1"/>
  <c r="F98" i="1"/>
  <c r="F99" i="1"/>
  <c r="F100" i="1"/>
  <c r="F101" i="1"/>
  <c r="F102" i="1"/>
  <c r="F105" i="1"/>
  <c r="F107" i="1"/>
  <c r="F110" i="1"/>
  <c r="F113" i="1"/>
  <c r="F115" i="1"/>
  <c r="F116" i="1"/>
  <c r="F117" i="1"/>
  <c r="F118" i="1"/>
  <c r="F119" i="1"/>
  <c r="F121" i="1"/>
  <c r="F123" i="1"/>
  <c r="F124" i="1"/>
  <c r="F125" i="1"/>
  <c r="F130" i="1"/>
  <c r="F133" i="1"/>
  <c r="F138" i="1"/>
  <c r="F140" i="1"/>
  <c r="F142" i="1"/>
  <c r="F146" i="1"/>
  <c r="F147" i="1"/>
  <c r="F148" i="1"/>
  <c r="F149" i="1"/>
  <c r="F151" i="1"/>
  <c r="F154" i="1"/>
  <c r="F155" i="1"/>
  <c r="F156" i="1"/>
  <c r="F157" i="1"/>
  <c r="F158" i="1"/>
  <c r="F161" i="1"/>
  <c r="F164" i="1"/>
  <c r="F165" i="1"/>
  <c r="F166" i="1"/>
  <c r="F167" i="1"/>
  <c r="F169" i="1"/>
  <c r="F170" i="1"/>
  <c r="F171" i="1"/>
  <c r="F173" i="1"/>
  <c r="F174" i="1"/>
  <c r="F176" i="1"/>
  <c r="F177" i="1"/>
  <c r="F180" i="1"/>
  <c r="F187" i="1"/>
  <c r="F188" i="1"/>
  <c r="F189" i="1"/>
  <c r="F191" i="1"/>
  <c r="F193" i="1"/>
  <c r="F195" i="1"/>
  <c r="F196" i="1"/>
  <c r="F197" i="1"/>
  <c r="F198" i="1"/>
  <c r="F202" i="1"/>
  <c r="F203" i="1"/>
  <c r="F205" i="1"/>
  <c r="F207" i="1"/>
  <c r="F208" i="1"/>
  <c r="F209" i="1"/>
  <c r="F213" i="1"/>
  <c r="F215" i="1"/>
  <c r="F216" i="1"/>
  <c r="I53" i="1" l="1"/>
  <c r="I261" i="1" s="1"/>
  <c r="I263" i="1" s="1"/>
  <c r="F186" i="1"/>
  <c r="H186" i="1"/>
  <c r="E55" i="1"/>
  <c r="F55" i="1" l="1"/>
  <c r="E53" i="1"/>
  <c r="E261" i="1" s="1"/>
  <c r="E52" i="1"/>
  <c r="H55" i="1"/>
  <c r="E263" i="1"/>
  <c r="F293" i="1"/>
  <c r="G293" i="1"/>
  <c r="H293" i="1"/>
  <c r="I293" i="1"/>
  <c r="J293" i="1"/>
  <c r="F56" i="1" l="1"/>
  <c r="F58" i="1"/>
  <c r="D123" i="1" l="1"/>
  <c r="D55" i="1" l="1"/>
  <c r="D56" i="1"/>
  <c r="D59" i="1"/>
  <c r="D61" i="1"/>
  <c r="D64" i="1"/>
  <c r="D69" i="1"/>
  <c r="D70" i="1"/>
  <c r="D72" i="1"/>
  <c r="D74" i="1"/>
  <c r="D75" i="1"/>
  <c r="D76" i="1"/>
  <c r="D78" i="1"/>
  <c r="D80" i="1"/>
  <c r="D84" i="1"/>
  <c r="D88" i="1"/>
  <c r="D90" i="1"/>
  <c r="D92" i="1"/>
  <c r="D96" i="1"/>
  <c r="D97" i="1"/>
  <c r="D103" i="1"/>
  <c r="D105" i="1"/>
  <c r="D106" i="1"/>
  <c r="D108" i="1"/>
  <c r="D110" i="1"/>
  <c r="D112" i="1"/>
  <c r="D113" i="1"/>
  <c r="D116" i="1"/>
  <c r="D117" i="1"/>
  <c r="D118" i="1"/>
  <c r="D119" i="1"/>
  <c r="D121" i="1"/>
  <c r="D124" i="1"/>
  <c r="D125" i="1"/>
  <c r="D126" i="1"/>
  <c r="D127" i="1"/>
  <c r="D133" i="1"/>
  <c r="D139" i="1"/>
  <c r="D140" i="1"/>
  <c r="D142" i="1"/>
  <c r="D146" i="1"/>
  <c r="D147" i="1"/>
  <c r="D148" i="1"/>
  <c r="D149" i="1"/>
  <c r="D151" i="1"/>
  <c r="D152" i="1"/>
  <c r="D156" i="1"/>
  <c r="D157" i="1"/>
  <c r="D158" i="1"/>
  <c r="D161" i="1"/>
  <c r="D162" i="1"/>
  <c r="D163" i="1"/>
  <c r="D164" i="1"/>
  <c r="D165" i="1"/>
  <c r="D166" i="1"/>
  <c r="D167" i="1"/>
  <c r="D169" i="1"/>
  <c r="D170" i="1"/>
  <c r="D173" i="1"/>
  <c r="D174" i="1"/>
  <c r="D100" i="1"/>
  <c r="D176" i="1"/>
  <c r="D177" i="1"/>
  <c r="D178" i="1"/>
  <c r="D186" i="1"/>
  <c r="D187" i="1"/>
  <c r="D188" i="1"/>
  <c r="D189" i="1"/>
  <c r="D191" i="1"/>
  <c r="D193" i="1"/>
  <c r="D195" i="1"/>
  <c r="D196" i="1"/>
  <c r="D198" i="1"/>
  <c r="D202" i="1"/>
  <c r="D203" i="1"/>
  <c r="D205" i="1"/>
  <c r="D206" i="1"/>
  <c r="D208" i="1"/>
  <c r="D209" i="1"/>
  <c r="D212" i="1"/>
  <c r="D213" i="1"/>
  <c r="D214" i="1"/>
  <c r="D215" i="1"/>
  <c r="D216" i="1"/>
  <c r="D217" i="1"/>
  <c r="D218" i="1"/>
  <c r="D220" i="1"/>
  <c r="D222" i="1"/>
  <c r="D228" i="1"/>
  <c r="D230" i="1"/>
  <c r="D231" i="1"/>
  <c r="D232" i="1"/>
  <c r="D233" i="1"/>
  <c r="D237" i="1"/>
  <c r="D238" i="1"/>
  <c r="D239" i="1"/>
  <c r="D240" i="1"/>
  <c r="D241" i="1"/>
  <c r="D242" i="1"/>
  <c r="D243" i="1"/>
  <c r="D244" i="1"/>
  <c r="D245" i="1"/>
  <c r="D246" i="1"/>
  <c r="D247" i="1"/>
  <c r="D248" i="1"/>
  <c r="D249" i="1"/>
  <c r="D250" i="1"/>
  <c r="D251" i="1"/>
  <c r="D253" i="1"/>
  <c r="D254" i="1"/>
  <c r="D255" i="1"/>
  <c r="D257" i="1"/>
  <c r="D258" i="1"/>
  <c r="D259" i="1"/>
  <c r="D266" i="1"/>
  <c r="D267" i="1"/>
  <c r="D268" i="1"/>
  <c r="D269" i="1"/>
  <c r="D271" i="1"/>
  <c r="D272" i="1"/>
  <c r="D273" i="1"/>
  <c r="D274" i="1"/>
  <c r="D275" i="1"/>
  <c r="D276" i="1"/>
  <c r="D277" i="1"/>
  <c r="D278" i="1"/>
  <c r="D279" i="1"/>
  <c r="D280" i="1"/>
  <c r="D281" i="1"/>
  <c r="D282" i="1"/>
  <c r="D283" i="1"/>
  <c r="D284" i="1"/>
  <c r="D285" i="1"/>
  <c r="D286" i="1"/>
  <c r="D287" i="1"/>
  <c r="D288" i="1"/>
  <c r="D289" i="1"/>
  <c r="C53" i="1"/>
  <c r="D293" i="1" l="1"/>
  <c r="C52" i="1"/>
  <c r="F53" i="1"/>
  <c r="B53" i="1"/>
  <c r="B52" i="1" s="1"/>
  <c r="B261" i="1" s="1"/>
  <c r="D53" i="1" l="1"/>
  <c r="D52" i="1"/>
  <c r="C261" i="1" l="1"/>
  <c r="D261" i="1" s="1"/>
  <c r="H61" i="1"/>
  <c r="G53" i="1"/>
  <c r="H53" i="1" l="1"/>
  <c r="G261" i="1"/>
  <c r="G263" i="1" s="1"/>
</calcChain>
</file>

<file path=xl/sharedStrings.xml><?xml version="1.0" encoding="utf-8"?>
<sst xmlns="http://schemas.openxmlformats.org/spreadsheetml/2006/main" count="298" uniqueCount="296">
  <si>
    <t>Отчет 2022 год</t>
  </si>
  <si>
    <t>КОНСОЛИДИРОВАННОГО БЮДЖЕТА РЕСПУБЛИКИ ТЫВА НА 2024 ГОД И НА ПЛАНОВЫЙ ПЕРИОД 2025 И 2026 ГОДОВ ПО КЛАССИФИКАЦИИ ДОХОДОВ  И ФУНКЦИОНАЛЬНОЙ КЛАССИФИКАЦИИ РАСХОДОВ БЮДЖЕТА</t>
  </si>
  <si>
    <t>(тыс. рублей)</t>
  </si>
  <si>
    <t xml:space="preserve"> ПОКАЗАТЕЛИ </t>
  </si>
  <si>
    <t>Уточненный план 2023 год</t>
  </si>
  <si>
    <t>% роста к 2022 г.</t>
  </si>
  <si>
    <t>Прогноз бюджета на 2024 год</t>
  </si>
  <si>
    <t>% роста к 2023 г.</t>
  </si>
  <si>
    <t>Прогноз бюджета на 2025 год</t>
  </si>
  <si>
    <t>% роста к 2024 г.</t>
  </si>
  <si>
    <t>Прогноз бюджета на 2026 год</t>
  </si>
  <si>
    <t>% роста к 2025 г.</t>
  </si>
  <si>
    <t xml:space="preserve"> НАЛОГОВЫЕ ДОХОДЫ</t>
  </si>
  <si>
    <t>Налоги на прибыль, доходы</t>
  </si>
  <si>
    <t xml:space="preserve">Налог на прибыль организаций </t>
  </si>
  <si>
    <t>Налог на доходы физических лиц</t>
  </si>
  <si>
    <t xml:space="preserve"> Налоги на товары (работы, услуги), реализуемые на территории Российской Федерации</t>
  </si>
  <si>
    <t xml:space="preserve">          доходы от уплаты акцизов на нефтепродукты</t>
  </si>
  <si>
    <t xml:space="preserve">          доходы от уплаты акцизов на этиловый спирт</t>
  </si>
  <si>
    <t xml:space="preserve">          доходы от уплаты акцизов на алкогольную продукцию</t>
  </si>
  <si>
    <t xml:space="preserve"> Налоги на совокупный доход</t>
  </si>
  <si>
    <t>Налог, взимаемый в связи с применением упрощенной системы налогообложения</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</si>
  <si>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</si>
  <si>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</si>
  <si>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</si>
  <si>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на профессиональный доход</t>
  </si>
  <si>
    <t xml:space="preserve"> Налоги на имущество </t>
  </si>
  <si>
    <t>Налог на имущество физических лиц</t>
  </si>
  <si>
    <t>Налог на имущество организаций</t>
  </si>
  <si>
    <t>Транспортный налог</t>
  </si>
  <si>
    <t>Налог на игорный бизнес</t>
  </si>
  <si>
    <t>Земельный налог</t>
  </si>
  <si>
    <t xml:space="preserve"> Налоги, сборы и регулярные платежи за пользование природными ресурсами</t>
  </si>
  <si>
    <t>Налог на добычу полезных ископаемых</t>
  </si>
  <si>
    <t>Сборы за право пользование объеками животного мира и за пользование объектами водных биологических ресурсов</t>
  </si>
  <si>
    <t xml:space="preserve"> Государственная пошлина</t>
  </si>
  <si>
    <t xml:space="preserve"> Задолженность и перерасчеты по отмененным налогам, сборам и иным обязательным платежам</t>
  </si>
  <si>
    <t xml:space="preserve">  НЕНАЛОГОВЫЕ ДОХОДЫ</t>
  </si>
  <si>
    <t xml:space="preserve"> Доходы от использования имущества</t>
  </si>
  <si>
    <t xml:space="preserve">        дивиденды по акциям</t>
  </si>
  <si>
    <t>доходы от размещения средств бюджетов</t>
  </si>
  <si>
    <t xml:space="preserve">        проценты за кредит</t>
  </si>
  <si>
    <t xml:space="preserve">        доходы от аренды земельных участков</t>
  </si>
  <si>
    <t xml:space="preserve">        доходы от аренды  имущества</t>
  </si>
  <si>
    <t xml:space="preserve">        платежи от ГУПов и МУПов</t>
  </si>
  <si>
    <t xml:space="preserve">        прочие доходы от использования имущества и прав, находящихся в
        государственной и муниципальной собственности</t>
  </si>
  <si>
    <t xml:space="preserve"> Платежи при пользовании природными ресурсами</t>
  </si>
  <si>
    <t>Плата за негативное воздействие на окружающую среду</t>
  </si>
  <si>
    <t>Плата за использование лесов</t>
  </si>
  <si>
    <t>Платежи при пользовании недрами</t>
  </si>
  <si>
    <t>Доходы от оказания платных услуг и компенсации затрат государства</t>
  </si>
  <si>
    <t xml:space="preserve"> Доходы от продажи материальных и нематериальных активов</t>
  </si>
  <si>
    <t xml:space="preserve"> Административные платежи и сборы</t>
  </si>
  <si>
    <t xml:space="preserve"> Штрафы, санкции, возмещение ущерба</t>
  </si>
  <si>
    <t xml:space="preserve"> Прочие неналоговые доходы</t>
  </si>
  <si>
    <t>Поступления (перечисления) по урегулированию расчетов между бюджетами бюджетной системы РФ</t>
  </si>
  <si>
    <t>ИТОГО НАЛОГОВЫЕ И НЕНАЛОГОВЫЕ ДОХОДЫ</t>
  </si>
  <si>
    <t>ПРОГНОЗ</t>
  </si>
  <si>
    <t>БЕЗВОЗМЕЗДНЫЕ ПОСТУПЛЕНИЯ</t>
  </si>
  <si>
    <t>БЕЗВОЗМЕЗДНЫЕ ПОСТУПЛЕНИЯ ОТ БЮДЖЕТОВ ДРУГИХ УРОВНЕЙ</t>
  </si>
  <si>
    <t xml:space="preserve">   в том числе:</t>
  </si>
  <si>
    <t>Дотации, всего</t>
  </si>
  <si>
    <t>Дотации на выравнивание уровня бюджетной обеспеченности</t>
  </si>
  <si>
    <t>Дотации на обеспечение мер по сбалансированности бюджетов</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</si>
  <si>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</si>
  <si>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(гранты) бюджетам Российской Федерации за достижение показателей деятельности органов исполнительной власти субъектов Российской Федерации</t>
  </si>
  <si>
    <t>Дотации бюджетам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</si>
  <si>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 xml:space="preserve">Субсидии </t>
  </si>
  <si>
    <t>Субсидии бюджетам муниципальных округов на стимулирование увеличения производства картофеля и овощей</t>
  </si>
  <si>
    <t>Субсидии бюджетам субъектов Российской Федерации из местных бюджетов</t>
  </si>
  <si>
    <t>Субсидии бюджетам субъектов Российской Федерации на выплату региональных социальных доплат к пенсии</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</si>
  <si>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</si>
  <si>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</si>
  <si>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</si>
  <si>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</si>
  <si>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на поддержку региональных проектов в сфере информационных технологий</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</si>
  <si>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</si>
  <si>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</si>
  <si>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</si>
  <si>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</si>
  <si>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</si>
  <si>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и бюджету города Байконура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</si>
  <si>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</si>
  <si>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</si>
  <si>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</si>
  <si>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</si>
  <si>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</si>
  <si>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</si>
  <si>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</si>
  <si>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</si>
  <si>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</si>
  <si>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</si>
  <si>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</si>
  <si>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</si>
  <si>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</si>
  <si>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</si>
  <si>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</si>
  <si>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</si>
  <si>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</si>
  <si>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центров цифрового образования детей</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</si>
  <si>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</si>
  <si>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</si>
  <si>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</si>
  <si>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 xml:space="preserve">Субсидии бюджетам субъектов Российской Федерации на создание дополнительных мест для детей в возрасте от 1,5 до 3 лет в общеобразовательных организациях, осуществляющих образовательную деятельность по общеобразовательным программам дошкольного образования </t>
  </si>
  <si>
    <t xml:space="preserve">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 </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</si>
  <si>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</si>
  <si>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создание мобильных технопарков "Кванториум"</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</si>
  <si>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</si>
  <si>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</si>
  <si>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</si>
  <si>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</si>
  <si>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бюджету Республики Тыва на компенсацию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</si>
  <si>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</si>
  <si>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повышение эффективности службы занятости</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</si>
  <si>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</si>
  <si>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</si>
  <si>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</si>
  <si>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</si>
  <si>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</si>
  <si>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создание школ креативных индустрий</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</si>
  <si>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</si>
  <si>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</si>
  <si>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</si>
  <si>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Субсидии бюджетам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</si>
  <si>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на развитие сельского туризма</t>
  </si>
  <si>
    <t>Субсидии бюджетам на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</si>
  <si>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</si>
  <si>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Субсидии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</si>
  <si>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</si>
  <si>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</si>
  <si>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</si>
  <si>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</si>
  <si>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Субсидии бюджетам субъектов Российской Федерации на модернизации театров юного зрителя и театров кукол</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</si>
  <si>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</si>
  <si>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</si>
  <si>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</si>
  <si>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</si>
  <si>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</si>
  <si>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</si>
  <si>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</si>
  <si>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</si>
  <si>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</si>
  <si>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</si>
  <si>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</si>
  <si>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</si>
  <si>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проведение комплексных кадастровых работ</t>
  </si>
  <si>
    <t>Субсидии бюджетам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</si>
  <si>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</si>
  <si>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</si>
  <si>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</si>
  <si>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</si>
  <si>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</si>
  <si>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создание  новых мест в общеобразовательных организациях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</si>
  <si>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</si>
  <si>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</si>
  <si>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</si>
  <si>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</si>
  <si>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</si>
  <si>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</si>
  <si>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</si>
  <si>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</si>
  <si>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</si>
  <si>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</si>
  <si>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</si>
  <si>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</si>
  <si>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закупки оборудования для создания "умных" спортивных площадок</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</si>
  <si>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</si>
  <si>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</si>
  <si>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</si>
  <si>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за счет средств резервного фонда Правительства Российской Федерации</t>
  </si>
  <si>
    <t>Субвенции бюджетам бюджетной системы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</si>
  <si>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</si>
  <si>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</si>
  <si>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</si>
  <si>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</si>
  <si>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</si>
  <si>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</si>
  <si>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</si>
  <si>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</si>
  <si>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</si>
  <si>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</si>
  <si>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</si>
  <si>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</si>
  <si>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</si>
  <si>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</si>
  <si>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</si>
  <si>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</si>
  <si>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</si>
  <si>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</si>
  <si>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</si>
  <si>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</si>
  <si>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</si>
  <si>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</si>
  <si>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</si>
  <si>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</si>
  <si>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</si>
  <si>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</si>
  <si>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Иные межбюджетные трансферты</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</si>
  <si>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</si>
  <si>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</si>
  <si>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</si>
  <si>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</si>
  <si>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</si>
  <si>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</si>
  <si>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</si>
  <si>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</si>
  <si>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</si>
  <si>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</si>
  <si>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</si>
  <si>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</si>
  <si>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</si>
  <si>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</si>
  <si>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</si>
  <si>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Иные межбюджетные трансферты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</si>
  <si>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финансовое обеспечение дорожной деятельности</t>
  </si>
  <si>
    <t>Иные 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</si>
  <si>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</si>
  <si>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Иные 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</si>
  <si>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Иные межбюджетные трансферты, передаваемые бюджетам субъектов Российской Федерации на создание виртуальных концертных залов</t>
  </si>
  <si>
    <t>Иные межбюджетные трансферты, передаваемые бюджетам субъектов Российской Федерации на создание модельных муниципальных библиотек</t>
  </si>
  <si>
    <t>Иные 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</si>
  <si>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</si>
  <si>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</si>
  <si>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</si>
  <si>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</si>
  <si>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</si>
  <si>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</si>
  <si>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межбюджетные трансферты, передаваемые бюджетам субъектов Российской Федерации</t>
  </si>
  <si>
    <t>БЕЗВОЗМЕЗДНЫЕ ПОСТУПЛЕНИЯ ОТ ГОСУДАРСТВЕННЫХ (МУНИЦИПАЛЬНЫХ) ОРГАНИЗАЦИЙ</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</si>
  <si>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</si>
  <si>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от государственных (муниципальных) организаций в бюджеты муниципальных районов</t>
  </si>
  <si>
    <t>БЕЗВОЗМЕЗДНЫЕ ПОСТУПЛЕНИЯ ОТ НЕГОСУДАРСТВЕННЫХ ОРГАНИЗАЦИЙ</t>
  </si>
  <si>
    <t>Предоставление негосударственными организациями грантов для получателей средств бюджетов субъектов Российской Федерации</t>
  </si>
  <si>
    <t>БЕЗВОЗМЕЗДНЫЕ ПОСТУПЛЕНИЯ ОТ ГОС. КОРПОРАЦИЙ</t>
  </si>
  <si>
    <t>ПРОЧИЕ БЕЗВОЗМЕЗДНЫЕ ПОСТУПЛЕНИЯ ОТ ДРУГИХ БЮДЖЕТОВ БЮДЖЕТНОЙ СИСТЕМЫ</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</si>
  <si>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</si>
  <si>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</si>
  <si>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ВСЕГО ДОХОДОВ</t>
  </si>
  <si>
    <t>ДЕФИЦИТ БЮДЖЕТА(-); ПРОФИЦИТ(+)</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</si>
  <si>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</si>
  <si>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</si>
  <si>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</si>
  <si>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</si>
  <si>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</si>
  <si>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из них:</t>
  </si>
  <si>
    <t>Общеэкономические вопросы</t>
  </si>
  <si>
    <t>Топливно-энергетический комплекс</t>
  </si>
  <si>
    <t>Сельское хозяйство и рыболовство</t>
  </si>
  <si>
    <t>Водное хозяйство</t>
  </si>
  <si>
    <t>Лесное хозяйство</t>
  </si>
  <si>
    <t>Транспорт</t>
  </si>
  <si>
    <t>Дорожное хозяйство</t>
  </si>
  <si>
    <t>Связь и информатика</t>
  </si>
  <si>
    <t>Прикладные научные исследования в области национальной экономики</t>
  </si>
  <si>
    <t>Другие вопросы в области национальной экономики</t>
  </si>
  <si>
    <t>ЖИЛИЩНО-КОММУНАЛЬНОЕ ХОЗЯЙСТВО</t>
  </si>
  <si>
    <t>ОХРАНА ОКРУЖАЮЩЕЙ СРЕДЫ</t>
  </si>
  <si>
    <t>ОБРАЗОВАНИЕ</t>
  </si>
  <si>
    <t xml:space="preserve">КУЛЬТУРА И КИНЕМАТОГРАФИЯ </t>
  </si>
  <si>
    <t>ЗДРАВООХРАНЕНИЕ</t>
  </si>
  <si>
    <t>СОЦИАЛЬНАЯ ПОЛИТИКА</t>
  </si>
  <si>
    <t>ФИЗИЧЕСКАЯ КУЛЬТУРА И СПОРТ</t>
  </si>
  <si>
    <t>СРЕДСТВА МАССОВОЙ ИНФОРМАЦИИ</t>
  </si>
  <si>
    <t>ОБСЛУЖИВАНИЕ ГОСУДАРСТВЕННОГО И МУНИЦИПАЛЬНОГО ДОЛГА</t>
  </si>
  <si>
    <t>МЕЖБЮДЖЕТНЫЕ ТРАНСФЕРТЫ ОБЩЕГО ХАРАКТЕРА</t>
  </si>
  <si>
    <t>Условно утвержденные расходы</t>
  </si>
  <si>
    <t>ВСЕГО РАСХОДОВ</t>
  </si>
  <si>
    <t>Межбюджетные трансферты, передаваемые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</si>
  <si>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на создание новых мест в общеобразовательных организациях в целях ликвидации третьей смены обучения информирование условий для получения качественного общего образования</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</si>
  <si>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</si>
  <si>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</si>
  <si>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</si>
  <si>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</si>
  <si>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</si>
  <si>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</si>
  <si>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</si>
  <si>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</si>
  <si>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</si>
  <si>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</si>
  <si>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</si>
  <si>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</si>
  <si>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</si>
  <si>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</si>
  <si>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</si>
  <si>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развитие инфраструктуры дорожного хозяйства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</si>
  <si>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</si>
  <si>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</si>
  <si>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Субсидии бюджетам субъектов Российской Федерации на развитие транспортной инфраструктуры на сельских территориях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</si>
  <si>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</si>
  <si>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</si>
  <si>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</si>
  <si>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</si>
  <si>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субъектов Российской Федерации на реконструкцию и капитальный ремонт региональных и муниципальных театров</t>
  </si>
  <si>
    <t xml:space="preserve">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t>
  </si>
  <si>
    <t xml:space="preserve">Субсидии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t>
  </si>
  <si>
    <t xml:space="preserve">Субсидии на реализацию региональных проектов модернизации первичного звена здравоохранения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</si>
</sst>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 _₽_-;\-* #,##0\ _₽_-;_-* &quot;-&quot;??\ _₽_-;_-@_-"/>
    <numFmt numFmtId="165" formatCode="&quot;Да&quot;;&quot;Да&quot;;&quot;Нет&quot;"/>
    <numFmt numFmtId="166" formatCode="_-* #,##0.00_р_._-;\-* #,##0.00_р_._-;_-* &quot;-&quot;??_р_._-;_-@_-"/>
    <numFmt numFmtId="167" formatCode="_(* #,##0.00_);_(* \(#,##0.00\);_(* &quot;-&quot;??_);_(@_)"/>
    <numFmt numFmtId="168" formatCode="_-* #,##0.00&quot;р.&quot;_-;\-* #,##0.00&quot;р.&quot;_-;_-* &quot;-&quot;??&quot;р.&quot;_-;_-@_-"/>
    <numFmt numFmtId="169" formatCode="#,##0.0_ ;[Red]\-#,##0.0\ "/>
    <numFmt numFmtId="170" formatCode="_-* #,##0.0\ _₽_-;\-* #,##0.0\ _₽_-;_-* &quot;-&quot;?\ _₽_-;_-@_-"/>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
      <b/>
      <i/>
      <sz val="12"/>
      <name val="Times New Roman"/>
      <family val="1"/>
      <charset val="204"/>
    </font>
    <font>
      <i/>
      <sz val="12"/>
      <name val="Times New Roman"/>
      <family val="1"/>
      <charset val="204"/>
    </font>
    <font>
      <sz val="10"/>
      <name val="Arial"/>
      <family val="2"/>
      <charset val="204"/>
    </font>
    <font>
      <sz val="10"/>
      <name val="Arial Cyr"/>
      <charset val="204"/>
    </font>
    <font>
      <b/>
      <sz val="10"/>
      <name val="Arial"/>
      <family val="2"/>
      <charset val="204"/>
    </font>
    <font>
      <i/>
      <sz val="8"/>
      <color indexed="23"/>
      <name val="Arial"/>
      <family val="2"/>
      <charset val="204"/>
    </font>
    <font>
      <sz val="8"/>
      <name val="Arial Cyr"/>
      <charset val="204"/>
    </font>
    <font>
      <sz val="10"/>
      <color indexed="8"/>
      <name val="Arial"/>
      <family val="2"/>
      <charset val="204"/>
    </font>
    <font>
      <sz val="10"/>
      <color indexed="62"/>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b/>
      <sz val="11"/>
      <color theme="1"/>
      <name val="Calibri"/>
      <family val="2"/>
      <scheme val="minor"/>
    </font>
    <font>
      <i/>
      <sz val="11"/>
      <name val="Times New Roman"/>
      <family val="1"/>
      <charset val="204"/>
    </font>
    <font>
      <sz val="11"/>
      <color indexed="8"/>
      <name val="Times New Roman"/>
      <family val="1"/>
      <charset val="204"/>
    </font>
    <font>
      <sz val="11"/>
      <color theme="1"/>
      <name val="Times New Roman"/>
      <family val="2"/>
      <charset val="204"/>
    </font>
  </fonts>
  <fills count="26">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55"/>
      </patternFill>
    </fill>
    <fill>
      <patternFill patternType="solid">
        <fgColor indexed="45"/>
      </patternFill>
    </fill>
    <fill>
      <patternFill patternType="solid">
        <fgColor indexed="4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82">
    <xf numFmtId="0" fontId="0" fillId="0" borderId="0"/>
    <xf numFmtId="43" fontId="4" fillId="0" borderId="0" applyFont="0" applyFill="0" applyBorder="0" applyAlignment="0" applyProtection="0"/>
    <xf numFmtId="0" fontId="3" fillId="0" borderId="0"/>
    <xf numFmtId="166" fontId="3" fillId="0" borderId="0" applyFont="0" applyFill="0" applyBorder="0" applyAlignment="0" applyProtection="0"/>
    <xf numFmtId="0" fontId="9" fillId="0" borderId="0"/>
    <xf numFmtId="0" fontId="9" fillId="0" borderId="0"/>
    <xf numFmtId="167" fontId="9" fillId="0" borderId="0" applyFont="0" applyFill="0" applyBorder="0" applyAlignment="0" applyProtection="0"/>
    <xf numFmtId="0" fontId="9" fillId="0" borderId="0"/>
    <xf numFmtId="0" fontId="9" fillId="0" borderId="0"/>
    <xf numFmtId="0" fontId="9" fillId="0" borderId="0"/>
    <xf numFmtId="0" fontId="9" fillId="0" borderId="2" applyNumberFormat="0">
      <alignment horizontal="right" vertical="top"/>
    </xf>
    <xf numFmtId="0" fontId="9" fillId="0" borderId="2" applyNumberFormat="0">
      <alignment horizontal="right" vertical="top"/>
    </xf>
    <xf numFmtId="0" fontId="9" fillId="4" borderId="2" applyNumberFormat="0">
      <alignment horizontal="right" vertical="top"/>
    </xf>
    <xf numFmtId="49" fontId="9" fillId="5" borderId="2">
      <alignment horizontal="left" vertical="top"/>
    </xf>
    <xf numFmtId="49" fontId="11" fillId="0" borderId="2">
      <alignment horizontal="left" vertical="top"/>
    </xf>
    <xf numFmtId="0" fontId="9" fillId="6" borderId="2">
      <alignment horizontal="left" vertical="top" wrapText="1"/>
    </xf>
    <xf numFmtId="0" fontId="11" fillId="0" borderId="2">
      <alignment horizontal="left" vertical="top" wrapText="1"/>
    </xf>
    <xf numFmtId="0" fontId="9" fillId="7" borderId="2">
      <alignment horizontal="left" vertical="top" wrapText="1"/>
    </xf>
    <xf numFmtId="0" fontId="9" fillId="8" borderId="2">
      <alignment horizontal="left" vertical="top" wrapText="1"/>
    </xf>
    <xf numFmtId="0" fontId="9" fillId="9" borderId="2">
      <alignment horizontal="left" vertical="top" wrapText="1"/>
    </xf>
    <xf numFmtId="0" fontId="9" fillId="10" borderId="2">
      <alignment horizontal="left" vertical="top" wrapText="1"/>
    </xf>
    <xf numFmtId="0" fontId="9" fillId="0" borderId="2">
      <alignment horizontal="left" vertical="top" wrapText="1"/>
    </xf>
    <xf numFmtId="0" fontId="12"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3" fillId="0" borderId="0"/>
    <xf numFmtId="0" fontId="3" fillId="0" borderId="0"/>
    <xf numFmtId="0" fontId="9" fillId="0" borderId="0"/>
    <xf numFmtId="0" fontId="9" fillId="0" borderId="0"/>
    <xf numFmtId="0" fontId="9" fillId="0" borderId="0"/>
    <xf numFmtId="0" fontId="10" fillId="0" borderId="0"/>
    <xf numFmtId="0" fontId="14" fillId="0" borderId="0"/>
    <xf numFmtId="0" fontId="9" fillId="6" borderId="3" applyNumberFormat="0">
      <alignment horizontal="right" vertical="top"/>
    </xf>
    <xf numFmtId="0" fontId="9" fillId="7" borderId="3" applyNumberFormat="0">
      <alignment horizontal="right" vertical="top"/>
    </xf>
    <xf numFmtId="0" fontId="9" fillId="0" borderId="2" applyNumberFormat="0">
      <alignment horizontal="right" vertical="top"/>
    </xf>
    <xf numFmtId="0" fontId="9" fillId="0" borderId="2" applyNumberFormat="0">
      <alignment horizontal="right" vertical="top"/>
    </xf>
    <xf numFmtId="0" fontId="9" fillId="8" borderId="3" applyNumberFormat="0">
      <alignment horizontal="right" vertical="top"/>
    </xf>
    <xf numFmtId="0" fontId="9" fillId="0" borderId="2" applyNumberFormat="0">
      <alignment horizontal="right" vertical="top"/>
    </xf>
    <xf numFmtId="0" fontId="9" fillId="11" borderId="4" applyNumberFormat="0" applyFont="0" applyAlignment="0" applyProtection="0"/>
    <xf numFmtId="49" fontId="15" fillId="12" borderId="2">
      <alignment horizontal="left" vertical="top" wrapText="1"/>
    </xf>
    <xf numFmtId="49" fontId="9" fillId="0" borderId="2">
      <alignment horizontal="left" vertical="top" wrapText="1"/>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66" fontId="14"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10" borderId="2">
      <alignment horizontal="left" vertical="top" wrapText="1"/>
    </xf>
    <xf numFmtId="0" fontId="9" fillId="0" borderId="2">
      <alignment horizontal="left" vertical="top" wrapText="1"/>
    </xf>
    <xf numFmtId="0" fontId="9" fillId="0" borderId="0"/>
    <xf numFmtId="9" fontId="3" fillId="0" borderId="0" applyFont="0" applyFill="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7" fillId="19" borderId="5" applyNumberFormat="0" applyAlignment="0" applyProtection="0"/>
    <xf numFmtId="0" fontId="18" fillId="5" borderId="6" applyNumberFormat="0" applyAlignment="0" applyProtection="0"/>
    <xf numFmtId="0" fontId="19" fillId="5" borderId="5" applyNumberFormat="0" applyAlignment="0" applyProtection="0"/>
    <xf numFmtId="0" fontId="20" fillId="0" borderId="7" applyNumberFormat="0" applyFill="0" applyAlignment="0" applyProtection="0"/>
    <xf numFmtId="0" fontId="21"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20" borderId="11" applyNumberFormat="0" applyAlignment="0" applyProtection="0"/>
    <xf numFmtId="0" fontId="25" fillId="0" borderId="0" applyNumberFormat="0" applyFill="0" applyBorder="0" applyAlignment="0" applyProtection="0"/>
    <xf numFmtId="0" fontId="26" fillId="12" borderId="0" applyNumberFormat="0" applyBorder="0" applyAlignment="0" applyProtection="0"/>
    <xf numFmtId="0" fontId="14" fillId="0" borderId="0"/>
    <xf numFmtId="0" fontId="14" fillId="0" borderId="0"/>
    <xf numFmtId="0" fontId="14" fillId="0" borderId="0"/>
    <xf numFmtId="0" fontId="9" fillId="0" borderId="0"/>
    <xf numFmtId="0" fontId="3" fillId="0" borderId="0"/>
    <xf numFmtId="0" fontId="27" fillId="0" borderId="0"/>
    <xf numFmtId="0" fontId="28" fillId="21" borderId="0" applyNumberFormat="0" applyBorder="0" applyAlignment="0" applyProtection="0"/>
    <xf numFmtId="0" fontId="29" fillId="0" borderId="0" applyNumberFormat="0" applyFill="0" applyBorder="0" applyAlignment="0" applyProtection="0"/>
    <xf numFmtId="0" fontId="30" fillId="0" borderId="12" applyNumberFormat="0" applyFill="0" applyAlignment="0" applyProtection="0"/>
    <xf numFmtId="0" fontId="31" fillId="0" borderId="0" applyNumberFormat="0" applyFill="0" applyBorder="0" applyAlignment="0" applyProtection="0"/>
    <xf numFmtId="166" fontId="14" fillId="0" borderId="0" applyFont="0" applyFill="0" applyBorder="0" applyAlignment="0" applyProtection="0"/>
    <xf numFmtId="166" fontId="9" fillId="0" borderId="0" applyFont="0" applyFill="0" applyBorder="0" applyAlignment="0" applyProtection="0"/>
    <xf numFmtId="0" fontId="32" fillId="2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3" fillId="0" borderId="0">
      <alignment horizontal="center" vertical="top"/>
    </xf>
    <xf numFmtId="0" fontId="14" fillId="0" borderId="0">
      <alignment horizontal="left" vertical="top"/>
    </xf>
    <xf numFmtId="0" fontId="34" fillId="0" borderId="0">
      <alignment horizontal="left" vertical="top"/>
    </xf>
    <xf numFmtId="0" fontId="35" fillId="0" borderId="0">
      <alignment horizontal="left" vertical="center"/>
    </xf>
    <xf numFmtId="0" fontId="36" fillId="0" borderId="0">
      <alignment horizontal="left" vertical="top"/>
    </xf>
    <xf numFmtId="0" fontId="35" fillId="0" borderId="0">
      <alignment horizontal="center" vertical="center"/>
    </xf>
    <xf numFmtId="0" fontId="34" fillId="0" borderId="0">
      <alignment horizontal="left" vertical="center"/>
    </xf>
    <xf numFmtId="0" fontId="34" fillId="0" borderId="0">
      <alignment horizontal="left" vertical="center"/>
    </xf>
    <xf numFmtId="0" fontId="37" fillId="0" borderId="0">
      <alignment horizontal="right" vertical="top"/>
    </xf>
    <xf numFmtId="0" fontId="34" fillId="0" borderId="0">
      <alignment horizontal="left" vertical="center"/>
    </xf>
    <xf numFmtId="0" fontId="37" fillId="0" borderId="0">
      <alignment horizontal="left" vertical="top"/>
    </xf>
    <xf numFmtId="0" fontId="37" fillId="0" borderId="0">
      <alignment horizontal="right" vertical="top"/>
    </xf>
    <xf numFmtId="0" fontId="37" fillId="0" borderId="0">
      <alignment horizontal="center" vertical="top"/>
    </xf>
    <xf numFmtId="0" fontId="37" fillId="0" borderId="0">
      <alignment horizontal="left" vertical="top"/>
    </xf>
    <xf numFmtId="0" fontId="37" fillId="0" borderId="0">
      <alignment horizontal="left" vertical="top"/>
    </xf>
    <xf numFmtId="0" fontId="37" fillId="0" borderId="0">
      <alignment horizontal="center" vertical="top"/>
    </xf>
    <xf numFmtId="0" fontId="37" fillId="0" borderId="0">
      <alignment horizontal="center" vertical="top"/>
    </xf>
    <xf numFmtId="0" fontId="37" fillId="0" borderId="0">
      <alignment horizontal="left" vertical="top"/>
    </xf>
    <xf numFmtId="0" fontId="35" fillId="0" borderId="0">
      <alignment horizontal="left" vertical="top"/>
    </xf>
    <xf numFmtId="0" fontId="37" fillId="0" borderId="0">
      <alignment horizontal="center" vertical="top"/>
    </xf>
    <xf numFmtId="0" fontId="35" fillId="0" borderId="0">
      <alignment horizontal="left" vertical="top"/>
    </xf>
    <xf numFmtId="0" fontId="34" fillId="0" borderId="0">
      <alignment horizontal="center" vertical="center"/>
    </xf>
    <xf numFmtId="0" fontId="14" fillId="0" borderId="0">
      <alignment horizontal="left" vertical="top"/>
    </xf>
    <xf numFmtId="0" fontId="35" fillId="0" borderId="0">
      <alignment horizontal="left" vertical="top"/>
    </xf>
    <xf numFmtId="0" fontId="35" fillId="0" borderId="0">
      <alignment horizontal="left" vertical="top"/>
    </xf>
    <xf numFmtId="0" fontId="35" fillId="0" borderId="0">
      <alignment horizontal="right" vertical="center"/>
    </xf>
    <xf numFmtId="0" fontId="34" fillId="0" borderId="0">
      <alignment horizontal="left" vertical="center"/>
    </xf>
    <xf numFmtId="0" fontId="35" fillId="0" borderId="0">
      <alignment horizontal="left" vertical="top"/>
    </xf>
    <xf numFmtId="0" fontId="34" fillId="0" borderId="0">
      <alignment horizontal="right" vertical="center"/>
    </xf>
    <xf numFmtId="0" fontId="35" fillId="0" borderId="0">
      <alignment horizontal="left" vertical="top"/>
    </xf>
    <xf numFmtId="0" fontId="35" fillId="0" borderId="0">
      <alignment horizontal="left" vertical="top"/>
    </xf>
    <xf numFmtId="0" fontId="35" fillId="0" borderId="0">
      <alignment horizontal="left" vertical="top"/>
    </xf>
    <xf numFmtId="0" fontId="34" fillId="0" borderId="0">
      <alignment horizontal="center" vertical="center"/>
    </xf>
    <xf numFmtId="0" fontId="35" fillId="0" borderId="0">
      <alignment horizontal="right" vertical="center"/>
    </xf>
    <xf numFmtId="0" fontId="34" fillId="0" borderId="0">
      <alignment horizontal="left" vertical="center"/>
    </xf>
    <xf numFmtId="0" fontId="36" fillId="0" borderId="0">
      <alignment horizontal="left" vertical="top"/>
    </xf>
    <xf numFmtId="0" fontId="34" fillId="0" borderId="0">
      <alignment horizontal="right" vertical="center"/>
    </xf>
    <xf numFmtId="0" fontId="35" fillId="0" borderId="0">
      <alignment horizontal="right" vertical="center"/>
    </xf>
    <xf numFmtId="0" fontId="36" fillId="0" borderId="0">
      <alignment horizontal="left" vertical="top"/>
    </xf>
    <xf numFmtId="0" fontId="35" fillId="0" borderId="0">
      <alignment horizontal="left" vertical="center"/>
    </xf>
    <xf numFmtId="0" fontId="34" fillId="0" borderId="0">
      <alignment horizontal="right" vertical="center"/>
    </xf>
    <xf numFmtId="0" fontId="35" fillId="0" borderId="0">
      <alignment horizontal="left" vertical="top"/>
    </xf>
    <xf numFmtId="0" fontId="34" fillId="0" borderId="0">
      <alignment horizontal="left" vertical="center"/>
    </xf>
    <xf numFmtId="0" fontId="36" fillId="0" borderId="0">
      <alignment horizontal="left" vertical="top"/>
    </xf>
    <xf numFmtId="0" fontId="35" fillId="0" borderId="0">
      <alignment horizontal="left" vertical="top"/>
    </xf>
    <xf numFmtId="0" fontId="9" fillId="0" borderId="0"/>
    <xf numFmtId="168" fontId="3" fillId="0" borderId="0" applyFont="0" applyFill="0" applyBorder="0" applyAlignment="0" applyProtection="0"/>
    <xf numFmtId="0" fontId="3" fillId="0" borderId="0"/>
    <xf numFmtId="0" fontId="3" fillId="0" borderId="0"/>
    <xf numFmtId="0" fontId="3" fillId="0" borderId="0"/>
    <xf numFmtId="0" fontId="14" fillId="0" borderId="0"/>
    <xf numFmtId="0" fontId="4" fillId="0" borderId="0"/>
    <xf numFmtId="0" fontId="9" fillId="0" borderId="0"/>
    <xf numFmtId="0" fontId="3" fillId="0" borderId="0"/>
    <xf numFmtId="0" fontId="3" fillId="0" borderId="0"/>
    <xf numFmtId="0" fontId="14" fillId="0" borderId="0"/>
    <xf numFmtId="0" fontId="3" fillId="0" borderId="0"/>
    <xf numFmtId="0" fontId="4" fillId="0" borderId="0"/>
    <xf numFmtId="0" fontId="3" fillId="0" borderId="0"/>
    <xf numFmtId="9" fontId="9" fillId="0" borderId="0" applyFont="0" applyFill="0" applyBorder="0" applyAlignment="0" applyProtection="0"/>
    <xf numFmtId="43" fontId="3" fillId="0" borderId="0" applyFont="0" applyFill="0" applyBorder="0" applyAlignment="0" applyProtection="0"/>
    <xf numFmtId="167" fontId="9" fillId="0" borderId="0" applyFont="0" applyFill="0" applyBorder="0" applyAlignment="0" applyProtection="0"/>
    <xf numFmtId="166" fontId="4"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166"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 fillId="0" borderId="0"/>
    <xf numFmtId="0" fontId="1"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9" fillId="0" borderId="0"/>
    <xf numFmtId="0" fontId="41" fillId="0" borderId="0"/>
  </cellStyleXfs>
  <cellXfs count="41">
    <xf numFmtId="0" fontId="0" fillId="0" borderId="0" xfId="0"/>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64" fontId="6" fillId="2" borderId="1" xfId="1" applyNumberFormat="1" applyFont="1" applyFill="1" applyBorder="1" applyAlignment="1">
      <alignment horizontal="center" vertical="center" wrapText="1"/>
    </xf>
    <xf numFmtId="0" fontId="0" fillId="2" borderId="0" xfId="0" applyFill="1"/>
    <xf numFmtId="164" fontId="5" fillId="2" borderId="1" xfId="1"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38" fillId="0" borderId="0" xfId="0" applyFont="1"/>
    <xf numFmtId="164" fontId="0" fillId="0" borderId="0" xfId="0" applyNumberFormat="1"/>
    <xf numFmtId="164" fontId="5" fillId="23" borderId="1" xfId="1" applyNumberFormat="1" applyFont="1" applyFill="1" applyBorder="1" applyAlignment="1">
      <alignment horizontal="center" vertical="center" wrapText="1"/>
    </xf>
    <xf numFmtId="2" fontId="7" fillId="23" borderId="1" xfId="0" applyNumberFormat="1" applyFont="1" applyFill="1" applyBorder="1" applyAlignment="1">
      <alignment horizontal="center" vertical="center" wrapText="1"/>
    </xf>
    <xf numFmtId="169" fontId="39" fillId="0" borderId="0" xfId="6" applyNumberFormat="1" applyFont="1" applyFill="1" applyBorder="1" applyAlignment="1">
      <alignment horizontal="right" vertical="center" wrapText="1"/>
    </xf>
    <xf numFmtId="164" fontId="6" fillId="24" borderId="1" xfId="1" applyNumberFormat="1" applyFont="1" applyFill="1" applyBorder="1" applyAlignment="1">
      <alignment horizontal="center" vertical="center" wrapText="1"/>
    </xf>
    <xf numFmtId="0" fontId="0" fillId="24" borderId="0" xfId="0" applyFill="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0" fillId="0" borderId="0" xfId="4" applyFont="1" applyFill="1" applyBorder="1" applyAlignment="1">
      <alignment vertical="center" wrapText="1"/>
    </xf>
    <xf numFmtId="164" fontId="6" fillId="25" borderId="1" xfId="1" applyNumberFormat="1" applyFont="1" applyFill="1" applyBorder="1" applyAlignment="1">
      <alignment horizontal="center" vertical="center" wrapText="1"/>
    </xf>
    <xf numFmtId="0" fontId="0" fillId="25" borderId="0" xfId="0" applyFill="1"/>
    <xf numFmtId="170" fontId="0" fillId="0" borderId="0" xfId="0" applyNumberFormat="1"/>
    <xf numFmtId="0" fontId="0" fillId="2" borderId="0" xfId="0" applyFont="1" applyFill="1"/>
    <xf numFmtId="0" fontId="5" fillId="23" borderId="1" xfId="0" applyFont="1" applyFill="1" applyBorder="1" applyAlignment="1">
      <alignment horizontal="left" vertical="center" wrapText="1"/>
    </xf>
    <xf numFmtId="0" fontId="0" fillId="23" borderId="0" xfId="0" applyFill="1"/>
    <xf numFmtId="1" fontId="7" fillId="23" borderId="1" xfId="0" applyNumberFormat="1" applyFont="1" applyFill="1" applyBorder="1" applyAlignment="1">
      <alignment horizontal="center" vertical="center" wrapText="1"/>
    </xf>
    <xf numFmtId="2" fontId="8" fillId="23" borderId="1" xfId="0" applyNumberFormat="1" applyFont="1" applyFill="1" applyBorder="1" applyAlignment="1">
      <alignment horizontal="center" vertical="center" wrapText="1"/>
    </xf>
    <xf numFmtId="0" fontId="38" fillId="23" borderId="0" xfId="0" applyFont="1" applyFill="1"/>
    <xf numFmtId="169" fontId="39" fillId="23" borderId="0" xfId="4" applyNumberFormat="1" applyFont="1" applyFill="1" applyBorder="1" applyAlignment="1">
      <alignment horizontal="right" vertical="center"/>
    </xf>
    <xf numFmtId="169" fontId="39" fillId="23" borderId="0" xfId="6" applyNumberFormat="1" applyFont="1" applyFill="1" applyBorder="1" applyAlignment="1">
      <alignment horizontal="right" vertical="center" wrapText="1"/>
    </xf>
    <xf numFmtId="164" fontId="38" fillId="23" borderId="0" xfId="0" applyNumberFormat="1" applyFont="1" applyFill="1"/>
    <xf numFmtId="170" fontId="0" fillId="2" borderId="0" xfId="0" applyNumberFormat="1" applyFill="1"/>
    <xf numFmtId="164" fontId="0" fillId="2" borderId="0" xfId="0" applyNumberFormat="1" applyFill="1"/>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82">
    <cellStyle name="20% - Акцент6 2" xfId="164"/>
    <cellStyle name="20% - Акцент6 2 2" xfId="248"/>
    <cellStyle name="20% - Акцент6 2 3" xfId="265"/>
    <cellStyle name="20% - Акцент6 3" xfId="165"/>
    <cellStyle name="20% - Акцент6 3 2" xfId="166"/>
    <cellStyle name="20% - Акцент6 3 2 2" xfId="167"/>
    <cellStyle name="20% - Акцент6 3 2 2 2" xfId="168"/>
    <cellStyle name="20% - Акцент6 3 2 2 2 2" xfId="252"/>
    <cellStyle name="20% - Акцент6 3 2 2 2 3" xfId="269"/>
    <cellStyle name="20% - Акцент6 3 2 2 3" xfId="169"/>
    <cellStyle name="20% - Акцент6 3 2 2 3 2" xfId="253"/>
    <cellStyle name="20% - Акцент6 3 2 2 3 3" xfId="270"/>
    <cellStyle name="20% - Акцент6 3 2 2 4" xfId="251"/>
    <cellStyle name="20% - Акцент6 3 2 2 5" xfId="268"/>
    <cellStyle name="20% - Акцент6 3 2 3" xfId="250"/>
    <cellStyle name="20% - Акцент6 3 2 4" xfId="267"/>
    <cellStyle name="20% - Акцент6 3 3" xfId="249"/>
    <cellStyle name="20% - Акцент6 3 4" xfId="266"/>
    <cellStyle name="S0" xfId="170"/>
    <cellStyle name="S1" xfId="171"/>
    <cellStyle name="S1 2" xfId="172"/>
    <cellStyle name="S10" xfId="173"/>
    <cellStyle name="S10 2" xfId="174"/>
    <cellStyle name="S11" xfId="175"/>
    <cellStyle name="S11 2" xfId="176"/>
    <cellStyle name="S12" xfId="177"/>
    <cellStyle name="S13" xfId="178"/>
    <cellStyle name="S13 2" xfId="179"/>
    <cellStyle name="S14" xfId="180"/>
    <cellStyle name="S14 2" xfId="181"/>
    <cellStyle name="S15" xfId="182"/>
    <cellStyle name="S15 2" xfId="183"/>
    <cellStyle name="S16" xfId="184"/>
    <cellStyle name="S16 2" xfId="185"/>
    <cellStyle name="S17" xfId="186"/>
    <cellStyle name="S17 2" xfId="187"/>
    <cellStyle name="S18" xfId="188"/>
    <cellStyle name="S18 2" xfId="189"/>
    <cellStyle name="S19" xfId="190"/>
    <cellStyle name="S2" xfId="191"/>
    <cellStyle name="S2 2" xfId="192"/>
    <cellStyle name="S20" xfId="193"/>
    <cellStyle name="S21" xfId="194"/>
    <cellStyle name="S22" xfId="195"/>
    <cellStyle name="S22 2" xfId="196"/>
    <cellStyle name="S23" xfId="197"/>
    <cellStyle name="S23 2" xfId="198"/>
    <cellStyle name="S24" xfId="199"/>
    <cellStyle name="S25" xfId="200"/>
    <cellStyle name="S3" xfId="201"/>
    <cellStyle name="S3 2" xfId="202"/>
    <cellStyle name="S4" xfId="203"/>
    <cellStyle name="S4 2" xfId="204"/>
    <cellStyle name="S5" xfId="205"/>
    <cellStyle name="S5 2" xfId="206"/>
    <cellStyle name="S6" xfId="207"/>
    <cellStyle name="S6 2" xfId="208"/>
    <cellStyle name="S7" xfId="209"/>
    <cellStyle name="S7 2" xfId="210"/>
    <cellStyle name="S8" xfId="211"/>
    <cellStyle name="S8 2" xfId="212"/>
    <cellStyle name="S9" xfId="213"/>
    <cellStyle name="S9 2" xfId="214"/>
    <cellStyle name="Акцент1 2" xfId="134"/>
    <cellStyle name="Акцент2 2" xfId="135"/>
    <cellStyle name="Акцент3 2" xfId="136"/>
    <cellStyle name="Акцент4 2" xfId="137"/>
    <cellStyle name="Акцент5 2" xfId="138"/>
    <cellStyle name="Акцент6 2" xfId="139"/>
    <cellStyle name="Ввод  2" xfId="140"/>
    <cellStyle name="Вывод 2" xfId="141"/>
    <cellStyle name="Вычисление 2" xfId="142"/>
    <cellStyle name="Данные (редактируемые)" xfId="10"/>
    <cellStyle name="Данные (только для чтения)" xfId="11"/>
    <cellStyle name="Данные для удаления" xfId="12"/>
    <cellStyle name="Денежный 2" xfId="215"/>
    <cellStyle name="Денежный 3" xfId="216"/>
    <cellStyle name="Денежный 3 2" xfId="254"/>
    <cellStyle name="Денежный 3 3" xfId="271"/>
    <cellStyle name="Заголовки полей" xfId="13"/>
    <cellStyle name="Заголовки полей [печать]" xfId="14"/>
    <cellStyle name="Заголовок 1 2" xfId="143"/>
    <cellStyle name="Заголовок 2 2" xfId="144"/>
    <cellStyle name="Заголовок 3 2" xfId="145"/>
    <cellStyle name="Заголовок 4 2" xfId="146"/>
    <cellStyle name="Заголовок меры" xfId="15"/>
    <cellStyle name="Заголовок показателя [печать]" xfId="16"/>
    <cellStyle name="Заголовок показателя константы" xfId="17"/>
    <cellStyle name="Заголовок результата расчета" xfId="18"/>
    <cellStyle name="Заголовок свободного показателя" xfId="19"/>
    <cellStyle name="Значение фильтра" xfId="20"/>
    <cellStyle name="Значение фильтра [печать]" xfId="21"/>
    <cellStyle name="Информация о задаче" xfId="22"/>
    <cellStyle name="Итог 2" xfId="147"/>
    <cellStyle name="Контрольная ячейка 2" xfId="148"/>
    <cellStyle name="Название 2" xfId="149"/>
    <cellStyle name="Нейтральный 2" xfId="150"/>
    <cellStyle name="Обычный" xfId="0" builtinId="0"/>
    <cellStyle name="Обычный 10" xfId="217"/>
    <cellStyle name="Обычный 10 2" xfId="218"/>
    <cellStyle name="Обычный 10 2 2" xfId="256"/>
    <cellStyle name="Обычный 10 2 3" xfId="273"/>
    <cellStyle name="Обычный 10 3" xfId="219"/>
    <cellStyle name="Обычный 10 3 2" xfId="257"/>
    <cellStyle name="Обычный 10 3 3" xfId="274"/>
    <cellStyle name="Обычный 10 4" xfId="235"/>
    <cellStyle name="Обычный 10 5" xfId="255"/>
    <cellStyle name="Обычный 10 6" xfId="272"/>
    <cellStyle name="Обычный 11" xfId="220"/>
    <cellStyle name="Обычный 11 2" xfId="233"/>
    <cellStyle name="Обычный 12" xfId="221"/>
    <cellStyle name="Обычный 12 2" xfId="236"/>
    <cellStyle name="Обычный 13" xfId="9"/>
    <cellStyle name="Обычный 13 2" xfId="237"/>
    <cellStyle name="Обычный 14" xfId="238"/>
    <cellStyle name="Обычный 14 2" xfId="240"/>
    <cellStyle name="Обычный 15" xfId="239"/>
    <cellStyle name="Обычный 15 2" xfId="241"/>
    <cellStyle name="Обычный 16" xfId="2"/>
    <cellStyle name="Обычный 16 2" xfId="280"/>
    <cellStyle name="Обычный 17" xfId="242"/>
    <cellStyle name="Обычный 18" xfId="263"/>
    <cellStyle name="Обычный 19" xfId="281"/>
    <cellStyle name="Обычный 2" xfId="4"/>
    <cellStyle name="Обычный 2 10" xfId="23"/>
    <cellStyle name="Обычный 2 11" xfId="24"/>
    <cellStyle name="Обычный 2 12" xfId="25"/>
    <cellStyle name="Обычный 2 13" xfId="26"/>
    <cellStyle name="Обычный 2 14" xfId="27"/>
    <cellStyle name="Обычный 2 15" xfId="28"/>
    <cellStyle name="Обычный 2 16" xfId="29"/>
    <cellStyle name="Обычный 2 17" xfId="30"/>
    <cellStyle name="Обычный 2 18" xfId="31"/>
    <cellStyle name="Обычный 2 19" xfId="32"/>
    <cellStyle name="Обычный 2 2" xfId="5"/>
    <cellStyle name="Обычный 2 2 2" xfId="33"/>
    <cellStyle name="Обычный 2 2 2 2" xfId="222"/>
    <cellStyle name="Обычный 2 2 3" xfId="34"/>
    <cellStyle name="Обычный 2 2 4" xfId="35"/>
    <cellStyle name="Обычный 2 2 5" xfId="36"/>
    <cellStyle name="Обычный 2 2 6" xfId="37"/>
    <cellStyle name="Обычный 2 20" xfId="38"/>
    <cellStyle name="Обычный 2 21" xfId="39"/>
    <cellStyle name="Обычный 2 22" xfId="40"/>
    <cellStyle name="Обычный 2 23" xfId="41"/>
    <cellStyle name="Обычный 2 24" xfId="42"/>
    <cellStyle name="Обычный 2 25" xfId="43"/>
    <cellStyle name="Обычный 2 26" xfId="44"/>
    <cellStyle name="Обычный 2 27" xfId="45"/>
    <cellStyle name="Обычный 2 28" xfId="46"/>
    <cellStyle name="Обычный 2 29" xfId="47"/>
    <cellStyle name="Обычный 2 3" xfId="7"/>
    <cellStyle name="Обычный 2 3 2" xfId="48"/>
    <cellStyle name="Обычный 2 3 3" xfId="49"/>
    <cellStyle name="Обычный 2 30" xfId="50"/>
    <cellStyle name="Обычный 2 31" xfId="51"/>
    <cellStyle name="Обычный 2 32" xfId="52"/>
    <cellStyle name="Обычный 2 33" xfId="53"/>
    <cellStyle name="Обычный 2 34" xfId="54"/>
    <cellStyle name="Обычный 2 35" xfId="55"/>
    <cellStyle name="Обычный 2 36" xfId="56"/>
    <cellStyle name="Обычный 2 37" xfId="57"/>
    <cellStyle name="Обычный 2 38" xfId="58"/>
    <cellStyle name="Обычный 2 39" xfId="59"/>
    <cellStyle name="Обычный 2 4" xfId="8"/>
    <cellStyle name="Обычный 2 4 2" xfId="60"/>
    <cellStyle name="Обычный 2 4 3" xfId="61"/>
    <cellStyle name="Обычный 2 40" xfId="62"/>
    <cellStyle name="Обычный 2 41" xfId="63"/>
    <cellStyle name="Обычный 2 42" xfId="64"/>
    <cellStyle name="Обычный 2 43" xfId="65"/>
    <cellStyle name="Обычный 2 44" xfId="66"/>
    <cellStyle name="Обычный 2 45" xfId="67"/>
    <cellStyle name="Обычный 2 46" xfId="68"/>
    <cellStyle name="Обычный 2 47" xfId="69"/>
    <cellStyle name="Обычный 2 48" xfId="70"/>
    <cellStyle name="Обычный 2 49" xfId="71"/>
    <cellStyle name="Обычный 2 5" xfId="72"/>
    <cellStyle name="Обычный 2 50" xfId="73"/>
    <cellStyle name="Обычный 2 51" xfId="74"/>
    <cellStyle name="Обычный 2 52" xfId="75"/>
    <cellStyle name="Обычный 2 53" xfId="76"/>
    <cellStyle name="Обычный 2 54" xfId="77"/>
    <cellStyle name="Обычный 2 55" xfId="78"/>
    <cellStyle name="Обычный 2 56" xfId="79"/>
    <cellStyle name="Обычный 2 57" xfId="80"/>
    <cellStyle name="Обычный 2 58" xfId="81"/>
    <cellStyle name="Обычный 2 59" xfId="82"/>
    <cellStyle name="Обычный 2 6" xfId="83"/>
    <cellStyle name="Обычный 2 60" xfId="84"/>
    <cellStyle name="Обычный 2 61" xfId="85"/>
    <cellStyle name="Обычный 2 62" xfId="86"/>
    <cellStyle name="Обычный 2 63" xfId="87"/>
    <cellStyle name="Обычный 2 64" xfId="88"/>
    <cellStyle name="Обычный 2 65" xfId="89"/>
    <cellStyle name="Обычный 2 66" xfId="90"/>
    <cellStyle name="Обычный 2 67" xfId="91"/>
    <cellStyle name="Обычный 2 68" xfId="92"/>
    <cellStyle name="Обычный 2 69" xfId="93"/>
    <cellStyle name="Обычный 2 7" xfId="94"/>
    <cellStyle name="Обычный 2 7 2" xfId="223"/>
    <cellStyle name="Обычный 2 7 2 2" xfId="258"/>
    <cellStyle name="Обычный 2 7 3" xfId="275"/>
    <cellStyle name="Обычный 2 70" xfId="95"/>
    <cellStyle name="Обычный 2 71" xfId="96"/>
    <cellStyle name="Обычный 2 72" xfId="97"/>
    <cellStyle name="Обычный 2 73" xfId="98"/>
    <cellStyle name="Обычный 2 74" xfId="99"/>
    <cellStyle name="Обычный 2 75" xfId="100"/>
    <cellStyle name="Обычный 2 76" xfId="101"/>
    <cellStyle name="Обычный 2 77" xfId="102"/>
    <cellStyle name="Обычный 2 78" xfId="103"/>
    <cellStyle name="Обычный 2 8" xfId="104"/>
    <cellStyle name="Обычный 2 9" xfId="105"/>
    <cellStyle name="Обычный 3" xfId="106"/>
    <cellStyle name="Обычный 3 2" xfId="107"/>
    <cellStyle name="Обычный 3 2 2" xfId="152"/>
    <cellStyle name="Обычный 3 2 3" xfId="244"/>
    <cellStyle name="Обычный 3 3" xfId="224"/>
    <cellStyle name="Обычный 3 3 2" xfId="259"/>
    <cellStyle name="Обычный 3 3 3" xfId="276"/>
    <cellStyle name="Обычный 3 4" xfId="151"/>
    <cellStyle name="Обычный 4" xfId="108"/>
    <cellStyle name="Обычный 4 2" xfId="109"/>
    <cellStyle name="Обычный 4 3" xfId="153"/>
    <cellStyle name="Обычный 4 4" xfId="245"/>
    <cellStyle name="Обычный 5" xfId="110"/>
    <cellStyle name="Обычный 5 2" xfId="111"/>
    <cellStyle name="Обычный 5 3" xfId="225"/>
    <cellStyle name="Обычный 6" xfId="112"/>
    <cellStyle name="Обычный 6 2" xfId="226"/>
    <cellStyle name="Обычный 6 2 2" xfId="260"/>
    <cellStyle name="Обычный 6 2 3" xfId="277"/>
    <cellStyle name="Обычный 6 3" xfId="154"/>
    <cellStyle name="Обычный 7" xfId="113"/>
    <cellStyle name="Обычный 7 2" xfId="155"/>
    <cellStyle name="Обычный 7 2 2" xfId="247"/>
    <cellStyle name="Обычный 7 3" xfId="264"/>
    <cellStyle name="Обычный 8" xfId="132"/>
    <cellStyle name="Обычный 8 2" xfId="234"/>
    <cellStyle name="Обычный 8 3" xfId="227"/>
    <cellStyle name="Обычный 9" xfId="156"/>
    <cellStyle name="Обычный 9 2" xfId="228"/>
    <cellStyle name="Обычный 9 2 2" xfId="261"/>
    <cellStyle name="Обычный 9 2 3" xfId="278"/>
    <cellStyle name="Отдельная ячейка" xfId="114"/>
    <cellStyle name="Отдельная ячейка - константа" xfId="115"/>
    <cellStyle name="Отдельная ячейка - константа [печать]" xfId="116"/>
    <cellStyle name="Отдельная ячейка [печать]" xfId="117"/>
    <cellStyle name="Отдельная ячейка-результат" xfId="118"/>
    <cellStyle name="Отдельная ячейка-результат [печать]" xfId="119"/>
    <cellStyle name="Плохой 2" xfId="157"/>
    <cellStyle name="Пояснение 2" xfId="158"/>
    <cellStyle name="Примечание 2" xfId="120"/>
    <cellStyle name="Процентный 2" xfId="229"/>
    <cellStyle name="Процентный 3" xfId="133"/>
    <cellStyle name="Процентный 4" xfId="246"/>
    <cellStyle name="Свойства элементов измерения" xfId="121"/>
    <cellStyle name="Свойства элементов измерения [печать]" xfId="122"/>
    <cellStyle name="Связанная ячейка 2" xfId="159"/>
    <cellStyle name="Текст предупреждения 2" xfId="160"/>
    <cellStyle name="Финансовый" xfId="1" builtinId="3"/>
    <cellStyle name="Финансовый 2" xfId="123"/>
    <cellStyle name="Финансовый 2 2" xfId="124"/>
    <cellStyle name="Финансовый 2 3" xfId="230"/>
    <cellStyle name="Финансовый 2 3 2" xfId="262"/>
    <cellStyle name="Финансовый 2 3 3" xfId="279"/>
    <cellStyle name="Финансовый 3" xfId="125"/>
    <cellStyle name="Финансовый 3 2" xfId="126"/>
    <cellStyle name="Финансовый 4" xfId="127"/>
    <cellStyle name="Финансовый 4 2" xfId="128"/>
    <cellStyle name="Финансовый 4 2 2" xfId="161"/>
    <cellStyle name="Финансовый 4 3" xfId="231"/>
    <cellStyle name="Финансовый 5" xfId="6"/>
    <cellStyle name="Финансовый 5 2" xfId="162"/>
    <cellStyle name="Финансовый 6" xfId="129"/>
    <cellStyle name="Финансовый 6 2" xfId="232"/>
    <cellStyle name="Финансовый 7" xfId="3"/>
    <cellStyle name="Финансовый 8" xfId="243"/>
    <cellStyle name="Хороший 2" xfId="163"/>
    <cellStyle name="Элементы осей" xfId="130"/>
    <cellStyle name="Элементы осей [печать]" xfId="13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tabSelected="1" view="pageBreakPreview" topLeftCell="A257" zoomScale="80" zoomScaleNormal="100" zoomScaleSheetLayoutView="80" workbookViewId="0">
      <selection activeCell="E264" sqref="E264"/>
    </sheetView>
  </sheetViews>
  <sheetFormatPr defaultRowHeight="15" x14ac:dyDescent="0.25"/>
  <cols>
    <col min="1" max="1" width="78.28515625" customWidth="1"/>
    <col min="2" max="2" width="18.5703125" style="11" customWidth="1"/>
    <col min="3" max="3" width="19.42578125" style="11" customWidth="1"/>
    <col min="4" max="4" width="12.28515625" style="28" customWidth="1"/>
    <col min="5" max="5" width="21.85546875" style="11" customWidth="1"/>
    <col min="6" max="6" width="11.7109375" style="11" customWidth="1"/>
    <col min="7" max="7" width="20.5703125" style="11" customWidth="1"/>
    <col min="8" max="8" width="13.42578125" style="11" customWidth="1"/>
    <col min="9" max="9" width="18.28515625" style="11" customWidth="1"/>
    <col min="10" max="10" width="15.140625" hidden="1" customWidth="1"/>
    <col min="11" max="11" width="26.85546875" customWidth="1"/>
    <col min="12" max="12" width="14.85546875" customWidth="1"/>
    <col min="13" max="13" width="14.5703125" customWidth="1"/>
    <col min="15" max="15" width="20.7109375" customWidth="1"/>
  </cols>
  <sheetData>
    <row r="1" spans="1:10" ht="15.75" x14ac:dyDescent="0.25">
      <c r="A1" s="39" t="s">
        <v>57</v>
      </c>
      <c r="B1" s="39"/>
      <c r="C1" s="39"/>
      <c r="D1" s="39"/>
      <c r="E1" s="39"/>
      <c r="F1" s="39"/>
      <c r="G1" s="39"/>
      <c r="H1" s="39"/>
      <c r="I1" s="39"/>
      <c r="J1" s="39"/>
    </row>
    <row r="2" spans="1:10" ht="66" customHeight="1" x14ac:dyDescent="0.25">
      <c r="A2" s="40" t="s">
        <v>1</v>
      </c>
      <c r="B2" s="40"/>
      <c r="C2" s="40"/>
      <c r="D2" s="40"/>
      <c r="E2" s="40"/>
      <c r="F2" s="40"/>
      <c r="G2" s="40"/>
      <c r="H2" s="40"/>
      <c r="I2" s="40"/>
      <c r="J2" s="40"/>
    </row>
    <row r="3" spans="1:10" ht="33.75" customHeight="1" x14ac:dyDescent="0.25">
      <c r="A3" s="1"/>
      <c r="B3" s="23"/>
      <c r="C3" s="23"/>
      <c r="D3" s="23"/>
      <c r="E3" s="23"/>
      <c r="F3" s="23"/>
      <c r="G3" s="23"/>
      <c r="H3" s="23"/>
      <c r="I3" s="23"/>
      <c r="J3" s="3" t="s">
        <v>2</v>
      </c>
    </row>
    <row r="4" spans="1:10" ht="47.25" x14ac:dyDescent="0.25">
      <c r="A4" s="2" t="s">
        <v>3</v>
      </c>
      <c r="B4" s="22" t="s">
        <v>0</v>
      </c>
      <c r="C4" s="22" t="s">
        <v>4</v>
      </c>
      <c r="D4" s="22" t="s">
        <v>5</v>
      </c>
      <c r="E4" s="22" t="s">
        <v>6</v>
      </c>
      <c r="F4" s="22" t="s">
        <v>7</v>
      </c>
      <c r="G4" s="22" t="s">
        <v>8</v>
      </c>
      <c r="H4" s="22" t="s">
        <v>9</v>
      </c>
      <c r="I4" s="22" t="s">
        <v>10</v>
      </c>
      <c r="J4" s="6" t="s">
        <v>11</v>
      </c>
    </row>
    <row r="5" spans="1:10" ht="15.75" x14ac:dyDescent="0.25">
      <c r="A5" s="1">
        <v>1</v>
      </c>
      <c r="B5" s="22">
        <v>2</v>
      </c>
      <c r="C5" s="22">
        <v>3</v>
      </c>
      <c r="D5" s="23">
        <v>4</v>
      </c>
      <c r="E5" s="22">
        <v>5</v>
      </c>
      <c r="F5" s="22">
        <v>6</v>
      </c>
      <c r="G5" s="22">
        <v>7</v>
      </c>
      <c r="H5" s="22">
        <v>8</v>
      </c>
      <c r="I5" s="22">
        <v>9</v>
      </c>
      <c r="J5" s="6">
        <v>10</v>
      </c>
    </row>
    <row r="6" spans="1:10" s="30" customFormat="1" ht="15.75" x14ac:dyDescent="0.25">
      <c r="A6" s="29" t="s">
        <v>12</v>
      </c>
      <c r="B6" s="17">
        <f>B7+B10+B14+B20+B26+B29+B30</f>
        <v>10419186</v>
      </c>
      <c r="C6" s="17">
        <f>C7+C10+C14+C20+C26+C29+C30</f>
        <v>11537035</v>
      </c>
      <c r="D6" s="18">
        <f>C6/B6</f>
        <v>1.1072875558608897</v>
      </c>
      <c r="E6" s="17">
        <f>E7+E10+E14+E20+E26+E29+E30</f>
        <v>12931722</v>
      </c>
      <c r="F6" s="18">
        <f>E6/C6</f>
        <v>1.1208878190973677</v>
      </c>
      <c r="G6" s="17">
        <f>G7+G10+G14+G20+G26+G29+G30</f>
        <v>14402058</v>
      </c>
      <c r="H6" s="18">
        <f>G6/E6</f>
        <v>1.1136999388016537</v>
      </c>
      <c r="I6" s="17">
        <f>I7+I10+I14+I20+I26+I29+I30</f>
        <v>15291515</v>
      </c>
      <c r="J6" s="18">
        <f>I6/G6</f>
        <v>1.0617590208288288</v>
      </c>
    </row>
    <row r="7" spans="1:10" ht="15.75" x14ac:dyDescent="0.25">
      <c r="A7" s="2" t="s">
        <v>13</v>
      </c>
      <c r="B7" s="12">
        <f>B8+B9</f>
        <v>6738368</v>
      </c>
      <c r="C7" s="12">
        <f>C8+C9</f>
        <v>7718063</v>
      </c>
      <c r="D7" s="7">
        <f t="shared" ref="D7:D50" si="0">C7/B7</f>
        <v>1.1453905456039206</v>
      </c>
      <c r="E7" s="12">
        <f>E8+E9</f>
        <v>8668205</v>
      </c>
      <c r="F7" s="7">
        <f t="shared" ref="F7:F50" si="1">E7/C7</f>
        <v>1.1231062767950974</v>
      </c>
      <c r="G7" s="12">
        <f>G8+G9</f>
        <v>9239183</v>
      </c>
      <c r="H7" s="7">
        <f t="shared" ref="H7:H50" si="2">G7/E7</f>
        <v>1.0658703849297519</v>
      </c>
      <c r="I7" s="12">
        <f>I8+I9</f>
        <v>9947397</v>
      </c>
      <c r="J7" s="7">
        <f t="shared" ref="J7:J50" si="3">I7/G7</f>
        <v>1.076653314475966</v>
      </c>
    </row>
    <row r="8" spans="1:10" ht="15.75" x14ac:dyDescent="0.25">
      <c r="A8" s="1" t="s">
        <v>14</v>
      </c>
      <c r="B8" s="10">
        <v>998451</v>
      </c>
      <c r="C8" s="10">
        <v>1440353</v>
      </c>
      <c r="D8" s="8">
        <f t="shared" si="0"/>
        <v>1.4425875681430536</v>
      </c>
      <c r="E8" s="10">
        <v>1245015</v>
      </c>
      <c r="F8" s="8">
        <f t="shared" si="1"/>
        <v>0.86438185639214826</v>
      </c>
      <c r="G8" s="10">
        <v>1323809</v>
      </c>
      <c r="H8" s="8">
        <f t="shared" si="2"/>
        <v>1.0632875909125592</v>
      </c>
      <c r="I8" s="10">
        <v>1407317</v>
      </c>
      <c r="J8" s="8">
        <f t="shared" si="3"/>
        <v>1.0630816076941614</v>
      </c>
    </row>
    <row r="9" spans="1:10" ht="15.75" x14ac:dyDescent="0.25">
      <c r="A9" s="1" t="s">
        <v>15</v>
      </c>
      <c r="B9" s="10">
        <v>5739917</v>
      </c>
      <c r="C9" s="10">
        <v>6277710</v>
      </c>
      <c r="D9" s="8">
        <f t="shared" si="0"/>
        <v>1.0936935150804445</v>
      </c>
      <c r="E9" s="10">
        <v>7423190</v>
      </c>
      <c r="F9" s="8">
        <f t="shared" si="1"/>
        <v>1.1824678107144166</v>
      </c>
      <c r="G9" s="10">
        <v>7915374</v>
      </c>
      <c r="H9" s="8">
        <f t="shared" si="2"/>
        <v>1.0663035702979446</v>
      </c>
      <c r="I9" s="10">
        <v>8540080</v>
      </c>
      <c r="J9" s="8">
        <f t="shared" si="3"/>
        <v>1.0789231184780403</v>
      </c>
    </row>
    <row r="10" spans="1:10" ht="31.5" x14ac:dyDescent="0.25">
      <c r="A10" s="2" t="s">
        <v>16</v>
      </c>
      <c r="B10" s="12">
        <f>B11+B12+B13</f>
        <v>1689626</v>
      </c>
      <c r="C10" s="12">
        <f>C11+C12+C13</f>
        <v>1587089</v>
      </c>
      <c r="D10" s="7">
        <f t="shared" si="0"/>
        <v>0.93931378896868301</v>
      </c>
      <c r="E10" s="12">
        <f>E11+E12+E13</f>
        <v>1910560</v>
      </c>
      <c r="F10" s="7">
        <f t="shared" si="1"/>
        <v>1.203814026812611</v>
      </c>
      <c r="G10" s="12">
        <f>G11+G12+G13</f>
        <v>2690105</v>
      </c>
      <c r="H10" s="7">
        <f t="shared" si="2"/>
        <v>1.4080191148145047</v>
      </c>
      <c r="I10" s="12">
        <f>I11+I12+I13</f>
        <v>2721455</v>
      </c>
      <c r="J10" s="7">
        <f t="shared" si="3"/>
        <v>1.0116538202040442</v>
      </c>
    </row>
    <row r="11" spans="1:10" ht="19.5" customHeight="1" x14ac:dyDescent="0.25">
      <c r="A11" s="1" t="s">
        <v>17</v>
      </c>
      <c r="B11" s="10">
        <v>1580039</v>
      </c>
      <c r="C11" s="10">
        <v>1462209</v>
      </c>
      <c r="D11" s="8">
        <f t="shared" si="0"/>
        <v>0.92542589138622533</v>
      </c>
      <c r="E11" s="10">
        <v>1760390</v>
      </c>
      <c r="F11" s="8">
        <f t="shared" si="1"/>
        <v>1.2039250202946363</v>
      </c>
      <c r="G11" s="10">
        <v>2531388</v>
      </c>
      <c r="H11" s="8">
        <f t="shared" si="2"/>
        <v>1.4379699952851357</v>
      </c>
      <c r="I11" s="10">
        <v>2553854</v>
      </c>
      <c r="J11" s="8">
        <f t="shared" si="3"/>
        <v>1.0088749729397468</v>
      </c>
    </row>
    <row r="12" spans="1:10" ht="18" customHeight="1" x14ac:dyDescent="0.25">
      <c r="A12" s="1" t="s">
        <v>18</v>
      </c>
      <c r="B12" s="10">
        <v>108894</v>
      </c>
      <c r="C12" s="10">
        <v>124049</v>
      </c>
      <c r="D12" s="8">
        <f t="shared" si="0"/>
        <v>1.1391720388634818</v>
      </c>
      <c r="E12" s="10">
        <v>149649</v>
      </c>
      <c r="F12" s="8">
        <f t="shared" si="1"/>
        <v>1.2063700634426719</v>
      </c>
      <c r="G12" s="10">
        <v>158166</v>
      </c>
      <c r="H12" s="8">
        <f t="shared" si="2"/>
        <v>1.0569131768337912</v>
      </c>
      <c r="I12" s="10">
        <v>167019</v>
      </c>
      <c r="J12" s="8">
        <f t="shared" si="3"/>
        <v>1.0559728386631766</v>
      </c>
    </row>
    <row r="13" spans="1:10" ht="18" customHeight="1" x14ac:dyDescent="0.25">
      <c r="A13" s="1" t="s">
        <v>19</v>
      </c>
      <c r="B13" s="10">
        <v>693</v>
      </c>
      <c r="C13" s="10">
        <v>831</v>
      </c>
      <c r="D13" s="8">
        <f t="shared" si="0"/>
        <v>1.1991341991341991</v>
      </c>
      <c r="E13" s="10">
        <v>521</v>
      </c>
      <c r="F13" s="8">
        <f t="shared" si="1"/>
        <v>0.62695547533092655</v>
      </c>
      <c r="G13" s="10">
        <v>551</v>
      </c>
      <c r="H13" s="8">
        <f t="shared" si="2"/>
        <v>1.0575815738963532</v>
      </c>
      <c r="I13" s="10">
        <v>582</v>
      </c>
      <c r="J13" s="8">
        <f t="shared" si="3"/>
        <v>1.0562613430127041</v>
      </c>
    </row>
    <row r="14" spans="1:10" ht="15.75" x14ac:dyDescent="0.25">
      <c r="A14" s="2" t="s">
        <v>20</v>
      </c>
      <c r="B14" s="12">
        <f>B15+B16+B17+B18+B19</f>
        <v>537861</v>
      </c>
      <c r="C14" s="12">
        <f>C15+C16+C17+C18+C19</f>
        <v>772570</v>
      </c>
      <c r="D14" s="7">
        <f t="shared" si="0"/>
        <v>1.4363748254660591</v>
      </c>
      <c r="E14" s="12">
        <f>E15+E16+E17+E18+E19</f>
        <v>677473</v>
      </c>
      <c r="F14" s="7">
        <f t="shared" si="1"/>
        <v>0.8769082413244107</v>
      </c>
      <c r="G14" s="12">
        <f>G15+G16+G17+G18+G19</f>
        <v>719619</v>
      </c>
      <c r="H14" s="7">
        <f t="shared" si="2"/>
        <v>1.0622105973226976</v>
      </c>
      <c r="I14" s="12">
        <f>I15+I16+I17+I18+I19</f>
        <v>764120</v>
      </c>
      <c r="J14" s="7">
        <f t="shared" si="3"/>
        <v>1.0618396679353936</v>
      </c>
    </row>
    <row r="15" spans="1:10" ht="30.75" customHeight="1" x14ac:dyDescent="0.25">
      <c r="A15" s="1" t="s">
        <v>21</v>
      </c>
      <c r="B15" s="10">
        <v>485250</v>
      </c>
      <c r="C15" s="10">
        <v>718141</v>
      </c>
      <c r="D15" s="8">
        <f t="shared" si="0"/>
        <v>1.4799402369912416</v>
      </c>
      <c r="E15" s="10">
        <v>614078</v>
      </c>
      <c r="F15" s="8">
        <f t="shared" si="1"/>
        <v>0.85509391609725671</v>
      </c>
      <c r="G15" s="10">
        <v>651492</v>
      </c>
      <c r="H15" s="8">
        <f t="shared" si="2"/>
        <v>1.0609271134937255</v>
      </c>
      <c r="I15" s="10">
        <v>692884</v>
      </c>
      <c r="J15" s="8">
        <f t="shared" si="3"/>
        <v>1.0635341646558976</v>
      </c>
    </row>
    <row r="16" spans="1:10" ht="23.25" customHeight="1" x14ac:dyDescent="0.25">
      <c r="A16" s="1" t="s">
        <v>22</v>
      </c>
      <c r="B16" s="10">
        <v>1428</v>
      </c>
      <c r="C16" s="10">
        <v>0</v>
      </c>
      <c r="D16" s="8">
        <f t="shared" si="0"/>
        <v>0</v>
      </c>
      <c r="E16" s="10">
        <v>0</v>
      </c>
      <c r="F16" s="8"/>
      <c r="G16" s="10">
        <v>0</v>
      </c>
      <c r="H16" s="8"/>
      <c r="I16" s="10">
        <v>0</v>
      </c>
      <c r="J16" s="8"/>
    </row>
    <row r="17" spans="1:10" ht="15.75" x14ac:dyDescent="0.25">
      <c r="A17" s="1" t="s">
        <v>23</v>
      </c>
      <c r="B17" s="10">
        <v>5097</v>
      </c>
      <c r="C17" s="10">
        <v>5752</v>
      </c>
      <c r="D17" s="8">
        <f t="shared" si="0"/>
        <v>1.1285069648813026</v>
      </c>
      <c r="E17" s="10">
        <v>6026</v>
      </c>
      <c r="F17" s="8">
        <f t="shared" si="1"/>
        <v>1.0476356050069542</v>
      </c>
      <c r="G17" s="10">
        <v>6393</v>
      </c>
      <c r="H17" s="8">
        <f t="shared" si="2"/>
        <v>1.0609027547295056</v>
      </c>
      <c r="I17" s="10">
        <v>6799</v>
      </c>
      <c r="J17" s="8">
        <f t="shared" si="3"/>
        <v>1.0635069607383074</v>
      </c>
    </row>
    <row r="18" spans="1:10" ht="31.5" x14ac:dyDescent="0.25">
      <c r="A18" s="1" t="s">
        <v>24</v>
      </c>
      <c r="B18" s="10">
        <v>37392</v>
      </c>
      <c r="C18" s="10">
        <v>40866</v>
      </c>
      <c r="D18" s="8">
        <f t="shared" si="0"/>
        <v>1.0929075738125802</v>
      </c>
      <c r="E18" s="10">
        <v>42813</v>
      </c>
      <c r="F18" s="8">
        <f t="shared" si="1"/>
        <v>1.0476435178387902</v>
      </c>
      <c r="G18" s="10">
        <v>46236</v>
      </c>
      <c r="H18" s="8">
        <f t="shared" si="2"/>
        <v>1.079952350921449</v>
      </c>
      <c r="I18" s="10">
        <v>48681</v>
      </c>
      <c r="J18" s="8">
        <f t="shared" si="3"/>
        <v>1.0528808720477549</v>
      </c>
    </row>
    <row r="19" spans="1:10" ht="15.75" x14ac:dyDescent="0.25">
      <c r="A19" s="1" t="s">
        <v>25</v>
      </c>
      <c r="B19" s="10">
        <v>8694</v>
      </c>
      <c r="C19" s="10">
        <v>7811</v>
      </c>
      <c r="D19" s="8">
        <f t="shared" si="0"/>
        <v>0.89843570278352891</v>
      </c>
      <c r="E19" s="10">
        <v>14556</v>
      </c>
      <c r="F19" s="8">
        <f t="shared" si="1"/>
        <v>1.863525796953015</v>
      </c>
      <c r="G19" s="10">
        <v>15498</v>
      </c>
      <c r="H19" s="8">
        <f t="shared" si="2"/>
        <v>1.0647155812036273</v>
      </c>
      <c r="I19" s="10">
        <v>15756</v>
      </c>
      <c r="J19" s="8">
        <f t="shared" si="3"/>
        <v>1.0166473093302362</v>
      </c>
    </row>
    <row r="20" spans="1:10" ht="15.75" x14ac:dyDescent="0.25">
      <c r="A20" s="2" t="s">
        <v>26</v>
      </c>
      <c r="B20" s="12">
        <f>B21+B22+B23+B24+B25</f>
        <v>843672</v>
      </c>
      <c r="C20" s="12">
        <f>C21+C22+C23+C24+C25</f>
        <v>864846</v>
      </c>
      <c r="D20" s="7">
        <f t="shared" si="0"/>
        <v>1.0250974312291981</v>
      </c>
      <c r="E20" s="12">
        <f>E21+E22+E23+E24+E25</f>
        <v>905216</v>
      </c>
      <c r="F20" s="7">
        <f t="shared" si="1"/>
        <v>1.0466788306819943</v>
      </c>
      <c r="G20" s="12">
        <f>G21+G22+G23+G24+G25</f>
        <v>943550</v>
      </c>
      <c r="H20" s="7">
        <f t="shared" si="2"/>
        <v>1.0423479037047512</v>
      </c>
      <c r="I20" s="12">
        <f>I21+I23+I22+I24+I25</f>
        <v>993938</v>
      </c>
      <c r="J20" s="7">
        <f t="shared" si="3"/>
        <v>1.053402575380213</v>
      </c>
    </row>
    <row r="21" spans="1:10" ht="15.75" x14ac:dyDescent="0.25">
      <c r="A21" s="1" t="s">
        <v>27</v>
      </c>
      <c r="B21" s="10">
        <v>45704</v>
      </c>
      <c r="C21" s="10">
        <v>44517</v>
      </c>
      <c r="D21" s="8">
        <f t="shared" si="0"/>
        <v>0.97402853141956935</v>
      </c>
      <c r="E21" s="10">
        <v>48978</v>
      </c>
      <c r="F21" s="8">
        <f t="shared" si="1"/>
        <v>1.1002089089561291</v>
      </c>
      <c r="G21" s="10">
        <v>52485</v>
      </c>
      <c r="H21" s="8">
        <f t="shared" si="2"/>
        <v>1.0716035771162562</v>
      </c>
      <c r="I21" s="10">
        <v>56076</v>
      </c>
      <c r="J21" s="8">
        <f t="shared" si="3"/>
        <v>1.0684195484424122</v>
      </c>
    </row>
    <row r="22" spans="1:10" ht="15.75" x14ac:dyDescent="0.25">
      <c r="A22" s="1" t="s">
        <v>28</v>
      </c>
      <c r="B22" s="10">
        <v>470690</v>
      </c>
      <c r="C22" s="10">
        <v>476978</v>
      </c>
      <c r="D22" s="8">
        <f t="shared" si="0"/>
        <v>1.0133591110922262</v>
      </c>
      <c r="E22" s="10">
        <v>490705</v>
      </c>
      <c r="F22" s="8">
        <f t="shared" si="1"/>
        <v>1.0287791051159592</v>
      </c>
      <c r="G22" s="10">
        <v>510412</v>
      </c>
      <c r="H22" s="8">
        <f t="shared" si="2"/>
        <v>1.0401605852803619</v>
      </c>
      <c r="I22" s="10">
        <v>539555</v>
      </c>
      <c r="J22" s="8">
        <f t="shared" si="3"/>
        <v>1.0570970118257408</v>
      </c>
    </row>
    <row r="23" spans="1:10" ht="15.75" x14ac:dyDescent="0.25">
      <c r="A23" s="1" t="s">
        <v>29</v>
      </c>
      <c r="B23" s="10">
        <v>205472</v>
      </c>
      <c r="C23" s="10">
        <v>206581</v>
      </c>
      <c r="D23" s="8">
        <f t="shared" si="0"/>
        <v>1.0053973290764679</v>
      </c>
      <c r="E23" s="10">
        <v>220718</v>
      </c>
      <c r="F23" s="8">
        <f t="shared" si="1"/>
        <v>1.0684332053770675</v>
      </c>
      <c r="G23" s="10">
        <v>227303</v>
      </c>
      <c r="H23" s="8">
        <f t="shared" si="2"/>
        <v>1.0298344493879068</v>
      </c>
      <c r="I23" s="10">
        <v>235910</v>
      </c>
      <c r="J23" s="8">
        <f t="shared" si="3"/>
        <v>1.0378657562812634</v>
      </c>
    </row>
    <row r="24" spans="1:10" ht="15.75" x14ac:dyDescent="0.25">
      <c r="A24" s="1" t="s">
        <v>30</v>
      </c>
      <c r="B24" s="10"/>
      <c r="C24" s="10"/>
      <c r="D24" s="8"/>
      <c r="E24" s="10"/>
      <c r="F24" s="8"/>
      <c r="G24" s="10"/>
      <c r="H24" s="8"/>
      <c r="I24" s="10"/>
      <c r="J24" s="8"/>
    </row>
    <row r="25" spans="1:10" ht="15.75" x14ac:dyDescent="0.25">
      <c r="A25" s="1" t="s">
        <v>31</v>
      </c>
      <c r="B25" s="10">
        <v>121806</v>
      </c>
      <c r="C25" s="10">
        <v>136770</v>
      </c>
      <c r="D25" s="8">
        <f t="shared" si="0"/>
        <v>1.1228510910792571</v>
      </c>
      <c r="E25" s="10">
        <v>144815</v>
      </c>
      <c r="F25" s="8">
        <f t="shared" si="1"/>
        <v>1.0588213789573737</v>
      </c>
      <c r="G25" s="10">
        <v>153350</v>
      </c>
      <c r="H25" s="8">
        <f t="shared" si="2"/>
        <v>1.0589372647861064</v>
      </c>
      <c r="I25" s="10">
        <v>162397</v>
      </c>
      <c r="J25" s="8">
        <f t="shared" si="3"/>
        <v>1.0589957613302903</v>
      </c>
    </row>
    <row r="26" spans="1:10" ht="31.5" x14ac:dyDescent="0.25">
      <c r="A26" s="2" t="s">
        <v>32</v>
      </c>
      <c r="B26" s="12">
        <f>B27+B28</f>
        <v>519675</v>
      </c>
      <c r="C26" s="12">
        <f>C27+C28</f>
        <v>501960</v>
      </c>
      <c r="D26" s="7">
        <f t="shared" si="0"/>
        <v>0.96591138692452017</v>
      </c>
      <c r="E26" s="12">
        <f>E27+E28</f>
        <v>654792</v>
      </c>
      <c r="F26" s="7">
        <f t="shared" si="1"/>
        <v>1.3044704757351184</v>
      </c>
      <c r="G26" s="12">
        <f>G27+G28</f>
        <v>688769</v>
      </c>
      <c r="H26" s="7">
        <f t="shared" si="2"/>
        <v>1.0518897604124668</v>
      </c>
      <c r="I26" s="12">
        <f>I27+I28</f>
        <v>738101</v>
      </c>
      <c r="J26" s="7">
        <f t="shared" si="3"/>
        <v>1.071623432529629</v>
      </c>
    </row>
    <row r="27" spans="1:10" ht="15.75" x14ac:dyDescent="0.25">
      <c r="A27" s="1" t="s">
        <v>33</v>
      </c>
      <c r="B27" s="10">
        <v>515849</v>
      </c>
      <c r="C27" s="10">
        <v>497833</v>
      </c>
      <c r="D27" s="8">
        <f t="shared" si="0"/>
        <v>0.96507505103237579</v>
      </c>
      <c r="E27" s="10">
        <v>649592</v>
      </c>
      <c r="F27" s="8">
        <f t="shared" si="1"/>
        <v>1.3048391729756765</v>
      </c>
      <c r="G27" s="10">
        <v>683361</v>
      </c>
      <c r="H27" s="8">
        <f t="shared" si="2"/>
        <v>1.0519849382381556</v>
      </c>
      <c r="I27" s="10">
        <v>732476</v>
      </c>
      <c r="J27" s="8">
        <f t="shared" si="3"/>
        <v>1.0718726997882524</v>
      </c>
    </row>
    <row r="28" spans="1:10" ht="31.5" x14ac:dyDescent="0.25">
      <c r="A28" s="1" t="s">
        <v>34</v>
      </c>
      <c r="B28" s="10">
        <v>3826</v>
      </c>
      <c r="C28" s="10">
        <v>4127</v>
      </c>
      <c r="D28" s="8">
        <f t="shared" si="0"/>
        <v>1.0786722425509672</v>
      </c>
      <c r="E28" s="10">
        <v>5200</v>
      </c>
      <c r="F28" s="8">
        <f t="shared" si="1"/>
        <v>1.2599951538647929</v>
      </c>
      <c r="G28" s="10">
        <v>5408</v>
      </c>
      <c r="H28" s="8">
        <f t="shared" si="2"/>
        <v>1.04</v>
      </c>
      <c r="I28" s="10">
        <v>5625</v>
      </c>
      <c r="J28" s="8">
        <f t="shared" si="3"/>
        <v>1.0401257396449703</v>
      </c>
    </row>
    <row r="29" spans="1:10" ht="15.75" x14ac:dyDescent="0.25">
      <c r="A29" s="2" t="s">
        <v>35</v>
      </c>
      <c r="B29" s="12">
        <v>90009</v>
      </c>
      <c r="C29" s="12">
        <v>92507</v>
      </c>
      <c r="D29" s="7">
        <f t="shared" si="0"/>
        <v>1.0277527802775277</v>
      </c>
      <c r="E29" s="12">
        <v>115476</v>
      </c>
      <c r="F29" s="7">
        <f t="shared" si="1"/>
        <v>1.2482947236425352</v>
      </c>
      <c r="G29" s="12">
        <v>120832</v>
      </c>
      <c r="H29" s="7">
        <f t="shared" si="2"/>
        <v>1.046381932176383</v>
      </c>
      <c r="I29" s="12">
        <v>126504</v>
      </c>
      <c r="J29" s="7">
        <f t="shared" si="3"/>
        <v>1.0469412076271187</v>
      </c>
    </row>
    <row r="30" spans="1:10" ht="31.5" x14ac:dyDescent="0.25">
      <c r="A30" s="2" t="s">
        <v>36</v>
      </c>
      <c r="B30" s="12">
        <v>-25</v>
      </c>
      <c r="C30" s="12">
        <v>0</v>
      </c>
      <c r="D30" s="7">
        <f t="shared" si="0"/>
        <v>0</v>
      </c>
      <c r="E30" s="12">
        <v>0</v>
      </c>
      <c r="F30" s="7"/>
      <c r="G30" s="12">
        <v>0</v>
      </c>
      <c r="H30" s="7"/>
      <c r="I30" s="12">
        <v>0</v>
      </c>
      <c r="J30" s="7"/>
    </row>
    <row r="31" spans="1:10" s="30" customFormat="1" ht="15.75" x14ac:dyDescent="0.25">
      <c r="A31" s="29" t="s">
        <v>37</v>
      </c>
      <c r="B31" s="17">
        <f>B32+B40+B44+B45+B46+B47+B48+B49</f>
        <v>911126</v>
      </c>
      <c r="C31" s="17">
        <f>C32+C40+C44+C45+C46+C47+C48+C49</f>
        <v>757116</v>
      </c>
      <c r="D31" s="18">
        <f t="shared" si="0"/>
        <v>0.83096739638644934</v>
      </c>
      <c r="E31" s="17">
        <f>E32+E40+E44+E45+E46+E47+E48+E49</f>
        <v>1266721</v>
      </c>
      <c r="F31" s="18">
        <f t="shared" si="1"/>
        <v>1.673087083088985</v>
      </c>
      <c r="G31" s="17">
        <f>G32+G40+G44+G45+G46+G47+G48+G49</f>
        <v>1316354</v>
      </c>
      <c r="H31" s="18">
        <f t="shared" si="2"/>
        <v>1.039182266655404</v>
      </c>
      <c r="I31" s="17">
        <f>I32+I40+I44+I45+I46+I47+I48+I49</f>
        <v>1364433</v>
      </c>
      <c r="J31" s="18">
        <f t="shared" si="3"/>
        <v>1.0365243695844735</v>
      </c>
    </row>
    <row r="32" spans="1:10" ht="15.75" x14ac:dyDescent="0.25">
      <c r="A32" s="2" t="s">
        <v>38</v>
      </c>
      <c r="B32" s="12">
        <f>B33+B34+B35+B36+B37+B39+B38</f>
        <v>244240</v>
      </c>
      <c r="C32" s="12">
        <f>C33+C34+C35+C36+C37+C38+C39</f>
        <v>343369</v>
      </c>
      <c r="D32" s="7">
        <f t="shared" si="0"/>
        <v>1.4058671798231248</v>
      </c>
      <c r="E32" s="12">
        <f>E33+E34+E35+E36+E37+E38+E39</f>
        <v>777897</v>
      </c>
      <c r="F32" s="7">
        <f t="shared" si="1"/>
        <v>2.2654840710722284</v>
      </c>
      <c r="G32" s="12">
        <f>G33+G34+G35+G36+G38+G37+G39</f>
        <v>817871</v>
      </c>
      <c r="H32" s="7">
        <f t="shared" si="2"/>
        <v>1.0513872659233805</v>
      </c>
      <c r="I32" s="12">
        <f>I33+I34+I35+I36+I37+I38+I39</f>
        <v>860883</v>
      </c>
      <c r="J32" s="7">
        <f t="shared" si="3"/>
        <v>1.0525902006551155</v>
      </c>
    </row>
    <row r="33" spans="1:10" ht="15.75" x14ac:dyDescent="0.25">
      <c r="A33" s="1" t="s">
        <v>39</v>
      </c>
      <c r="B33" s="10">
        <v>623</v>
      </c>
      <c r="C33" s="10">
        <v>180</v>
      </c>
      <c r="D33" s="8">
        <f t="shared" si="0"/>
        <v>0.28892455858747995</v>
      </c>
      <c r="E33" s="10">
        <v>1000</v>
      </c>
      <c r="F33" s="8">
        <f t="shared" si="1"/>
        <v>5.5555555555555554</v>
      </c>
      <c r="G33" s="10">
        <v>1000</v>
      </c>
      <c r="H33" s="7">
        <f t="shared" si="2"/>
        <v>1</v>
      </c>
      <c r="I33" s="10">
        <v>1000</v>
      </c>
      <c r="J33" s="7">
        <f t="shared" si="3"/>
        <v>1</v>
      </c>
    </row>
    <row r="34" spans="1:10" ht="15.75" x14ac:dyDescent="0.25">
      <c r="A34" s="1" t="s">
        <v>40</v>
      </c>
      <c r="B34" s="10">
        <v>127156</v>
      </c>
      <c r="C34" s="10">
        <v>223817</v>
      </c>
      <c r="D34" s="8">
        <f t="shared" si="0"/>
        <v>1.7601764761395451</v>
      </c>
      <c r="E34" s="10">
        <v>636946</v>
      </c>
      <c r="F34" s="8">
        <f t="shared" si="1"/>
        <v>2.8458338732089161</v>
      </c>
      <c r="G34" s="10">
        <v>675162</v>
      </c>
      <c r="H34" s="7">
        <f t="shared" si="2"/>
        <v>1.0599988068062285</v>
      </c>
      <c r="I34" s="10">
        <v>715672</v>
      </c>
      <c r="J34" s="7">
        <f t="shared" si="3"/>
        <v>1.0600004147152831</v>
      </c>
    </row>
    <row r="35" spans="1:10" ht="15.75" x14ac:dyDescent="0.25">
      <c r="A35" s="1" t="s">
        <v>41</v>
      </c>
      <c r="B35" s="10">
        <v>0</v>
      </c>
      <c r="C35" s="10">
        <v>0</v>
      </c>
      <c r="D35" s="8"/>
      <c r="E35" s="10">
        <v>312</v>
      </c>
      <c r="F35" s="8"/>
      <c r="G35" s="10">
        <v>211</v>
      </c>
      <c r="H35" s="7">
        <f t="shared" si="2"/>
        <v>0.67628205128205132</v>
      </c>
      <c r="I35" s="10">
        <v>200</v>
      </c>
      <c r="J35" s="7">
        <f t="shared" si="3"/>
        <v>0.94786729857819907</v>
      </c>
    </row>
    <row r="36" spans="1:10" ht="15.75" x14ac:dyDescent="0.25">
      <c r="A36" s="1" t="s">
        <v>42</v>
      </c>
      <c r="B36" s="10">
        <v>87286</v>
      </c>
      <c r="C36" s="10">
        <v>90324</v>
      </c>
      <c r="D36" s="8">
        <f t="shared" si="0"/>
        <v>1.0348051233874849</v>
      </c>
      <c r="E36" s="10">
        <v>110889</v>
      </c>
      <c r="F36" s="8">
        <f t="shared" si="1"/>
        <v>1.2276803507373455</v>
      </c>
      <c r="G36" s="10">
        <v>112547</v>
      </c>
      <c r="H36" s="7">
        <f t="shared" si="2"/>
        <v>1.0149518888257627</v>
      </c>
      <c r="I36" s="10">
        <v>114381</v>
      </c>
      <c r="J36" s="7">
        <f t="shared" si="3"/>
        <v>1.0162954143602227</v>
      </c>
    </row>
    <row r="37" spans="1:10" ht="15.75" x14ac:dyDescent="0.25">
      <c r="A37" s="1" t="s">
        <v>43</v>
      </c>
      <c r="B37" s="10">
        <v>28002</v>
      </c>
      <c r="C37" s="10">
        <v>28849</v>
      </c>
      <c r="D37" s="8">
        <f t="shared" si="0"/>
        <v>1.0302478394400401</v>
      </c>
      <c r="E37" s="10">
        <v>28479</v>
      </c>
      <c r="F37" s="8">
        <f t="shared" si="1"/>
        <v>0.98717459877292102</v>
      </c>
      <c r="G37" s="10">
        <v>28730</v>
      </c>
      <c r="H37" s="7">
        <f t="shared" si="2"/>
        <v>1.0088135117103831</v>
      </c>
      <c r="I37" s="10">
        <v>29409</v>
      </c>
      <c r="J37" s="7">
        <f t="shared" si="3"/>
        <v>1.0236338322311174</v>
      </c>
    </row>
    <row r="38" spans="1:10" ht="15.75" x14ac:dyDescent="0.25">
      <c r="A38" s="1" t="s">
        <v>44</v>
      </c>
      <c r="B38" s="10">
        <v>1173</v>
      </c>
      <c r="C38" s="10">
        <v>199</v>
      </c>
      <c r="D38" s="8">
        <f t="shared" si="0"/>
        <v>0.16965046888320545</v>
      </c>
      <c r="E38" s="10">
        <v>271</v>
      </c>
      <c r="F38" s="8">
        <f t="shared" si="1"/>
        <v>1.3618090452261307</v>
      </c>
      <c r="G38" s="10">
        <v>221</v>
      </c>
      <c r="H38" s="7">
        <f t="shared" si="2"/>
        <v>0.81549815498154976</v>
      </c>
      <c r="I38" s="10">
        <v>221</v>
      </c>
      <c r="J38" s="7">
        <f t="shared" si="3"/>
        <v>1</v>
      </c>
    </row>
    <row r="39" spans="1:10" ht="31.5" x14ac:dyDescent="0.25">
      <c r="A39" s="1" t="s">
        <v>45</v>
      </c>
      <c r="B39" s="10"/>
      <c r="C39" s="10"/>
      <c r="D39" s="7"/>
      <c r="E39" s="10"/>
      <c r="F39" s="7"/>
      <c r="G39" s="10"/>
      <c r="H39" s="7"/>
      <c r="I39" s="10"/>
      <c r="J39" s="7"/>
    </row>
    <row r="40" spans="1:10" ht="15.75" x14ac:dyDescent="0.25">
      <c r="A40" s="2" t="s">
        <v>46</v>
      </c>
      <c r="B40" s="12">
        <f>B41+B42+B43</f>
        <v>125459</v>
      </c>
      <c r="C40" s="12">
        <f>C41+C42+C43</f>
        <v>137170</v>
      </c>
      <c r="D40" s="7">
        <f t="shared" si="0"/>
        <v>1.0933452362923346</v>
      </c>
      <c r="E40" s="12">
        <f>E41+E42+E43</f>
        <v>104979</v>
      </c>
      <c r="F40" s="7">
        <f t="shared" si="1"/>
        <v>0.76532040533644385</v>
      </c>
      <c r="G40" s="12">
        <f>G41+G42+G43</f>
        <v>109481</v>
      </c>
      <c r="H40" s="7">
        <f t="shared" si="2"/>
        <v>1.0428847674296764</v>
      </c>
      <c r="I40" s="12">
        <f>I41+I42+I43</f>
        <v>114309</v>
      </c>
      <c r="J40" s="7">
        <f t="shared" si="3"/>
        <v>1.044098976078041</v>
      </c>
    </row>
    <row r="41" spans="1:10" ht="15.75" x14ac:dyDescent="0.25">
      <c r="A41" s="1" t="s">
        <v>47</v>
      </c>
      <c r="B41" s="10">
        <v>110423</v>
      </c>
      <c r="C41" s="10">
        <v>124320</v>
      </c>
      <c r="D41" s="8">
        <f t="shared" si="0"/>
        <v>1.1258524039375855</v>
      </c>
      <c r="E41" s="10">
        <v>90039</v>
      </c>
      <c r="F41" s="8">
        <f t="shared" si="1"/>
        <v>0.72425193050193049</v>
      </c>
      <c r="G41" s="10">
        <v>94541</v>
      </c>
      <c r="H41" s="8">
        <f t="shared" si="2"/>
        <v>1.050000555314919</v>
      </c>
      <c r="I41" s="10">
        <v>99269</v>
      </c>
      <c r="J41" s="8">
        <f t="shared" si="3"/>
        <v>1.0500100485503643</v>
      </c>
    </row>
    <row r="42" spans="1:10" ht="15.75" x14ac:dyDescent="0.25">
      <c r="A42" s="1" t="s">
        <v>48</v>
      </c>
      <c r="B42" s="10">
        <v>11378</v>
      </c>
      <c r="C42" s="10">
        <v>10100</v>
      </c>
      <c r="D42" s="8">
        <f t="shared" si="0"/>
        <v>0.88767797503955004</v>
      </c>
      <c r="E42" s="10">
        <v>10100</v>
      </c>
      <c r="F42" s="8">
        <f t="shared" si="1"/>
        <v>1</v>
      </c>
      <c r="G42" s="10">
        <v>10100</v>
      </c>
      <c r="H42" s="8">
        <f t="shared" si="2"/>
        <v>1</v>
      </c>
      <c r="I42" s="10">
        <v>10100</v>
      </c>
      <c r="J42" s="8">
        <f t="shared" si="3"/>
        <v>1</v>
      </c>
    </row>
    <row r="43" spans="1:10" ht="15.75" x14ac:dyDescent="0.25">
      <c r="A43" s="1" t="s">
        <v>49</v>
      </c>
      <c r="B43" s="10">
        <v>3658</v>
      </c>
      <c r="C43" s="10">
        <v>2750</v>
      </c>
      <c r="D43" s="8">
        <f t="shared" si="0"/>
        <v>0.75177692728266809</v>
      </c>
      <c r="E43" s="10">
        <v>4840</v>
      </c>
      <c r="F43" s="8">
        <f t="shared" si="1"/>
        <v>1.76</v>
      </c>
      <c r="G43" s="10">
        <v>4840</v>
      </c>
      <c r="H43" s="8">
        <f t="shared" si="2"/>
        <v>1</v>
      </c>
      <c r="I43" s="10">
        <v>4940</v>
      </c>
      <c r="J43" s="8">
        <f t="shared" si="3"/>
        <v>1.0206611570247934</v>
      </c>
    </row>
    <row r="44" spans="1:10" ht="15.75" x14ac:dyDescent="0.25">
      <c r="A44" s="2" t="s">
        <v>50</v>
      </c>
      <c r="B44" s="12">
        <v>139096</v>
      </c>
      <c r="C44" s="12">
        <v>53786</v>
      </c>
      <c r="D44" s="7">
        <f t="shared" si="0"/>
        <v>0.38668257893828722</v>
      </c>
      <c r="E44" s="12">
        <v>57175</v>
      </c>
      <c r="F44" s="7">
        <f t="shared" si="1"/>
        <v>1.06300896143978</v>
      </c>
      <c r="G44" s="12">
        <v>59272</v>
      </c>
      <c r="H44" s="7">
        <f t="shared" si="2"/>
        <v>1.0366768692610406</v>
      </c>
      <c r="I44" s="12">
        <v>56773</v>
      </c>
      <c r="J44" s="7">
        <f t="shared" si="3"/>
        <v>0.9578384397354569</v>
      </c>
    </row>
    <row r="45" spans="1:10" ht="15.75" x14ac:dyDescent="0.25">
      <c r="A45" s="2" t="s">
        <v>51</v>
      </c>
      <c r="B45" s="12">
        <v>49800</v>
      </c>
      <c r="C45" s="12">
        <v>39935</v>
      </c>
      <c r="D45" s="7">
        <f t="shared" si="0"/>
        <v>0.80190763052208835</v>
      </c>
      <c r="E45" s="12">
        <v>49318</v>
      </c>
      <c r="F45" s="7">
        <f t="shared" si="1"/>
        <v>1.2349568048078128</v>
      </c>
      <c r="G45" s="12">
        <v>49605</v>
      </c>
      <c r="H45" s="7">
        <f t="shared" si="2"/>
        <v>1.0058193762926315</v>
      </c>
      <c r="I45" s="12">
        <v>49978</v>
      </c>
      <c r="J45" s="7">
        <f t="shared" si="3"/>
        <v>1.0075194032859591</v>
      </c>
    </row>
    <row r="46" spans="1:10" ht="15.75" x14ac:dyDescent="0.25">
      <c r="A46" s="2" t="s">
        <v>52</v>
      </c>
      <c r="B46" s="12">
        <v>750</v>
      </c>
      <c r="C46" s="12">
        <v>800</v>
      </c>
      <c r="D46" s="7">
        <f t="shared" si="0"/>
        <v>1.0666666666666667</v>
      </c>
      <c r="E46" s="12">
        <v>800</v>
      </c>
      <c r="F46" s="7">
        <f t="shared" si="1"/>
        <v>1</v>
      </c>
      <c r="G46" s="12">
        <v>800</v>
      </c>
      <c r="H46" s="7">
        <f t="shared" si="2"/>
        <v>1</v>
      </c>
      <c r="I46" s="12">
        <v>800</v>
      </c>
      <c r="J46" s="7">
        <f t="shared" si="3"/>
        <v>1</v>
      </c>
    </row>
    <row r="47" spans="1:10" ht="15.75" x14ac:dyDescent="0.25">
      <c r="A47" s="2" t="s">
        <v>53</v>
      </c>
      <c r="B47" s="12">
        <v>350377</v>
      </c>
      <c r="C47" s="12">
        <v>178147</v>
      </c>
      <c r="D47" s="7">
        <f t="shared" si="0"/>
        <v>0.50844376200492614</v>
      </c>
      <c r="E47" s="12">
        <v>272445</v>
      </c>
      <c r="F47" s="7">
        <f t="shared" si="1"/>
        <v>1.529326904185869</v>
      </c>
      <c r="G47" s="12">
        <v>274754</v>
      </c>
      <c r="H47" s="7">
        <f t="shared" si="2"/>
        <v>1.0084751050670777</v>
      </c>
      <c r="I47" s="12">
        <v>276982</v>
      </c>
      <c r="J47" s="7">
        <f t="shared" si="3"/>
        <v>1.0081090721154196</v>
      </c>
    </row>
    <row r="48" spans="1:10" ht="15.75" x14ac:dyDescent="0.25">
      <c r="A48" s="2" t="s">
        <v>54</v>
      </c>
      <c r="B48" s="12">
        <v>7898</v>
      </c>
      <c r="C48" s="12">
        <v>3909</v>
      </c>
      <c r="D48" s="7">
        <f t="shared" si="0"/>
        <v>0.49493542669030133</v>
      </c>
      <c r="E48" s="12">
        <v>4107</v>
      </c>
      <c r="F48" s="7">
        <f t="shared" si="1"/>
        <v>1.0506523407521104</v>
      </c>
      <c r="G48" s="12">
        <v>4571</v>
      </c>
      <c r="H48" s="7">
        <f t="shared" si="2"/>
        <v>1.1129778427075725</v>
      </c>
      <c r="I48" s="12">
        <v>4708</v>
      </c>
      <c r="J48" s="7">
        <f t="shared" si="3"/>
        <v>1.0299715598337345</v>
      </c>
    </row>
    <row r="49" spans="1:15" ht="31.5" x14ac:dyDescent="0.25">
      <c r="A49" s="2" t="s">
        <v>55</v>
      </c>
      <c r="B49" s="12">
        <v>-6494</v>
      </c>
      <c r="C49" s="12">
        <v>0</v>
      </c>
      <c r="D49" s="7">
        <f t="shared" si="0"/>
        <v>0</v>
      </c>
      <c r="E49" s="12">
        <v>0</v>
      </c>
      <c r="F49" s="7"/>
      <c r="G49" s="12">
        <v>0</v>
      </c>
      <c r="H49" s="7"/>
      <c r="I49" s="12">
        <v>0</v>
      </c>
      <c r="J49" s="7"/>
    </row>
    <row r="50" spans="1:15" s="30" customFormat="1" ht="15.75" x14ac:dyDescent="0.25">
      <c r="A50" s="29" t="s">
        <v>56</v>
      </c>
      <c r="B50" s="17">
        <v>11336806</v>
      </c>
      <c r="C50" s="17">
        <f>C6+C31</f>
        <v>12294151</v>
      </c>
      <c r="D50" s="18">
        <f t="shared" si="0"/>
        <v>1.0844457424780842</v>
      </c>
      <c r="E50" s="17">
        <f>E6+E31</f>
        <v>14198443</v>
      </c>
      <c r="F50" s="18">
        <f t="shared" si="1"/>
        <v>1.1548941443780867</v>
      </c>
      <c r="G50" s="17">
        <f>G31+G6</f>
        <v>15718412</v>
      </c>
      <c r="H50" s="18">
        <f t="shared" si="2"/>
        <v>1.1070518084271634</v>
      </c>
      <c r="I50" s="17">
        <f>I6+I31</f>
        <v>16655948</v>
      </c>
      <c r="J50" s="18">
        <f t="shared" si="3"/>
        <v>1.0596457199365941</v>
      </c>
    </row>
    <row r="51" spans="1:15" ht="15.75" x14ac:dyDescent="0.25">
      <c r="A51" s="1"/>
      <c r="B51" s="10"/>
      <c r="C51" s="10"/>
      <c r="D51" s="13"/>
      <c r="E51" s="23"/>
      <c r="F51" s="7"/>
      <c r="G51" s="23"/>
      <c r="H51" s="8"/>
      <c r="I51" s="23"/>
      <c r="J51" s="3"/>
    </row>
    <row r="52" spans="1:15" s="33" customFormat="1" ht="15.75" x14ac:dyDescent="0.25">
      <c r="A52" s="29" t="s">
        <v>58</v>
      </c>
      <c r="B52" s="17">
        <f>B53+B250+B254+B256+B257+B258+B259</f>
        <v>49026920.700880006</v>
      </c>
      <c r="C52" s="17">
        <f>C53+C250+C254+C256+C257+C258+C259</f>
        <v>47492378.037810013</v>
      </c>
      <c r="D52" s="31">
        <f t="shared" ref="D52:D70" si="4">C52/B52*100</f>
        <v>96.869999907943537</v>
      </c>
      <c r="E52" s="17">
        <f>E55+E61+E186</f>
        <v>35494444</v>
      </c>
      <c r="F52" s="18"/>
      <c r="G52" s="17"/>
      <c r="H52" s="32"/>
      <c r="I52" s="17"/>
      <c r="J52" s="17"/>
    </row>
    <row r="53" spans="1:15" s="33" customFormat="1" ht="31.5" x14ac:dyDescent="0.25">
      <c r="A53" s="29" t="s">
        <v>59</v>
      </c>
      <c r="B53" s="17">
        <f>B55+B61+B186+B214</f>
        <v>48902744.669150002</v>
      </c>
      <c r="C53" s="17">
        <f>C55+C61+C186+C214</f>
        <v>47310350.704320006</v>
      </c>
      <c r="D53" s="31">
        <f t="shared" si="4"/>
        <v>96.743753391341755</v>
      </c>
      <c r="E53" s="17">
        <f>E55+E61+E186+E214</f>
        <v>36162672</v>
      </c>
      <c r="F53" s="18">
        <f t="shared" ref="F53:F70" si="5">E53/C53</f>
        <v>0.76437125199111899</v>
      </c>
      <c r="G53" s="17">
        <f>G55+G61+G186+G214</f>
        <v>24762549.5</v>
      </c>
      <c r="H53" s="32">
        <f t="shared" ref="H53:H107" si="6">G53/E53</f>
        <v>0.68475442024859223</v>
      </c>
      <c r="I53" s="17">
        <f>I55+I61+I186+I214</f>
        <v>24470922.300000001</v>
      </c>
      <c r="J53" s="17"/>
    </row>
    <row r="54" spans="1:15" ht="15.75" x14ac:dyDescent="0.25">
      <c r="A54" s="1" t="s">
        <v>60</v>
      </c>
      <c r="B54" s="10"/>
      <c r="C54" s="10"/>
      <c r="D54" s="13"/>
      <c r="E54" s="10"/>
      <c r="F54" s="7"/>
      <c r="G54" s="10"/>
      <c r="H54" s="8"/>
      <c r="I54" s="10"/>
      <c r="J54" s="4"/>
    </row>
    <row r="55" spans="1:15" ht="15.75" x14ac:dyDescent="0.25">
      <c r="A55" s="1" t="s">
        <v>61</v>
      </c>
      <c r="B55" s="10">
        <v>24231841.5</v>
      </c>
      <c r="C55" s="10">
        <v>21981243.300000001</v>
      </c>
      <c r="D55" s="13">
        <f t="shared" si="4"/>
        <v>90.712227958407539</v>
      </c>
      <c r="E55" s="10">
        <f>E56+E58</f>
        <v>25290218.400000002</v>
      </c>
      <c r="F55" s="7">
        <f t="shared" si="5"/>
        <v>1.1505363029215003</v>
      </c>
      <c r="G55" s="10">
        <v>20488443.399999999</v>
      </c>
      <c r="H55" s="8">
        <f t="shared" si="6"/>
        <v>0.81013311454835035</v>
      </c>
      <c r="I55" s="10">
        <v>20488443.399999999</v>
      </c>
      <c r="J55" s="4"/>
    </row>
    <row r="56" spans="1:15" ht="15.75" x14ac:dyDescent="0.25">
      <c r="A56" s="1" t="s">
        <v>62</v>
      </c>
      <c r="B56" s="10">
        <v>20488443.399999999</v>
      </c>
      <c r="C56" s="10">
        <v>20488443.399999999</v>
      </c>
      <c r="D56" s="13">
        <f t="shared" si="4"/>
        <v>100</v>
      </c>
      <c r="E56" s="10">
        <v>23766594.300000001</v>
      </c>
      <c r="F56" s="7">
        <f t="shared" si="5"/>
        <v>1.159999997852448</v>
      </c>
      <c r="G56" s="10">
        <v>20488443.399999999</v>
      </c>
      <c r="H56" s="8">
        <f t="shared" si="6"/>
        <v>0.86206896711322234</v>
      </c>
      <c r="I56" s="10">
        <v>20488443.399999999</v>
      </c>
      <c r="J56" s="4"/>
    </row>
    <row r="57" spans="1:15" ht="15.75" x14ac:dyDescent="0.25">
      <c r="A57" s="1" t="s">
        <v>63</v>
      </c>
      <c r="B57" s="10">
        <v>0</v>
      </c>
      <c r="C57" s="10">
        <v>0</v>
      </c>
      <c r="D57" s="13"/>
      <c r="F57" s="7"/>
      <c r="G57" s="10"/>
      <c r="H57" s="8"/>
      <c r="I57" s="10"/>
      <c r="J57" s="4"/>
    </row>
    <row r="58" spans="1:15" ht="47.25" x14ac:dyDescent="0.25">
      <c r="A58" s="1" t="s">
        <v>64</v>
      </c>
      <c r="B58" s="10">
        <v>0</v>
      </c>
      <c r="C58" s="10">
        <v>1409458</v>
      </c>
      <c r="D58" s="13"/>
      <c r="E58" s="10">
        <v>1523624.1</v>
      </c>
      <c r="F58" s="8">
        <f t="shared" si="5"/>
        <v>1.0810000014189853</v>
      </c>
      <c r="G58" s="10"/>
      <c r="H58" s="8">
        <f t="shared" si="6"/>
        <v>0</v>
      </c>
      <c r="I58" s="10"/>
      <c r="J58" s="4"/>
    </row>
    <row r="59" spans="1:15" ht="47.25" x14ac:dyDescent="0.25">
      <c r="A59" s="1" t="s">
        <v>65</v>
      </c>
      <c r="B59" s="10">
        <v>243077.1</v>
      </c>
      <c r="C59" s="10">
        <v>83341.899999999994</v>
      </c>
      <c r="D59" s="13">
        <f t="shared" si="4"/>
        <v>34.286199728398934</v>
      </c>
      <c r="E59" s="10"/>
      <c r="F59" s="8">
        <f t="shared" si="5"/>
        <v>0</v>
      </c>
      <c r="G59" s="10"/>
      <c r="H59" s="8"/>
      <c r="I59" s="10"/>
      <c r="J59" s="4"/>
    </row>
    <row r="60" spans="1:15" ht="47.25" x14ac:dyDescent="0.25">
      <c r="A60" s="1" t="s">
        <v>66</v>
      </c>
      <c r="B60" s="10">
        <v>0</v>
      </c>
      <c r="C60" s="10">
        <v>0</v>
      </c>
      <c r="D60" s="13"/>
      <c r="E60" s="10"/>
      <c r="F60" s="8"/>
      <c r="G60" s="10"/>
      <c r="H60" s="8"/>
      <c r="I60" s="10"/>
      <c r="J60" s="4"/>
      <c r="M60" s="19">
        <v>2395785.6</v>
      </c>
    </row>
    <row r="61" spans="1:15" s="33" customFormat="1" ht="15.75" x14ac:dyDescent="0.25">
      <c r="A61" s="29" t="s">
        <v>67</v>
      </c>
      <c r="B61" s="17">
        <v>14577744.996040002</v>
      </c>
      <c r="C61" s="17">
        <v>17453470.100000001</v>
      </c>
      <c r="D61" s="31">
        <f t="shared" si="4"/>
        <v>119.72681717742478</v>
      </c>
      <c r="E61" s="17">
        <f>SUM(E62:E185)</f>
        <v>9328496.0999999996</v>
      </c>
      <c r="F61" s="32">
        <f t="shared" si="5"/>
        <v>0.5344780176407441</v>
      </c>
      <c r="G61" s="17">
        <f>SUM(G62:G185)</f>
        <v>2713340.4000000008</v>
      </c>
      <c r="H61" s="32">
        <f t="shared" si="6"/>
        <v>0.29086579132514201</v>
      </c>
      <c r="I61" s="17">
        <f>SUM(I62:I185)</f>
        <v>2395785.5999999996</v>
      </c>
      <c r="J61" s="17"/>
      <c r="K61" s="34">
        <v>8969848.2999999989</v>
      </c>
      <c r="L61" s="35">
        <v>2713340.4</v>
      </c>
      <c r="M61" s="35">
        <v>2400474.2999999998</v>
      </c>
      <c r="N61" s="36"/>
      <c r="O61" s="36"/>
    </row>
    <row r="62" spans="1:15" s="11" customFormat="1" ht="31.5" x14ac:dyDescent="0.25">
      <c r="A62" s="9" t="s">
        <v>68</v>
      </c>
      <c r="B62" s="10">
        <v>0</v>
      </c>
      <c r="C62" s="10">
        <v>5139</v>
      </c>
      <c r="D62" s="13"/>
      <c r="E62" s="10">
        <v>4837.7</v>
      </c>
      <c r="F62" s="8">
        <f t="shared" si="5"/>
        <v>0.94136991632613343</v>
      </c>
      <c r="G62" s="10">
        <v>3977.6</v>
      </c>
      <c r="H62" s="8">
        <f t="shared" si="6"/>
        <v>0.82220890092399279</v>
      </c>
      <c r="I62" s="10">
        <v>4515.2</v>
      </c>
      <c r="J62" s="10"/>
      <c r="K62" s="37">
        <f>K61-E61</f>
        <v>-358647.80000000075</v>
      </c>
      <c r="L62" s="37">
        <f>L61-G61</f>
        <v>0</v>
      </c>
      <c r="M62" s="37">
        <f>M61-I61</f>
        <v>4688.7000000001863</v>
      </c>
    </row>
    <row r="63" spans="1:15" s="11" customFormat="1" ht="31.5" x14ac:dyDescent="0.25">
      <c r="A63" s="9" t="s">
        <v>69</v>
      </c>
      <c r="B63" s="10">
        <v>0</v>
      </c>
      <c r="C63" s="10">
        <v>0</v>
      </c>
      <c r="D63" s="13"/>
      <c r="E63" s="10"/>
      <c r="F63" s="8"/>
      <c r="G63" s="10"/>
      <c r="H63" s="8"/>
      <c r="I63" s="10"/>
      <c r="J63" s="10"/>
      <c r="K63" s="38"/>
      <c r="L63" s="38"/>
      <c r="M63" s="38"/>
      <c r="N63" s="38">
        <f t="shared" ref="N63" si="7">N61-N62</f>
        <v>0</v>
      </c>
      <c r="O63" s="38"/>
    </row>
    <row r="64" spans="1:15" s="11" customFormat="1" ht="31.5" x14ac:dyDescent="0.25">
      <c r="A64" s="9" t="s">
        <v>70</v>
      </c>
      <c r="B64" s="10">
        <v>742467.4</v>
      </c>
      <c r="C64" s="10">
        <v>836524.4</v>
      </c>
      <c r="D64" s="13">
        <f t="shared" si="4"/>
        <v>112.66816563259208</v>
      </c>
      <c r="E64" s="10">
        <v>892281.9</v>
      </c>
      <c r="F64" s="8">
        <f t="shared" si="5"/>
        <v>1.0666537640743055</v>
      </c>
      <c r="G64" s="10">
        <v>937105.8</v>
      </c>
      <c r="H64" s="8">
        <f t="shared" si="6"/>
        <v>1.050235133089666</v>
      </c>
      <c r="I64" s="10">
        <v>953562.3</v>
      </c>
      <c r="J64" s="10"/>
      <c r="K64" s="38"/>
      <c r="L64" s="38"/>
    </row>
    <row r="65" spans="1:13" ht="47.25" x14ac:dyDescent="0.25">
      <c r="A65" s="1" t="s">
        <v>71</v>
      </c>
      <c r="B65" s="10">
        <v>0</v>
      </c>
      <c r="C65" s="10">
        <v>0</v>
      </c>
      <c r="D65" s="13"/>
      <c r="E65" s="10"/>
      <c r="F65" s="8"/>
      <c r="G65" s="10"/>
      <c r="H65" s="8"/>
      <c r="I65" s="10"/>
      <c r="J65" s="4"/>
      <c r="K65" s="16"/>
    </row>
    <row r="66" spans="1:13" ht="47.25" x14ac:dyDescent="0.25">
      <c r="A66" s="1" t="s">
        <v>72</v>
      </c>
      <c r="B66" s="10">
        <v>0</v>
      </c>
      <c r="C66" s="10">
        <v>0</v>
      </c>
      <c r="D66" s="13"/>
      <c r="E66" s="10"/>
      <c r="F66" s="8"/>
      <c r="G66" s="10"/>
      <c r="H66" s="8"/>
      <c r="I66" s="10"/>
      <c r="J66" s="4"/>
      <c r="M66" s="27"/>
    </row>
    <row r="67" spans="1:13" ht="47.25" x14ac:dyDescent="0.25">
      <c r="A67" s="1" t="s">
        <v>73</v>
      </c>
      <c r="B67" s="10">
        <v>0</v>
      </c>
      <c r="C67" s="10">
        <v>446797.2</v>
      </c>
      <c r="D67" s="13"/>
      <c r="E67" s="10"/>
      <c r="F67" s="8">
        <f t="shared" si="5"/>
        <v>0</v>
      </c>
      <c r="G67" s="10"/>
      <c r="H67" s="8"/>
      <c r="I67" s="10"/>
      <c r="J67" s="4"/>
    </row>
    <row r="68" spans="1:13" s="11" customFormat="1" ht="47.25" x14ac:dyDescent="0.25">
      <c r="A68" s="9" t="s">
        <v>74</v>
      </c>
      <c r="B68" s="10">
        <v>0</v>
      </c>
      <c r="C68" s="10">
        <v>0</v>
      </c>
      <c r="D68" s="13"/>
      <c r="E68" s="10"/>
      <c r="F68" s="8"/>
      <c r="G68" s="10"/>
      <c r="H68" s="8"/>
      <c r="I68" s="10"/>
      <c r="J68" s="10"/>
    </row>
    <row r="69" spans="1:13" s="11" customFormat="1" ht="31.5" x14ac:dyDescent="0.25">
      <c r="A69" s="9" t="s">
        <v>75</v>
      </c>
      <c r="B69" s="10">
        <v>4664.9999900000003</v>
      </c>
      <c r="C69" s="10">
        <v>4314.6000000000004</v>
      </c>
      <c r="D69" s="13">
        <f t="shared" si="4"/>
        <v>92.48874617896837</v>
      </c>
      <c r="E69" s="10">
        <v>4273.8999999999996</v>
      </c>
      <c r="F69" s="8">
        <f t="shared" si="5"/>
        <v>0.99056691234413374</v>
      </c>
      <c r="G69" s="10"/>
      <c r="H69" s="8">
        <f t="shared" si="6"/>
        <v>0</v>
      </c>
      <c r="I69" s="10"/>
      <c r="J69" s="10"/>
    </row>
    <row r="70" spans="1:13" s="11" customFormat="1" ht="47.25" x14ac:dyDescent="0.25">
      <c r="A70" s="9" t="s">
        <v>76</v>
      </c>
      <c r="B70" s="10">
        <v>496795.9</v>
      </c>
      <c r="C70" s="10">
        <v>48919.7</v>
      </c>
      <c r="D70" s="13">
        <f t="shared" si="4"/>
        <v>9.847041813348298</v>
      </c>
      <c r="E70" s="10">
        <v>9899.9</v>
      </c>
      <c r="F70" s="8">
        <f t="shared" si="5"/>
        <v>0.20237041519060828</v>
      </c>
      <c r="G70" s="10">
        <v>0</v>
      </c>
      <c r="H70" s="8">
        <f t="shared" si="6"/>
        <v>0</v>
      </c>
      <c r="I70" s="10">
        <v>0</v>
      </c>
      <c r="J70" s="10"/>
    </row>
    <row r="71" spans="1:13" s="11" customFormat="1" ht="61.5" customHeight="1" x14ac:dyDescent="0.25">
      <c r="A71" s="9" t="s">
        <v>270</v>
      </c>
      <c r="B71" s="10">
        <v>0</v>
      </c>
      <c r="C71" s="10">
        <v>64442.3</v>
      </c>
      <c r="D71" s="13"/>
      <c r="E71" s="10"/>
      <c r="F71" s="8">
        <f t="shared" ref="F71:F133" si="8">E71/C71</f>
        <v>0</v>
      </c>
      <c r="G71" s="10"/>
      <c r="H71" s="8"/>
      <c r="I71" s="10"/>
      <c r="J71" s="10"/>
    </row>
    <row r="72" spans="1:13" s="11" customFormat="1" ht="63" x14ac:dyDescent="0.25">
      <c r="A72" s="9" t="s">
        <v>77</v>
      </c>
      <c r="B72" s="10">
        <v>3031.4</v>
      </c>
      <c r="C72" s="10">
        <v>0</v>
      </c>
      <c r="D72" s="13">
        <f t="shared" ref="D72:D139" si="9">C72/B72*100</f>
        <v>0</v>
      </c>
      <c r="E72" s="10">
        <v>3794.3</v>
      </c>
      <c r="F72" s="8"/>
      <c r="G72" s="10"/>
      <c r="H72" s="8">
        <f t="shared" si="6"/>
        <v>0</v>
      </c>
      <c r="I72" s="10"/>
      <c r="J72" s="10"/>
    </row>
    <row r="73" spans="1:13" s="11" customFormat="1" ht="37.5" customHeight="1" x14ac:dyDescent="0.25">
      <c r="A73" s="9" t="s">
        <v>269</v>
      </c>
      <c r="B73" s="10">
        <v>0</v>
      </c>
      <c r="C73" s="10">
        <v>3585.1</v>
      </c>
      <c r="D73" s="13"/>
      <c r="E73" s="10"/>
      <c r="F73" s="8">
        <f t="shared" si="8"/>
        <v>0</v>
      </c>
      <c r="G73" s="10"/>
      <c r="H73" s="8"/>
      <c r="I73" s="10"/>
      <c r="J73" s="10"/>
    </row>
    <row r="74" spans="1:13" s="11" customFormat="1" ht="63" x14ac:dyDescent="0.25">
      <c r="A74" s="9" t="s">
        <v>78</v>
      </c>
      <c r="B74" s="10">
        <v>275934.49960000004</v>
      </c>
      <c r="C74" s="10">
        <v>290332.59999999998</v>
      </c>
      <c r="D74" s="13">
        <f t="shared" si="9"/>
        <v>105.21794136683586</v>
      </c>
      <c r="E74" s="10"/>
      <c r="F74" s="8">
        <f t="shared" si="8"/>
        <v>0</v>
      </c>
      <c r="G74" s="10"/>
      <c r="H74" s="8"/>
      <c r="I74" s="10"/>
      <c r="J74" s="10"/>
    </row>
    <row r="75" spans="1:13" s="11" customFormat="1" ht="46.5" customHeight="1" x14ac:dyDescent="0.25">
      <c r="A75" s="9" t="s">
        <v>79</v>
      </c>
      <c r="B75" s="10">
        <v>1240589.5</v>
      </c>
      <c r="C75" s="10">
        <v>1127204.6000000001</v>
      </c>
      <c r="D75" s="13">
        <f t="shared" si="9"/>
        <v>90.860401446247934</v>
      </c>
      <c r="E75" s="10"/>
      <c r="F75" s="8">
        <f t="shared" si="8"/>
        <v>0</v>
      </c>
      <c r="G75" s="10"/>
      <c r="H75" s="8"/>
      <c r="I75" s="10"/>
      <c r="J75" s="10"/>
    </row>
    <row r="76" spans="1:13" s="21" customFormat="1" ht="78.75" x14ac:dyDescent="0.25">
      <c r="A76" s="9" t="s">
        <v>80</v>
      </c>
      <c r="B76" s="10">
        <v>38.029859999999999</v>
      </c>
      <c r="C76" s="10">
        <v>89.1</v>
      </c>
      <c r="D76" s="13">
        <f t="shared" si="9"/>
        <v>234.28958192325715</v>
      </c>
      <c r="E76" s="10">
        <v>89.1</v>
      </c>
      <c r="F76" s="8">
        <f t="shared" si="8"/>
        <v>1</v>
      </c>
      <c r="G76" s="10"/>
      <c r="H76" s="8">
        <f t="shared" si="6"/>
        <v>0</v>
      </c>
      <c r="I76" s="10"/>
      <c r="J76" s="20"/>
    </row>
    <row r="77" spans="1:13" s="11" customFormat="1" ht="63" x14ac:dyDescent="0.25">
      <c r="A77" s="9" t="s">
        <v>81</v>
      </c>
      <c r="B77" s="10">
        <v>0</v>
      </c>
      <c r="C77" s="10">
        <v>19823.099999999999</v>
      </c>
      <c r="D77" s="13"/>
      <c r="E77" s="10">
        <v>19036.3</v>
      </c>
      <c r="F77" s="8">
        <f t="shared" si="8"/>
        <v>0.96030893250803362</v>
      </c>
      <c r="G77" s="10"/>
      <c r="H77" s="8">
        <f t="shared" si="6"/>
        <v>0</v>
      </c>
      <c r="I77" s="10"/>
      <c r="J77" s="10"/>
    </row>
    <row r="78" spans="1:13" s="11" customFormat="1" ht="47.25" x14ac:dyDescent="0.25">
      <c r="A78" s="9" t="s">
        <v>82</v>
      </c>
      <c r="B78" s="10">
        <v>23818.6</v>
      </c>
      <c r="C78" s="10">
        <v>0</v>
      </c>
      <c r="D78" s="13">
        <f t="shared" si="9"/>
        <v>0</v>
      </c>
      <c r="E78" s="10"/>
      <c r="F78" s="8"/>
      <c r="G78" s="10"/>
      <c r="H78" s="8"/>
      <c r="I78" s="10"/>
      <c r="J78" s="10"/>
    </row>
    <row r="79" spans="1:13" s="11" customFormat="1" ht="72.75" customHeight="1" x14ac:dyDescent="0.25">
      <c r="A79" s="9" t="s">
        <v>272</v>
      </c>
      <c r="B79" s="10">
        <v>0</v>
      </c>
      <c r="C79" s="10">
        <v>11132.5</v>
      </c>
      <c r="D79" s="13"/>
      <c r="E79" s="10">
        <v>43896.9</v>
      </c>
      <c r="F79" s="8">
        <f t="shared" si="8"/>
        <v>3.9431304738378623</v>
      </c>
      <c r="G79" s="10">
        <v>43896.9</v>
      </c>
      <c r="H79" s="8">
        <f t="shared" si="6"/>
        <v>1</v>
      </c>
      <c r="I79" s="10">
        <v>49274.5</v>
      </c>
      <c r="J79" s="10"/>
    </row>
    <row r="80" spans="1:13" s="11" customFormat="1" ht="63" x14ac:dyDescent="0.25">
      <c r="A80" s="9" t="s">
        <v>83</v>
      </c>
      <c r="B80" s="10">
        <v>32212.176440000003</v>
      </c>
      <c r="C80" s="10">
        <v>27094</v>
      </c>
      <c r="D80" s="13">
        <f t="shared" si="9"/>
        <v>84.11105052298042</v>
      </c>
      <c r="E80" s="10">
        <v>26740.3</v>
      </c>
      <c r="F80" s="8">
        <f t="shared" si="8"/>
        <v>0.98694544917693949</v>
      </c>
      <c r="G80" s="10"/>
      <c r="H80" s="8">
        <f t="shared" si="6"/>
        <v>0</v>
      </c>
      <c r="I80" s="10"/>
      <c r="J80" s="10"/>
    </row>
    <row r="81" spans="1:10" s="11" customFormat="1" ht="92.25" customHeight="1" x14ac:dyDescent="0.25">
      <c r="A81" s="9" t="s">
        <v>271</v>
      </c>
      <c r="B81" s="10">
        <v>0</v>
      </c>
      <c r="C81" s="10">
        <v>180732.7</v>
      </c>
      <c r="D81" s="13"/>
      <c r="E81" s="10">
        <v>31677.1</v>
      </c>
      <c r="F81" s="8">
        <f t="shared" si="8"/>
        <v>0.17527044082227508</v>
      </c>
      <c r="G81" s="10"/>
      <c r="H81" s="8">
        <f t="shared" si="6"/>
        <v>0</v>
      </c>
      <c r="I81" s="10"/>
      <c r="J81" s="10"/>
    </row>
    <row r="82" spans="1:10" s="11" customFormat="1" ht="94.5" x14ac:dyDescent="0.25">
      <c r="A82" s="9" t="s">
        <v>84</v>
      </c>
      <c r="B82" s="10">
        <v>0</v>
      </c>
      <c r="C82" s="10">
        <v>0</v>
      </c>
      <c r="D82" s="13"/>
      <c r="E82" s="10"/>
      <c r="F82" s="8"/>
      <c r="G82" s="10"/>
      <c r="H82" s="8"/>
      <c r="I82" s="10"/>
      <c r="J82" s="10"/>
    </row>
    <row r="83" spans="1:10" s="11" customFormat="1" ht="63" x14ac:dyDescent="0.25">
      <c r="A83" s="9" t="s">
        <v>85</v>
      </c>
      <c r="B83" s="10">
        <v>0</v>
      </c>
      <c r="C83" s="10">
        <v>0</v>
      </c>
      <c r="D83" s="13"/>
      <c r="E83" s="10">
        <v>833116.4</v>
      </c>
      <c r="F83" s="8"/>
      <c r="G83" s="10"/>
      <c r="H83" s="8">
        <f t="shared" si="6"/>
        <v>0</v>
      </c>
      <c r="I83" s="10">
        <v>402142.9</v>
      </c>
      <c r="J83" s="10"/>
    </row>
    <row r="84" spans="1:10" s="11" customFormat="1" ht="94.5" x14ac:dyDescent="0.25">
      <c r="A84" s="9" t="s">
        <v>86</v>
      </c>
      <c r="B84" s="10">
        <v>108900</v>
      </c>
      <c r="C84" s="10">
        <v>58410</v>
      </c>
      <c r="D84" s="13">
        <f t="shared" si="9"/>
        <v>53.63636363636364</v>
      </c>
      <c r="E84" s="10">
        <v>58410</v>
      </c>
      <c r="F84" s="8">
        <f t="shared" si="8"/>
        <v>1</v>
      </c>
      <c r="G84" s="10">
        <v>59170</v>
      </c>
      <c r="H84" s="8">
        <f t="shared" si="6"/>
        <v>1.0130114706385893</v>
      </c>
      <c r="I84" s="10">
        <v>59800</v>
      </c>
      <c r="J84" s="10"/>
    </row>
    <row r="85" spans="1:10" s="11" customFormat="1" ht="75" customHeight="1" x14ac:dyDescent="0.25">
      <c r="A85" s="9" t="s">
        <v>282</v>
      </c>
      <c r="B85" s="10">
        <v>0</v>
      </c>
      <c r="C85" s="10">
        <v>600000</v>
      </c>
      <c r="D85" s="13"/>
      <c r="E85" s="10"/>
      <c r="F85" s="8">
        <f t="shared" si="8"/>
        <v>0</v>
      </c>
      <c r="G85" s="10"/>
      <c r="H85" s="8"/>
      <c r="I85" s="10"/>
      <c r="J85" s="10"/>
    </row>
    <row r="86" spans="1:10" s="11" customFormat="1" ht="94.5" customHeight="1" x14ac:dyDescent="0.25">
      <c r="A86" s="9" t="s">
        <v>281</v>
      </c>
      <c r="B86" s="10">
        <v>0</v>
      </c>
      <c r="C86" s="10">
        <v>229300.8</v>
      </c>
      <c r="D86" s="13"/>
      <c r="E86" s="10"/>
      <c r="F86" s="8">
        <f t="shared" si="8"/>
        <v>0</v>
      </c>
      <c r="G86" s="10"/>
      <c r="H86" s="8"/>
      <c r="I86" s="10"/>
      <c r="J86" s="10"/>
    </row>
    <row r="87" spans="1:10" s="11" customFormat="1" ht="63" x14ac:dyDescent="0.25">
      <c r="A87" s="9" t="s">
        <v>87</v>
      </c>
      <c r="B87" s="10">
        <v>0</v>
      </c>
      <c r="C87" s="10">
        <v>0</v>
      </c>
      <c r="D87" s="13"/>
      <c r="E87" s="10">
        <v>528666.4</v>
      </c>
      <c r="F87" s="8"/>
      <c r="G87" s="10"/>
      <c r="H87" s="8">
        <f t="shared" si="6"/>
        <v>0</v>
      </c>
      <c r="I87" s="10"/>
      <c r="J87" s="10"/>
    </row>
    <row r="88" spans="1:10" s="11" customFormat="1" ht="63" x14ac:dyDescent="0.25">
      <c r="A88" s="9" t="s">
        <v>88</v>
      </c>
      <c r="B88" s="10">
        <v>37273.4</v>
      </c>
      <c r="C88" s="10">
        <v>0</v>
      </c>
      <c r="D88" s="13">
        <f t="shared" si="9"/>
        <v>0</v>
      </c>
      <c r="E88" s="10"/>
      <c r="F88" s="8"/>
      <c r="G88" s="10"/>
      <c r="H88" s="8"/>
      <c r="I88" s="10"/>
      <c r="J88" s="10"/>
    </row>
    <row r="89" spans="1:10" s="11" customFormat="1" ht="63" x14ac:dyDescent="0.25">
      <c r="A89" s="9" t="s">
        <v>89</v>
      </c>
      <c r="B89" s="10">
        <v>0</v>
      </c>
      <c r="C89" s="10">
        <v>0</v>
      </c>
      <c r="D89" s="13"/>
      <c r="E89" s="10"/>
      <c r="F89" s="8"/>
      <c r="G89" s="10"/>
      <c r="H89" s="8"/>
      <c r="I89" s="10"/>
      <c r="J89" s="10"/>
    </row>
    <row r="90" spans="1:10" s="11" customFormat="1" ht="31.5" x14ac:dyDescent="0.25">
      <c r="A90" s="9" t="s">
        <v>90</v>
      </c>
      <c r="B90" s="10">
        <v>21229.8</v>
      </c>
      <c r="C90" s="10">
        <v>0</v>
      </c>
      <c r="D90" s="13">
        <f t="shared" si="9"/>
        <v>0</v>
      </c>
      <c r="E90" s="10"/>
      <c r="F90" s="8"/>
      <c r="G90" s="10"/>
      <c r="H90" s="8"/>
      <c r="I90" s="10"/>
      <c r="J90" s="10"/>
    </row>
    <row r="91" spans="1:10" s="11" customFormat="1" ht="47.25" x14ac:dyDescent="0.25">
      <c r="A91" s="9" t="s">
        <v>91</v>
      </c>
      <c r="B91" s="10">
        <v>0</v>
      </c>
      <c r="C91" s="10">
        <v>0</v>
      </c>
      <c r="D91" s="13"/>
      <c r="E91" s="10">
        <v>20380.599999999999</v>
      </c>
      <c r="F91" s="8"/>
      <c r="G91" s="10"/>
      <c r="H91" s="8">
        <f t="shared" si="6"/>
        <v>0</v>
      </c>
      <c r="I91" s="10"/>
      <c r="J91" s="10"/>
    </row>
    <row r="92" spans="1:10" s="11" customFormat="1" ht="63" x14ac:dyDescent="0.25">
      <c r="A92" s="9" t="s">
        <v>92</v>
      </c>
      <c r="B92" s="10">
        <v>7939.3</v>
      </c>
      <c r="C92" s="10">
        <v>58087.5</v>
      </c>
      <c r="D92" s="13">
        <f t="shared" si="9"/>
        <v>731.645107251269</v>
      </c>
      <c r="E92" s="10">
        <v>76988.399999999994</v>
      </c>
      <c r="F92" s="8">
        <f t="shared" si="8"/>
        <v>1.3253867010974822</v>
      </c>
      <c r="G92" s="10"/>
      <c r="H92" s="8">
        <f t="shared" si="6"/>
        <v>0</v>
      </c>
      <c r="I92" s="10"/>
      <c r="J92" s="10"/>
    </row>
    <row r="93" spans="1:10" s="11" customFormat="1" ht="31.5" x14ac:dyDescent="0.25">
      <c r="A93" s="9" t="s">
        <v>93</v>
      </c>
      <c r="B93" s="10">
        <v>0</v>
      </c>
      <c r="C93" s="10">
        <v>0</v>
      </c>
      <c r="D93" s="13"/>
      <c r="E93" s="10"/>
      <c r="F93" s="8"/>
      <c r="G93" s="10"/>
      <c r="H93" s="8"/>
      <c r="I93" s="10"/>
      <c r="J93" s="10"/>
    </row>
    <row r="94" spans="1:10" s="11" customFormat="1" ht="47.25" x14ac:dyDescent="0.25">
      <c r="A94" s="9" t="s">
        <v>94</v>
      </c>
      <c r="B94" s="10">
        <v>0</v>
      </c>
      <c r="C94" s="10">
        <v>0</v>
      </c>
      <c r="D94" s="13"/>
      <c r="E94" s="10">
        <v>8921.1</v>
      </c>
      <c r="F94" s="8"/>
      <c r="G94" s="10"/>
      <c r="H94" s="8">
        <f t="shared" si="6"/>
        <v>0</v>
      </c>
      <c r="I94" s="10"/>
      <c r="J94" s="10"/>
    </row>
    <row r="95" spans="1:10" s="11" customFormat="1" ht="47.25" x14ac:dyDescent="0.25">
      <c r="A95" s="9" t="s">
        <v>95</v>
      </c>
      <c r="B95" s="10">
        <v>0</v>
      </c>
      <c r="C95" s="10">
        <v>0</v>
      </c>
      <c r="D95" s="13"/>
      <c r="E95" s="10">
        <v>29277</v>
      </c>
      <c r="F95" s="8"/>
      <c r="G95" s="10"/>
      <c r="H95" s="8">
        <f t="shared" si="6"/>
        <v>0</v>
      </c>
      <c r="I95" s="10"/>
      <c r="J95" s="10"/>
    </row>
    <row r="96" spans="1:10" s="11" customFormat="1" ht="31.5" x14ac:dyDescent="0.25">
      <c r="A96" s="9" t="s">
        <v>96</v>
      </c>
      <c r="B96" s="10">
        <v>7247.7731699999995</v>
      </c>
      <c r="C96" s="10">
        <v>6146.9</v>
      </c>
      <c r="D96" s="13">
        <f t="shared" si="9"/>
        <v>84.810877159391012</v>
      </c>
      <c r="E96" s="10">
        <v>6847.6</v>
      </c>
      <c r="F96" s="8">
        <f t="shared" si="8"/>
        <v>1.1139924189428818</v>
      </c>
      <c r="G96" s="10">
        <v>6774.8</v>
      </c>
      <c r="H96" s="8">
        <f t="shared" si="6"/>
        <v>0.98936853788188561</v>
      </c>
      <c r="I96" s="10">
        <v>6450.9</v>
      </c>
      <c r="J96" s="10"/>
    </row>
    <row r="97" spans="1:10" s="11" customFormat="1" ht="47.25" x14ac:dyDescent="0.25">
      <c r="A97" s="9" t="s">
        <v>97</v>
      </c>
      <c r="B97" s="10">
        <v>11521.26924</v>
      </c>
      <c r="C97" s="10">
        <v>11254.5</v>
      </c>
      <c r="D97" s="13">
        <f t="shared" si="9"/>
        <v>97.684549901205159</v>
      </c>
      <c r="E97" s="10">
        <v>11083.3</v>
      </c>
      <c r="F97" s="8">
        <f t="shared" si="8"/>
        <v>0.9847883068994624</v>
      </c>
      <c r="G97" s="10">
        <v>11165.3</v>
      </c>
      <c r="H97" s="8">
        <f t="shared" si="6"/>
        <v>1.0073985184917849</v>
      </c>
      <c r="I97" s="10">
        <v>10656.2</v>
      </c>
      <c r="J97" s="10"/>
    </row>
    <row r="98" spans="1:10" s="11" customFormat="1" ht="78" customHeight="1" x14ac:dyDescent="0.25">
      <c r="A98" s="9" t="s">
        <v>280</v>
      </c>
      <c r="B98" s="10">
        <v>0</v>
      </c>
      <c r="C98" s="10">
        <v>102945.8</v>
      </c>
      <c r="D98" s="13"/>
      <c r="E98" s="10"/>
      <c r="F98" s="8">
        <f t="shared" si="8"/>
        <v>0</v>
      </c>
      <c r="G98" s="10"/>
      <c r="H98" s="8"/>
      <c r="I98" s="10"/>
      <c r="J98" s="10"/>
    </row>
    <row r="99" spans="1:10" s="11" customFormat="1" ht="42.75" customHeight="1" x14ac:dyDescent="0.25">
      <c r="A99" s="9" t="s">
        <v>279</v>
      </c>
      <c r="B99" s="10">
        <v>0</v>
      </c>
      <c r="C99" s="10">
        <v>5025</v>
      </c>
      <c r="D99" s="13"/>
      <c r="E99" s="10">
        <v>15000</v>
      </c>
      <c r="F99" s="8">
        <f t="shared" si="8"/>
        <v>2.9850746268656718</v>
      </c>
      <c r="G99" s="10"/>
      <c r="H99" s="8">
        <f t="shared" si="6"/>
        <v>0</v>
      </c>
      <c r="I99" s="10"/>
      <c r="J99" s="10"/>
    </row>
    <row r="100" spans="1:10" s="11" customFormat="1" ht="41.25" customHeight="1" x14ac:dyDescent="0.25">
      <c r="A100" s="9" t="s">
        <v>162</v>
      </c>
      <c r="B100" s="10">
        <v>150871.55749000001</v>
      </c>
      <c r="C100" s="10">
        <v>166946.79999999999</v>
      </c>
      <c r="D100" s="13">
        <f>C100/B100*100</f>
        <v>110.65491917591257</v>
      </c>
      <c r="E100" s="10">
        <v>31444.799999999999</v>
      </c>
      <c r="F100" s="8">
        <f t="shared" si="8"/>
        <v>0.18835221759267026</v>
      </c>
      <c r="G100" s="10">
        <v>34328.9</v>
      </c>
      <c r="H100" s="8">
        <f t="shared" si="6"/>
        <v>1.0917194575891722</v>
      </c>
      <c r="I100" s="10">
        <v>34328.9</v>
      </c>
      <c r="J100" s="10"/>
    </row>
    <row r="101" spans="1:10" s="11" customFormat="1" ht="50.25" customHeight="1" x14ac:dyDescent="0.25">
      <c r="A101" s="9" t="s">
        <v>278</v>
      </c>
      <c r="B101" s="10">
        <v>0</v>
      </c>
      <c r="C101" s="10">
        <v>59835.6</v>
      </c>
      <c r="D101" s="13"/>
      <c r="E101" s="10"/>
      <c r="F101" s="8">
        <f t="shared" si="8"/>
        <v>0</v>
      </c>
      <c r="G101" s="10"/>
      <c r="H101" s="8"/>
      <c r="I101" s="10"/>
      <c r="J101" s="10"/>
    </row>
    <row r="102" spans="1:10" s="11" customFormat="1" ht="63" x14ac:dyDescent="0.25">
      <c r="A102" s="9" t="s">
        <v>273</v>
      </c>
      <c r="B102" s="10">
        <v>0</v>
      </c>
      <c r="C102" s="10">
        <v>107606.7</v>
      </c>
      <c r="D102" s="13"/>
      <c r="E102" s="10"/>
      <c r="F102" s="8">
        <f t="shared" si="8"/>
        <v>0</v>
      </c>
      <c r="G102" s="10"/>
      <c r="H102" s="8"/>
      <c r="I102" s="10"/>
      <c r="J102" s="10"/>
    </row>
    <row r="103" spans="1:10" s="11" customFormat="1" ht="47.25" x14ac:dyDescent="0.25">
      <c r="A103" s="9" t="s">
        <v>98</v>
      </c>
      <c r="B103" s="10">
        <v>67468.899999999994</v>
      </c>
      <c r="C103" s="10">
        <v>0</v>
      </c>
      <c r="D103" s="13">
        <f t="shared" si="9"/>
        <v>0</v>
      </c>
      <c r="E103" s="10"/>
      <c r="F103" s="8"/>
      <c r="G103" s="10"/>
      <c r="H103" s="8"/>
      <c r="I103" s="10"/>
      <c r="J103" s="10"/>
    </row>
    <row r="104" spans="1:10" s="11" customFormat="1" ht="31.5" x14ac:dyDescent="0.25">
      <c r="A104" s="9" t="s">
        <v>99</v>
      </c>
      <c r="B104" s="10">
        <v>0</v>
      </c>
      <c r="C104" s="10">
        <v>0</v>
      </c>
      <c r="D104" s="13"/>
      <c r="E104" s="10"/>
      <c r="F104" s="8"/>
      <c r="G104" s="10"/>
      <c r="H104" s="8"/>
      <c r="I104" s="10"/>
      <c r="J104" s="10"/>
    </row>
    <row r="105" spans="1:10" s="11" customFormat="1" ht="47.25" x14ac:dyDescent="0.25">
      <c r="A105" s="9" t="s">
        <v>100</v>
      </c>
      <c r="B105" s="10">
        <v>8478.5</v>
      </c>
      <c r="C105" s="10">
        <v>7145.1</v>
      </c>
      <c r="D105" s="13">
        <f t="shared" si="9"/>
        <v>84.273161526213372</v>
      </c>
      <c r="E105" s="10"/>
      <c r="F105" s="8">
        <f t="shared" si="8"/>
        <v>0</v>
      </c>
      <c r="G105" s="10"/>
      <c r="H105" s="8"/>
      <c r="I105" s="10"/>
      <c r="J105" s="10"/>
    </row>
    <row r="106" spans="1:10" s="11" customFormat="1" ht="47.25" x14ac:dyDescent="0.25">
      <c r="A106" s="9" t="s">
        <v>101</v>
      </c>
      <c r="B106" s="10">
        <v>8665.4</v>
      </c>
      <c r="C106" s="10">
        <v>0</v>
      </c>
      <c r="D106" s="13">
        <f t="shared" si="9"/>
        <v>0</v>
      </c>
      <c r="E106" s="10">
        <v>239.1</v>
      </c>
      <c r="F106" s="8"/>
      <c r="G106" s="10"/>
      <c r="H106" s="8">
        <f t="shared" si="6"/>
        <v>0</v>
      </c>
      <c r="I106" s="10"/>
      <c r="J106" s="10"/>
    </row>
    <row r="107" spans="1:10" s="11" customFormat="1" ht="47.25" x14ac:dyDescent="0.25">
      <c r="A107" s="9" t="s">
        <v>102</v>
      </c>
      <c r="B107" s="10">
        <v>0</v>
      </c>
      <c r="C107" s="10">
        <v>226386.4</v>
      </c>
      <c r="D107" s="13"/>
      <c r="E107" s="10">
        <v>22638.6</v>
      </c>
      <c r="F107" s="8">
        <f t="shared" si="8"/>
        <v>9.9999823310940941E-2</v>
      </c>
      <c r="G107" s="10"/>
      <c r="H107" s="8">
        <f t="shared" si="6"/>
        <v>0</v>
      </c>
      <c r="I107" s="10"/>
      <c r="J107" s="10"/>
    </row>
    <row r="108" spans="1:10" s="11" customFormat="1" ht="78.75" x14ac:dyDescent="0.25">
      <c r="A108" s="9" t="s">
        <v>103</v>
      </c>
      <c r="B108" s="10">
        <v>52391.755920000003</v>
      </c>
      <c r="C108" s="10">
        <v>0</v>
      </c>
      <c r="D108" s="13">
        <f t="shared" si="9"/>
        <v>0</v>
      </c>
      <c r="E108" s="10"/>
      <c r="F108" s="8"/>
      <c r="G108" s="10"/>
      <c r="H108" s="8"/>
      <c r="I108" s="10"/>
      <c r="J108" s="10"/>
    </row>
    <row r="109" spans="1:10" s="11" customFormat="1" ht="47.25" x14ac:dyDescent="0.25">
      <c r="A109" s="9" t="s">
        <v>104</v>
      </c>
      <c r="B109" s="10">
        <v>0</v>
      </c>
      <c r="C109" s="10">
        <v>0</v>
      </c>
      <c r="D109" s="13"/>
      <c r="E109" s="10"/>
      <c r="F109" s="8"/>
      <c r="G109" s="10"/>
      <c r="H109" s="8"/>
      <c r="I109" s="10"/>
      <c r="J109" s="10"/>
    </row>
    <row r="110" spans="1:10" s="11" customFormat="1" ht="31.5" x14ac:dyDescent="0.25">
      <c r="A110" s="9" t="s">
        <v>105</v>
      </c>
      <c r="B110" s="10">
        <v>151626.64627</v>
      </c>
      <c r="C110" s="10">
        <v>963623.1</v>
      </c>
      <c r="D110" s="13">
        <f t="shared" si="9"/>
        <v>635.52358619347569</v>
      </c>
      <c r="E110" s="10"/>
      <c r="F110" s="8">
        <f t="shared" si="8"/>
        <v>0</v>
      </c>
      <c r="G110" s="10"/>
      <c r="H110" s="8"/>
      <c r="I110" s="10"/>
      <c r="J110" s="10"/>
    </row>
    <row r="111" spans="1:10" s="11" customFormat="1" ht="31.5" x14ac:dyDescent="0.25">
      <c r="A111" s="9" t="s">
        <v>106</v>
      </c>
      <c r="B111" s="10">
        <v>0</v>
      </c>
      <c r="C111" s="10">
        <v>0</v>
      </c>
      <c r="D111" s="13"/>
      <c r="E111" s="10"/>
      <c r="F111" s="8"/>
      <c r="G111" s="10"/>
      <c r="H111" s="8"/>
      <c r="I111" s="10"/>
      <c r="J111" s="10"/>
    </row>
    <row r="112" spans="1:10" s="11" customFormat="1" ht="47.25" x14ac:dyDescent="0.25">
      <c r="A112" s="9" t="s">
        <v>107</v>
      </c>
      <c r="B112" s="10">
        <v>728.90800000000002</v>
      </c>
      <c r="C112" s="10">
        <v>0</v>
      </c>
      <c r="D112" s="13">
        <f t="shared" si="9"/>
        <v>0</v>
      </c>
      <c r="E112" s="10"/>
      <c r="F112" s="8"/>
      <c r="G112" s="10"/>
      <c r="H112" s="8"/>
      <c r="I112" s="10"/>
      <c r="J112" s="10"/>
    </row>
    <row r="113" spans="1:10" s="11" customFormat="1" ht="110.25" x14ac:dyDescent="0.25">
      <c r="A113" s="9" t="s">
        <v>108</v>
      </c>
      <c r="B113" s="10">
        <v>7330</v>
      </c>
      <c r="C113" s="10">
        <v>18324.900000000001</v>
      </c>
      <c r="D113" s="13">
        <f t="shared" si="9"/>
        <v>249.99863574351983</v>
      </c>
      <c r="E113" s="10"/>
      <c r="F113" s="8">
        <f t="shared" si="8"/>
        <v>0</v>
      </c>
      <c r="G113" s="10"/>
      <c r="H113" s="8"/>
      <c r="I113" s="10"/>
      <c r="J113" s="10"/>
    </row>
    <row r="114" spans="1:10" s="11" customFormat="1" ht="63" x14ac:dyDescent="0.25">
      <c r="A114" s="9" t="s">
        <v>109</v>
      </c>
      <c r="B114" s="10">
        <v>0</v>
      </c>
      <c r="C114" s="10">
        <v>0</v>
      </c>
      <c r="D114" s="13"/>
      <c r="E114" s="10"/>
      <c r="F114" s="8"/>
      <c r="G114" s="10"/>
      <c r="H114" s="8"/>
      <c r="I114" s="10"/>
      <c r="J114" s="10"/>
    </row>
    <row r="115" spans="1:10" s="11" customFormat="1" ht="56.25" customHeight="1" x14ac:dyDescent="0.25">
      <c r="A115" s="9" t="s">
        <v>275</v>
      </c>
      <c r="B115" s="10">
        <v>0</v>
      </c>
      <c r="C115" s="10">
        <v>354264.5</v>
      </c>
      <c r="D115" s="13"/>
      <c r="E115" s="10"/>
      <c r="F115" s="8">
        <f t="shared" si="8"/>
        <v>0</v>
      </c>
      <c r="G115" s="10"/>
      <c r="H115" s="8"/>
      <c r="I115" s="10"/>
      <c r="J115" s="10"/>
    </row>
    <row r="116" spans="1:10" s="11" customFormat="1" ht="63" x14ac:dyDescent="0.25">
      <c r="A116" s="9" t="s">
        <v>110</v>
      </c>
      <c r="B116" s="10">
        <v>17820</v>
      </c>
      <c r="C116" s="10">
        <v>7920</v>
      </c>
      <c r="D116" s="13">
        <f t="shared" si="9"/>
        <v>44.444444444444443</v>
      </c>
      <c r="E116" s="10">
        <v>12870</v>
      </c>
      <c r="F116" s="8">
        <f t="shared" si="8"/>
        <v>1.625</v>
      </c>
      <c r="G116" s="10"/>
      <c r="H116" s="8">
        <f t="shared" ref="H116:H178" si="10">G116/E116</f>
        <v>0</v>
      </c>
      <c r="I116" s="10"/>
      <c r="J116" s="10"/>
    </row>
    <row r="117" spans="1:10" s="11" customFormat="1" ht="78.75" x14ac:dyDescent="0.25">
      <c r="A117" s="9" t="s">
        <v>111</v>
      </c>
      <c r="B117" s="10">
        <v>491279.5</v>
      </c>
      <c r="C117" s="10">
        <v>522391.9</v>
      </c>
      <c r="D117" s="13">
        <f t="shared" si="9"/>
        <v>106.33293267885186</v>
      </c>
      <c r="E117" s="10"/>
      <c r="F117" s="8">
        <f t="shared" si="8"/>
        <v>0</v>
      </c>
      <c r="G117" s="10"/>
      <c r="H117" s="8"/>
      <c r="I117" s="10"/>
      <c r="J117" s="10"/>
    </row>
    <row r="118" spans="1:10" s="11" customFormat="1" ht="63" x14ac:dyDescent="0.25">
      <c r="A118" s="9" t="s">
        <v>112</v>
      </c>
      <c r="B118" s="10">
        <v>2630.5</v>
      </c>
      <c r="C118" s="10">
        <v>2367.4</v>
      </c>
      <c r="D118" s="13">
        <f t="shared" si="9"/>
        <v>89.998099220680487</v>
      </c>
      <c r="E118" s="10">
        <v>2367.4</v>
      </c>
      <c r="F118" s="8">
        <f t="shared" si="8"/>
        <v>1</v>
      </c>
      <c r="G118" s="10"/>
      <c r="H118" s="8">
        <f t="shared" si="10"/>
        <v>0</v>
      </c>
      <c r="I118" s="10"/>
      <c r="J118" s="10"/>
    </row>
    <row r="119" spans="1:10" s="11" customFormat="1" ht="31.5" x14ac:dyDescent="0.25">
      <c r="A119" s="9" t="s">
        <v>113</v>
      </c>
      <c r="B119" s="10">
        <v>9900</v>
      </c>
      <c r="C119" s="10">
        <v>143683.29999999999</v>
      </c>
      <c r="D119" s="13">
        <f t="shared" si="9"/>
        <v>1451.3464646464645</v>
      </c>
      <c r="E119" s="10"/>
      <c r="F119" s="8">
        <f t="shared" si="8"/>
        <v>0</v>
      </c>
      <c r="G119" s="10"/>
      <c r="H119" s="8"/>
      <c r="I119" s="10"/>
      <c r="J119" s="10"/>
    </row>
    <row r="120" spans="1:10" s="11" customFormat="1" ht="47.25" x14ac:dyDescent="0.25">
      <c r="A120" s="9" t="s">
        <v>114</v>
      </c>
      <c r="B120" s="10">
        <v>0</v>
      </c>
      <c r="C120" s="10">
        <v>0</v>
      </c>
      <c r="D120" s="13"/>
      <c r="E120" s="10"/>
      <c r="F120" s="8"/>
      <c r="G120" s="10"/>
      <c r="H120" s="8"/>
      <c r="I120" s="10"/>
      <c r="J120" s="10"/>
    </row>
    <row r="121" spans="1:10" s="11" customFormat="1" ht="78.75" x14ac:dyDescent="0.25">
      <c r="A121" s="9" t="s">
        <v>115</v>
      </c>
      <c r="B121" s="10">
        <v>610.5</v>
      </c>
      <c r="C121" s="10">
        <v>542.29999999999995</v>
      </c>
      <c r="D121" s="13">
        <f t="shared" si="9"/>
        <v>88.828828828828819</v>
      </c>
      <c r="E121" s="10">
        <v>481.9</v>
      </c>
      <c r="F121" s="8">
        <f t="shared" si="8"/>
        <v>0.88862253365295962</v>
      </c>
      <c r="G121" s="10"/>
      <c r="H121" s="8">
        <f t="shared" si="10"/>
        <v>0</v>
      </c>
      <c r="I121" s="10"/>
      <c r="J121" s="10"/>
    </row>
    <row r="122" spans="1:10" s="11" customFormat="1" ht="63" x14ac:dyDescent="0.25">
      <c r="A122" s="9" t="s">
        <v>286</v>
      </c>
      <c r="B122" s="10"/>
      <c r="C122" s="10"/>
      <c r="D122" s="13"/>
      <c r="E122" s="10">
        <v>20894</v>
      </c>
      <c r="F122" s="8"/>
      <c r="G122" s="10"/>
      <c r="H122" s="8">
        <f t="shared" si="10"/>
        <v>0</v>
      </c>
      <c r="I122" s="10"/>
      <c r="J122" s="10"/>
    </row>
    <row r="123" spans="1:10" s="11" customFormat="1" ht="31.5" x14ac:dyDescent="0.25">
      <c r="A123" s="9" t="s">
        <v>116</v>
      </c>
      <c r="B123" s="10">
        <v>3535781.15301</v>
      </c>
      <c r="C123" s="10">
        <v>1644383</v>
      </c>
      <c r="D123" s="13">
        <f t="shared" si="9"/>
        <v>46.506922483031552</v>
      </c>
      <c r="E123" s="10"/>
      <c r="F123" s="8">
        <f t="shared" si="8"/>
        <v>0</v>
      </c>
      <c r="G123" s="10"/>
      <c r="H123" s="8"/>
      <c r="I123" s="10"/>
      <c r="J123" s="10"/>
    </row>
    <row r="124" spans="1:10" s="11" customFormat="1" ht="63" x14ac:dyDescent="0.25">
      <c r="A124" s="9" t="s">
        <v>117</v>
      </c>
      <c r="B124" s="10">
        <v>389646.70169999998</v>
      </c>
      <c r="C124" s="10">
        <v>425343.7</v>
      </c>
      <c r="D124" s="13">
        <f t="shared" si="9"/>
        <v>109.16137571401391</v>
      </c>
      <c r="E124" s="10">
        <v>439724.3</v>
      </c>
      <c r="F124" s="8">
        <f t="shared" si="8"/>
        <v>1.0338093640507664</v>
      </c>
      <c r="G124" s="10">
        <v>409962.8</v>
      </c>
      <c r="H124" s="8">
        <f t="shared" si="10"/>
        <v>0.93231781823292459</v>
      </c>
      <c r="I124" s="10">
        <v>391477.4</v>
      </c>
      <c r="J124" s="10"/>
    </row>
    <row r="125" spans="1:10" s="11" customFormat="1" ht="47.25" x14ac:dyDescent="0.25">
      <c r="A125" s="9" t="s">
        <v>118</v>
      </c>
      <c r="B125" s="10">
        <v>464058.2</v>
      </c>
      <c r="C125" s="10">
        <v>1236981.6000000001</v>
      </c>
      <c r="D125" s="13">
        <f t="shared" si="9"/>
        <v>266.55742749508573</v>
      </c>
      <c r="E125" s="10">
        <v>5560.2</v>
      </c>
      <c r="F125" s="8">
        <f t="shared" si="8"/>
        <v>4.4949738945187214E-3</v>
      </c>
      <c r="G125" s="10"/>
      <c r="H125" s="8">
        <f t="shared" si="10"/>
        <v>0</v>
      </c>
      <c r="I125" s="10"/>
      <c r="J125" s="10"/>
    </row>
    <row r="126" spans="1:10" s="11" customFormat="1" ht="31.5" x14ac:dyDescent="0.25">
      <c r="A126" s="9" t="s">
        <v>119</v>
      </c>
      <c r="B126" s="10">
        <v>54647.1</v>
      </c>
      <c r="C126" s="10">
        <v>0</v>
      </c>
      <c r="D126" s="13">
        <f t="shared" si="9"/>
        <v>0</v>
      </c>
      <c r="E126" s="10"/>
      <c r="F126" s="8"/>
      <c r="G126" s="10"/>
      <c r="H126" s="8"/>
      <c r="I126" s="10"/>
      <c r="J126" s="10"/>
    </row>
    <row r="127" spans="1:10" s="11" customFormat="1" ht="63" x14ac:dyDescent="0.25">
      <c r="A127" s="9" t="s">
        <v>120</v>
      </c>
      <c r="B127" s="10">
        <v>56455.1</v>
      </c>
      <c r="C127" s="10">
        <v>0</v>
      </c>
      <c r="D127" s="13">
        <f t="shared" si="9"/>
        <v>0</v>
      </c>
      <c r="E127" s="10"/>
      <c r="F127" s="8"/>
      <c r="G127" s="10"/>
      <c r="H127" s="8"/>
      <c r="I127" s="10"/>
      <c r="J127" s="10"/>
    </row>
    <row r="128" spans="1:10" s="11" customFormat="1" ht="63" x14ac:dyDescent="0.25">
      <c r="A128" s="9" t="s">
        <v>121</v>
      </c>
      <c r="B128" s="10">
        <v>0</v>
      </c>
      <c r="C128" s="10">
        <v>0</v>
      </c>
      <c r="D128" s="13"/>
      <c r="E128" s="10"/>
      <c r="F128" s="8"/>
      <c r="G128" s="10"/>
      <c r="H128" s="8"/>
      <c r="I128" s="10"/>
      <c r="J128" s="10"/>
    </row>
    <row r="129" spans="1:12" s="11" customFormat="1" ht="47.25" x14ac:dyDescent="0.25">
      <c r="A129" s="9" t="s">
        <v>122</v>
      </c>
      <c r="B129" s="10">
        <v>0</v>
      </c>
      <c r="C129" s="10">
        <v>0</v>
      </c>
      <c r="D129" s="13"/>
      <c r="E129" s="10">
        <v>1000000</v>
      </c>
      <c r="F129" s="8"/>
      <c r="G129" s="10"/>
      <c r="H129" s="8">
        <f t="shared" si="10"/>
        <v>0</v>
      </c>
      <c r="I129" s="10"/>
      <c r="J129" s="10"/>
    </row>
    <row r="130" spans="1:12" s="11" customFormat="1" ht="31.5" x14ac:dyDescent="0.25">
      <c r="A130" s="9" t="s">
        <v>123</v>
      </c>
      <c r="B130" s="10">
        <v>0</v>
      </c>
      <c r="C130" s="10">
        <v>43156.9</v>
      </c>
      <c r="D130" s="13"/>
      <c r="E130" s="10"/>
      <c r="F130" s="8">
        <f t="shared" si="8"/>
        <v>0</v>
      </c>
      <c r="G130" s="10"/>
      <c r="H130" s="8"/>
      <c r="I130" s="10"/>
      <c r="J130" s="10"/>
    </row>
    <row r="131" spans="1:12" s="11" customFormat="1" ht="31.5" x14ac:dyDescent="0.25">
      <c r="A131" s="9" t="s">
        <v>124</v>
      </c>
      <c r="B131" s="10">
        <v>0</v>
      </c>
      <c r="C131" s="10">
        <v>0</v>
      </c>
      <c r="D131" s="13"/>
      <c r="E131" s="10"/>
      <c r="F131" s="8"/>
      <c r="G131" s="10"/>
      <c r="H131" s="8"/>
      <c r="I131" s="10"/>
      <c r="J131" s="10"/>
    </row>
    <row r="132" spans="1:12" s="11" customFormat="1" ht="31.5" x14ac:dyDescent="0.25">
      <c r="A132" s="9" t="s">
        <v>125</v>
      </c>
      <c r="B132" s="10">
        <v>0</v>
      </c>
      <c r="C132" s="10">
        <v>0</v>
      </c>
      <c r="D132" s="13"/>
      <c r="E132" s="10">
        <v>474.7</v>
      </c>
      <c r="F132" s="8"/>
      <c r="G132" s="10">
        <v>463.6</v>
      </c>
      <c r="H132" s="8">
        <f t="shared" si="10"/>
        <v>0.97661681061723205</v>
      </c>
      <c r="I132" s="10">
        <v>463.6</v>
      </c>
      <c r="J132" s="10"/>
    </row>
    <row r="133" spans="1:12" ht="63" x14ac:dyDescent="0.25">
      <c r="A133" s="1" t="s">
        <v>126</v>
      </c>
      <c r="B133" s="10">
        <v>423235.25737999997</v>
      </c>
      <c r="C133" s="10">
        <v>304708.90000000002</v>
      </c>
      <c r="D133" s="13">
        <f t="shared" si="9"/>
        <v>71.99515982819419</v>
      </c>
      <c r="E133" s="10"/>
      <c r="F133" s="8">
        <f t="shared" si="8"/>
        <v>0</v>
      </c>
      <c r="G133" s="10"/>
      <c r="H133" s="8"/>
      <c r="I133" s="10"/>
      <c r="J133" s="4"/>
    </row>
    <row r="134" spans="1:12" ht="31.5" x14ac:dyDescent="0.25">
      <c r="A134" s="1" t="s">
        <v>289</v>
      </c>
      <c r="B134" s="10"/>
      <c r="C134" s="10"/>
      <c r="D134" s="13"/>
      <c r="E134" s="10">
        <v>15237.4</v>
      </c>
      <c r="F134" s="8"/>
      <c r="G134" s="10"/>
      <c r="H134" s="8"/>
      <c r="I134" s="10"/>
      <c r="J134" s="4"/>
      <c r="K134" t="s">
        <v>294</v>
      </c>
      <c r="L134">
        <v>358647.80000000005</v>
      </c>
    </row>
    <row r="135" spans="1:12" ht="31.5" x14ac:dyDescent="0.25">
      <c r="A135" s="1" t="s">
        <v>287</v>
      </c>
      <c r="B135" s="10"/>
      <c r="C135" s="10"/>
      <c r="D135" s="13"/>
      <c r="E135" s="10">
        <v>327505.7</v>
      </c>
      <c r="F135" s="8"/>
      <c r="G135" s="10">
        <v>663434</v>
      </c>
      <c r="H135" s="8">
        <f t="shared" si="10"/>
        <v>2.0257174149946091</v>
      </c>
      <c r="I135" s="10"/>
      <c r="J135" s="4"/>
      <c r="K135" t="s">
        <v>295</v>
      </c>
      <c r="L135">
        <v>15237.4</v>
      </c>
    </row>
    <row r="136" spans="1:12" ht="58.5" customHeight="1" x14ac:dyDescent="0.25">
      <c r="A136" s="1" t="s">
        <v>276</v>
      </c>
      <c r="B136" s="10"/>
      <c r="C136" s="10">
        <v>387087.9</v>
      </c>
      <c r="D136" s="13"/>
      <c r="E136" s="10">
        <v>575300</v>
      </c>
      <c r="F136" s="8"/>
      <c r="G136" s="10"/>
      <c r="H136" s="8"/>
      <c r="I136" s="10"/>
      <c r="J136" s="4"/>
    </row>
    <row r="137" spans="1:12" ht="58.5" customHeight="1" x14ac:dyDescent="0.25">
      <c r="A137" s="1" t="s">
        <v>294</v>
      </c>
      <c r="B137" s="10"/>
      <c r="C137" s="10"/>
      <c r="D137" s="13"/>
      <c r="E137" s="10">
        <v>358647.80000000005</v>
      </c>
      <c r="F137" s="8"/>
      <c r="G137" s="10"/>
      <c r="H137" s="8"/>
      <c r="I137" s="10"/>
      <c r="J137" s="4"/>
    </row>
    <row r="138" spans="1:12" ht="63" x14ac:dyDescent="0.25">
      <c r="A138" s="1" t="s">
        <v>127</v>
      </c>
      <c r="B138" s="10">
        <v>0</v>
      </c>
      <c r="C138" s="10">
        <v>14442.4</v>
      </c>
      <c r="D138" s="13"/>
      <c r="E138" s="10"/>
      <c r="F138" s="8">
        <f t="shared" ref="F138:F202" si="11">E138/C138</f>
        <v>0</v>
      </c>
      <c r="G138" s="10"/>
      <c r="H138" s="8"/>
      <c r="I138" s="10"/>
      <c r="J138" s="4"/>
    </row>
    <row r="139" spans="1:12" s="11" customFormat="1" ht="63" x14ac:dyDescent="0.25">
      <c r="A139" s="9" t="s">
        <v>128</v>
      </c>
      <c r="B139" s="10">
        <v>189775</v>
      </c>
      <c r="C139" s="10">
        <v>0</v>
      </c>
      <c r="D139" s="13">
        <f t="shared" si="9"/>
        <v>0</v>
      </c>
      <c r="E139" s="10"/>
      <c r="F139" s="8"/>
      <c r="G139" s="10"/>
      <c r="H139" s="8"/>
      <c r="I139" s="10"/>
      <c r="J139" s="10"/>
    </row>
    <row r="140" spans="1:12" ht="78.75" x14ac:dyDescent="0.25">
      <c r="A140" s="1" t="s">
        <v>129</v>
      </c>
      <c r="B140" s="10">
        <v>320</v>
      </c>
      <c r="C140" s="10">
        <v>297</v>
      </c>
      <c r="D140" s="13">
        <f t="shared" ref="D140:D205" si="12">C140/B140*100</f>
        <v>92.8125</v>
      </c>
      <c r="E140" s="10">
        <v>289.3</v>
      </c>
      <c r="F140" s="8">
        <f t="shared" si="11"/>
        <v>0.97407407407407409</v>
      </c>
      <c r="G140" s="10">
        <v>285.2</v>
      </c>
      <c r="H140" s="8">
        <f t="shared" si="10"/>
        <v>0.98582786035257508</v>
      </c>
      <c r="I140" s="10">
        <v>283.5</v>
      </c>
      <c r="J140" s="4"/>
    </row>
    <row r="141" spans="1:12" ht="63" x14ac:dyDescent="0.25">
      <c r="A141" s="1" t="s">
        <v>288</v>
      </c>
      <c r="B141" s="10"/>
      <c r="C141" s="10"/>
      <c r="D141" s="13"/>
      <c r="E141" s="10">
        <v>144768</v>
      </c>
      <c r="F141" s="8"/>
      <c r="G141" s="10"/>
      <c r="H141" s="8">
        <f t="shared" si="10"/>
        <v>0</v>
      </c>
      <c r="I141" s="10"/>
      <c r="J141" s="4"/>
    </row>
    <row r="142" spans="1:12" ht="63" x14ac:dyDescent="0.25">
      <c r="A142" s="1" t="s">
        <v>130</v>
      </c>
      <c r="B142" s="10">
        <v>565509.09510999999</v>
      </c>
      <c r="C142" s="10">
        <v>628174</v>
      </c>
      <c r="D142" s="13">
        <f t="shared" si="12"/>
        <v>111.08114890315083</v>
      </c>
      <c r="E142" s="10"/>
      <c r="F142" s="8">
        <f t="shared" si="11"/>
        <v>0</v>
      </c>
      <c r="G142" s="10"/>
      <c r="H142" s="8"/>
      <c r="I142" s="10"/>
      <c r="J142" s="4"/>
    </row>
    <row r="143" spans="1:12" ht="63" x14ac:dyDescent="0.25">
      <c r="A143" s="1" t="s">
        <v>131</v>
      </c>
      <c r="B143" s="10">
        <v>0</v>
      </c>
      <c r="C143" s="10">
        <v>0</v>
      </c>
      <c r="D143" s="13"/>
      <c r="E143" s="10"/>
      <c r="F143" s="8"/>
      <c r="G143" s="10"/>
      <c r="H143" s="8"/>
      <c r="I143" s="10"/>
      <c r="J143" s="4"/>
    </row>
    <row r="144" spans="1:12" ht="31.5" x14ac:dyDescent="0.25">
      <c r="A144" s="1" t="s">
        <v>132</v>
      </c>
      <c r="B144" s="10">
        <v>0</v>
      </c>
      <c r="C144" s="10">
        <v>0</v>
      </c>
      <c r="D144" s="13"/>
      <c r="E144" s="10">
        <v>210000</v>
      </c>
      <c r="F144" s="8"/>
      <c r="G144" s="10"/>
      <c r="H144" s="8">
        <f t="shared" si="10"/>
        <v>0</v>
      </c>
      <c r="I144" s="10"/>
      <c r="J144" s="4"/>
    </row>
    <row r="145" spans="1:10" ht="63" x14ac:dyDescent="0.25">
      <c r="A145" s="1" t="s">
        <v>133</v>
      </c>
      <c r="B145" s="10">
        <v>0</v>
      </c>
      <c r="C145" s="10">
        <v>0</v>
      </c>
      <c r="D145" s="13"/>
      <c r="E145" s="10"/>
      <c r="F145" s="8"/>
      <c r="G145" s="10"/>
      <c r="H145" s="8"/>
      <c r="I145" s="10"/>
      <c r="J145" s="4"/>
    </row>
    <row r="146" spans="1:10" ht="47.25" x14ac:dyDescent="0.25">
      <c r="A146" s="1" t="s">
        <v>134</v>
      </c>
      <c r="B146" s="10">
        <v>231.5</v>
      </c>
      <c r="C146" s="10">
        <v>186.8</v>
      </c>
      <c r="D146" s="13">
        <f t="shared" si="12"/>
        <v>80.691144708423337</v>
      </c>
      <c r="E146" s="10">
        <v>147.69999999999999</v>
      </c>
      <c r="F146" s="8">
        <f t="shared" si="11"/>
        <v>0.79068522483940029</v>
      </c>
      <c r="G146" s="10">
        <v>143.4</v>
      </c>
      <c r="H146" s="8">
        <f t="shared" si="10"/>
        <v>0.97088693297224116</v>
      </c>
      <c r="I146" s="10">
        <v>140.69999999999999</v>
      </c>
      <c r="J146" s="4"/>
    </row>
    <row r="147" spans="1:10" ht="63" x14ac:dyDescent="0.25">
      <c r="A147" s="1" t="s">
        <v>135</v>
      </c>
      <c r="B147" s="10">
        <v>25738.5</v>
      </c>
      <c r="C147" s="10">
        <v>6916.1</v>
      </c>
      <c r="D147" s="13">
        <f t="shared" si="12"/>
        <v>26.870641257260523</v>
      </c>
      <c r="E147" s="10">
        <v>5873.4</v>
      </c>
      <c r="F147" s="8">
        <f t="shared" si="11"/>
        <v>0.8492358410086609</v>
      </c>
      <c r="G147" s="10">
        <v>8200.7000000000007</v>
      </c>
      <c r="H147" s="8">
        <f t="shared" si="10"/>
        <v>1.3962440834950798</v>
      </c>
      <c r="I147" s="10">
        <v>7579</v>
      </c>
      <c r="J147" s="4"/>
    </row>
    <row r="148" spans="1:10" ht="47.25" x14ac:dyDescent="0.25">
      <c r="A148" s="1" t="s">
        <v>136</v>
      </c>
      <c r="B148" s="10">
        <v>5982.5</v>
      </c>
      <c r="C148" s="10">
        <v>6282.3</v>
      </c>
      <c r="D148" s="13">
        <f t="shared" si="12"/>
        <v>105.01128290848307</v>
      </c>
      <c r="E148" s="10">
        <v>5503.8</v>
      </c>
      <c r="F148" s="8">
        <f t="shared" si="11"/>
        <v>0.87608041640800349</v>
      </c>
      <c r="G148" s="10">
        <v>5363.6</v>
      </c>
      <c r="H148" s="8">
        <f t="shared" si="10"/>
        <v>0.97452669065009634</v>
      </c>
      <c r="I148" s="10">
        <v>5363.6</v>
      </c>
      <c r="J148" s="4"/>
    </row>
    <row r="149" spans="1:10" ht="31.5" x14ac:dyDescent="0.25">
      <c r="A149" s="1" t="s">
        <v>137</v>
      </c>
      <c r="B149" s="10">
        <v>42935</v>
      </c>
      <c r="C149" s="10">
        <v>44184</v>
      </c>
      <c r="D149" s="13">
        <f t="shared" si="12"/>
        <v>102.90904856177943</v>
      </c>
      <c r="E149" s="10">
        <v>71316</v>
      </c>
      <c r="F149" s="8">
        <f t="shared" si="11"/>
        <v>1.6140684410646389</v>
      </c>
      <c r="G149" s="10"/>
      <c r="H149" s="8">
        <f t="shared" si="10"/>
        <v>0</v>
      </c>
      <c r="I149" s="10"/>
      <c r="J149" s="4"/>
    </row>
    <row r="150" spans="1:10" ht="63" x14ac:dyDescent="0.25">
      <c r="A150" s="1" t="s">
        <v>138</v>
      </c>
      <c r="B150" s="10">
        <v>0</v>
      </c>
      <c r="C150" s="10">
        <v>0</v>
      </c>
      <c r="D150" s="13"/>
      <c r="E150" s="10"/>
      <c r="F150" s="8"/>
      <c r="G150" s="10"/>
      <c r="H150" s="8"/>
      <c r="I150" s="10"/>
      <c r="J150" s="4"/>
    </row>
    <row r="151" spans="1:10" ht="63" x14ac:dyDescent="0.25">
      <c r="A151" s="1" t="s">
        <v>139</v>
      </c>
      <c r="B151" s="10">
        <v>2063000</v>
      </c>
      <c r="C151" s="10">
        <v>3358755.5</v>
      </c>
      <c r="D151" s="13">
        <f t="shared" si="12"/>
        <v>162.80928259815801</v>
      </c>
      <c r="E151" s="10">
        <v>2439770.5</v>
      </c>
      <c r="F151" s="8">
        <f t="shared" si="11"/>
        <v>0.72639121841408227</v>
      </c>
      <c r="G151" s="10"/>
      <c r="H151" s="8">
        <f t="shared" si="10"/>
        <v>0</v>
      </c>
      <c r="I151" s="10"/>
      <c r="J151" s="4"/>
    </row>
    <row r="152" spans="1:10" ht="47.25" x14ac:dyDescent="0.25">
      <c r="A152" s="1" t="s">
        <v>140</v>
      </c>
      <c r="B152" s="10">
        <v>10153.4</v>
      </c>
      <c r="C152" s="10">
        <v>0</v>
      </c>
      <c r="D152" s="13">
        <f t="shared" si="12"/>
        <v>0</v>
      </c>
      <c r="E152" s="10"/>
      <c r="F152" s="8"/>
      <c r="G152" s="10"/>
      <c r="H152" s="8"/>
      <c r="I152" s="10"/>
      <c r="J152" s="4"/>
    </row>
    <row r="153" spans="1:10" ht="47.25" x14ac:dyDescent="0.25">
      <c r="A153" s="1" t="s">
        <v>141</v>
      </c>
      <c r="B153" s="10">
        <v>0</v>
      </c>
      <c r="C153" s="10">
        <v>0</v>
      </c>
      <c r="D153" s="13"/>
      <c r="E153" s="10"/>
      <c r="F153" s="8"/>
      <c r="G153" s="10"/>
      <c r="H153" s="8"/>
      <c r="I153" s="10"/>
      <c r="J153" s="4"/>
    </row>
    <row r="154" spans="1:10" ht="57" customHeight="1" x14ac:dyDescent="0.25">
      <c r="A154" s="1" t="s">
        <v>277</v>
      </c>
      <c r="B154" s="10">
        <v>0</v>
      </c>
      <c r="C154" s="10">
        <v>11061.5</v>
      </c>
      <c r="D154" s="13"/>
      <c r="E154" s="10">
        <v>10631.4</v>
      </c>
      <c r="F154" s="8">
        <f t="shared" si="11"/>
        <v>0.96111738914252132</v>
      </c>
      <c r="G154" s="10"/>
      <c r="H154" s="8"/>
      <c r="I154" s="10"/>
      <c r="J154" s="4"/>
    </row>
    <row r="155" spans="1:10" ht="78" customHeight="1" x14ac:dyDescent="0.25">
      <c r="A155" s="1" t="s">
        <v>274</v>
      </c>
      <c r="B155" s="10">
        <v>0</v>
      </c>
      <c r="C155" s="10">
        <v>878.4</v>
      </c>
      <c r="D155" s="13"/>
      <c r="E155" s="10"/>
      <c r="F155" s="8">
        <f t="shared" si="11"/>
        <v>0</v>
      </c>
      <c r="G155" s="10"/>
      <c r="H155" s="8"/>
      <c r="I155" s="10"/>
      <c r="J155" s="4"/>
    </row>
    <row r="156" spans="1:10" ht="31.5" x14ac:dyDescent="0.25">
      <c r="A156" s="1" t="s">
        <v>142</v>
      </c>
      <c r="B156" s="10">
        <v>130092.7</v>
      </c>
      <c r="C156" s="10">
        <v>174891</v>
      </c>
      <c r="D156" s="13">
        <f t="shared" si="12"/>
        <v>134.43567548371277</v>
      </c>
      <c r="E156" s="10">
        <v>157150.29999999999</v>
      </c>
      <c r="F156" s="8">
        <f t="shared" si="11"/>
        <v>0.89856138966556309</v>
      </c>
      <c r="G156" s="10">
        <v>192073.3</v>
      </c>
      <c r="H156" s="8">
        <f t="shared" si="10"/>
        <v>1.2222267472604251</v>
      </c>
      <c r="I156" s="10">
        <v>197066.7</v>
      </c>
      <c r="J156" s="4"/>
    </row>
    <row r="157" spans="1:10" ht="47.25" x14ac:dyDescent="0.25">
      <c r="A157" s="1" t="s">
        <v>143</v>
      </c>
      <c r="B157" s="10">
        <v>69616.7</v>
      </c>
      <c r="C157" s="10">
        <v>70319.8</v>
      </c>
      <c r="D157" s="13">
        <f t="shared" si="12"/>
        <v>101.00995881735275</v>
      </c>
      <c r="E157" s="10">
        <v>151238.20000000001</v>
      </c>
      <c r="F157" s="8">
        <f t="shared" si="11"/>
        <v>2.1507199963594892</v>
      </c>
      <c r="G157" s="10">
        <v>151238.20000000001</v>
      </c>
      <c r="H157" s="8">
        <f t="shared" si="10"/>
        <v>1</v>
      </c>
      <c r="I157" s="10">
        <v>163494</v>
      </c>
      <c r="J157" s="4"/>
    </row>
    <row r="158" spans="1:10" ht="47.25" x14ac:dyDescent="0.25">
      <c r="A158" s="1" t="s">
        <v>144</v>
      </c>
      <c r="B158" s="10">
        <v>112469.11186</v>
      </c>
      <c r="C158" s="10">
        <v>90530.8</v>
      </c>
      <c r="D158" s="13">
        <f t="shared" si="12"/>
        <v>80.493922733818238</v>
      </c>
      <c r="E158" s="10"/>
      <c r="F158" s="8">
        <f t="shared" si="11"/>
        <v>0</v>
      </c>
      <c r="G158" s="10"/>
      <c r="H158" s="8"/>
      <c r="I158" s="10"/>
      <c r="J158" s="4"/>
    </row>
    <row r="159" spans="1:10" ht="31.5" x14ac:dyDescent="0.25">
      <c r="A159" s="1" t="s">
        <v>145</v>
      </c>
      <c r="B159" s="10">
        <v>0</v>
      </c>
      <c r="C159" s="10">
        <v>0</v>
      </c>
      <c r="D159" s="13"/>
      <c r="E159" s="10"/>
      <c r="F159" s="8"/>
      <c r="G159" s="10">
        <v>21034.6</v>
      </c>
      <c r="H159" s="8"/>
      <c r="I159" s="10">
        <v>384.4</v>
      </c>
      <c r="J159" s="4"/>
    </row>
    <row r="160" spans="1:10" ht="31.5" x14ac:dyDescent="0.25">
      <c r="A160" s="1" t="s">
        <v>146</v>
      </c>
      <c r="B160" s="10">
        <v>0</v>
      </c>
      <c r="C160" s="10">
        <v>0</v>
      </c>
      <c r="D160" s="13"/>
      <c r="E160" s="10"/>
      <c r="F160" s="8"/>
      <c r="G160" s="10"/>
      <c r="H160" s="8"/>
      <c r="I160" s="10"/>
      <c r="J160" s="4"/>
    </row>
    <row r="161" spans="1:10" ht="31.5" x14ac:dyDescent="0.25">
      <c r="A161" s="1" t="s">
        <v>147</v>
      </c>
      <c r="B161" s="10">
        <v>120803.39988</v>
      </c>
      <c r="C161" s="10">
        <v>77991.899999999994</v>
      </c>
      <c r="D161" s="13">
        <f t="shared" si="12"/>
        <v>64.561014075326696</v>
      </c>
      <c r="E161" s="10">
        <v>50113</v>
      </c>
      <c r="F161" s="8">
        <f t="shared" si="11"/>
        <v>0.64254108439466151</v>
      </c>
      <c r="G161" s="10"/>
      <c r="H161" s="8">
        <f t="shared" si="10"/>
        <v>0</v>
      </c>
      <c r="I161" s="10"/>
      <c r="J161" s="4"/>
    </row>
    <row r="162" spans="1:10" ht="47.25" x14ac:dyDescent="0.25">
      <c r="A162" s="1" t="s">
        <v>148</v>
      </c>
      <c r="B162" s="10">
        <v>1823.4</v>
      </c>
      <c r="C162" s="10">
        <v>0</v>
      </c>
      <c r="D162" s="13">
        <f t="shared" si="12"/>
        <v>0</v>
      </c>
      <c r="E162" s="10"/>
      <c r="F162" s="8"/>
      <c r="G162" s="10"/>
      <c r="H162" s="8"/>
      <c r="I162" s="10"/>
      <c r="J162" s="4"/>
    </row>
    <row r="163" spans="1:10" ht="47.25" x14ac:dyDescent="0.25">
      <c r="A163" s="1" t="s">
        <v>149</v>
      </c>
      <c r="B163" s="10">
        <v>9133.1</v>
      </c>
      <c r="C163" s="10">
        <v>0</v>
      </c>
      <c r="D163" s="13">
        <f t="shared" si="12"/>
        <v>0</v>
      </c>
      <c r="E163" s="10"/>
      <c r="F163" s="8"/>
      <c r="G163" s="10"/>
      <c r="H163" s="8"/>
      <c r="I163" s="10"/>
      <c r="J163" s="4"/>
    </row>
    <row r="164" spans="1:10" ht="47.25" x14ac:dyDescent="0.25">
      <c r="A164" s="1" t="s">
        <v>150</v>
      </c>
      <c r="B164" s="10">
        <v>8271.5</v>
      </c>
      <c r="C164" s="10">
        <v>6198.5</v>
      </c>
      <c r="D164" s="13">
        <f t="shared" si="12"/>
        <v>74.938040258719695</v>
      </c>
      <c r="E164" s="10">
        <v>4843.3</v>
      </c>
      <c r="F164" s="8">
        <f t="shared" si="11"/>
        <v>0.7813664596273292</v>
      </c>
      <c r="G164" s="10">
        <v>5646.1</v>
      </c>
      <c r="H164" s="8">
        <f t="shared" si="10"/>
        <v>1.1657547539900481</v>
      </c>
      <c r="I164" s="10">
        <v>5392.9</v>
      </c>
      <c r="J164" s="4"/>
    </row>
    <row r="165" spans="1:10" ht="31.5" x14ac:dyDescent="0.25">
      <c r="A165" s="1" t="s">
        <v>151</v>
      </c>
      <c r="B165" s="10">
        <v>53762.7</v>
      </c>
      <c r="C165" s="10">
        <v>41756.300000000003</v>
      </c>
      <c r="D165" s="13">
        <f t="shared" si="12"/>
        <v>77.667788262122258</v>
      </c>
      <c r="E165" s="10">
        <v>78432.3</v>
      </c>
      <c r="F165" s="8">
        <f t="shared" si="11"/>
        <v>1.878334526766021</v>
      </c>
      <c r="G165" s="10">
        <v>1447.7</v>
      </c>
      <c r="H165" s="8">
        <f t="shared" si="10"/>
        <v>1.8457956734661614E-2</v>
      </c>
      <c r="I165" s="10">
        <v>1408.9</v>
      </c>
      <c r="J165" s="4"/>
    </row>
    <row r="166" spans="1:10" ht="31.5" x14ac:dyDescent="0.25">
      <c r="A166" s="1" t="s">
        <v>152</v>
      </c>
      <c r="B166" s="10">
        <v>630586.38627000002</v>
      </c>
      <c r="C166" s="10">
        <v>234698.8</v>
      </c>
      <c r="D166" s="13">
        <f t="shared" si="12"/>
        <v>37.219135254136035</v>
      </c>
      <c r="E166" s="10">
        <v>330491.5</v>
      </c>
      <c r="F166" s="8">
        <f t="shared" si="11"/>
        <v>1.4081516394630054</v>
      </c>
      <c r="G166" s="10"/>
      <c r="H166" s="8">
        <f t="shared" si="10"/>
        <v>0</v>
      </c>
      <c r="I166" s="10"/>
      <c r="J166" s="4"/>
    </row>
    <row r="167" spans="1:10" ht="63" x14ac:dyDescent="0.25">
      <c r="A167" s="1" t="s">
        <v>153</v>
      </c>
      <c r="B167" s="10">
        <v>176320.9</v>
      </c>
      <c r="C167" s="10">
        <v>32216.1</v>
      </c>
      <c r="D167" s="13">
        <f t="shared" si="12"/>
        <v>18.2712883157924</v>
      </c>
      <c r="E167" s="10">
        <v>19303.7</v>
      </c>
      <c r="F167" s="8">
        <f t="shared" si="11"/>
        <v>0.59919419172401378</v>
      </c>
      <c r="G167" s="10"/>
      <c r="H167" s="8">
        <f t="shared" si="10"/>
        <v>0</v>
      </c>
      <c r="I167" s="10"/>
      <c r="J167" s="4"/>
    </row>
    <row r="168" spans="1:10" ht="63" x14ac:dyDescent="0.25">
      <c r="A168" s="1" t="s">
        <v>154</v>
      </c>
      <c r="B168" s="10">
        <v>0</v>
      </c>
      <c r="C168" s="10">
        <v>0</v>
      </c>
      <c r="D168" s="13"/>
      <c r="E168" s="10"/>
      <c r="F168" s="8"/>
      <c r="G168" s="10"/>
      <c r="H168" s="8"/>
      <c r="I168" s="10"/>
      <c r="J168" s="4"/>
    </row>
    <row r="169" spans="1:10" ht="33.75" customHeight="1" x14ac:dyDescent="0.25">
      <c r="A169" s="1" t="s">
        <v>155</v>
      </c>
      <c r="B169" s="10">
        <v>188100</v>
      </c>
      <c r="C169" s="10">
        <v>195140.8</v>
      </c>
      <c r="D169" s="13">
        <f t="shared" si="12"/>
        <v>103.74311536416798</v>
      </c>
      <c r="E169" s="10"/>
      <c r="F169" s="8">
        <f t="shared" si="11"/>
        <v>0</v>
      </c>
      <c r="G169" s="10"/>
      <c r="H169" s="8"/>
      <c r="I169" s="10"/>
      <c r="J169" s="4"/>
    </row>
    <row r="170" spans="1:10" ht="31.5" x14ac:dyDescent="0.25">
      <c r="A170" s="1" t="s">
        <v>156</v>
      </c>
      <c r="B170" s="10">
        <v>86681.5</v>
      </c>
      <c r="C170" s="10">
        <v>100000</v>
      </c>
      <c r="D170" s="13">
        <f t="shared" si="12"/>
        <v>115.36487024336219</v>
      </c>
      <c r="E170" s="10">
        <v>100000</v>
      </c>
      <c r="F170" s="8">
        <f t="shared" si="11"/>
        <v>1</v>
      </c>
      <c r="G170" s="10"/>
      <c r="H170" s="8">
        <f t="shared" si="10"/>
        <v>0</v>
      </c>
      <c r="I170" s="10"/>
      <c r="J170" s="4"/>
    </row>
    <row r="171" spans="1:10" ht="47.25" x14ac:dyDescent="0.25">
      <c r="A171" s="1" t="s">
        <v>157</v>
      </c>
      <c r="B171" s="10">
        <v>0</v>
      </c>
      <c r="C171" s="10">
        <v>16361.8</v>
      </c>
      <c r="D171" s="13"/>
      <c r="E171" s="10">
        <v>1491</v>
      </c>
      <c r="F171" s="8">
        <f t="shared" si="11"/>
        <v>9.1126893129117828E-2</v>
      </c>
      <c r="G171" s="10"/>
      <c r="H171" s="8">
        <f t="shared" si="10"/>
        <v>0</v>
      </c>
      <c r="I171" s="10"/>
      <c r="J171" s="4"/>
    </row>
    <row r="172" spans="1:10" ht="47.25" x14ac:dyDescent="0.25">
      <c r="A172" s="1" t="s">
        <v>158</v>
      </c>
      <c r="B172" s="10">
        <v>0</v>
      </c>
      <c r="C172" s="10">
        <v>0</v>
      </c>
      <c r="D172" s="13"/>
      <c r="E172" s="10"/>
      <c r="F172" s="8"/>
      <c r="G172" s="10"/>
      <c r="H172" s="8"/>
      <c r="I172" s="10"/>
      <c r="J172" s="4"/>
    </row>
    <row r="173" spans="1:10" ht="31.5" x14ac:dyDescent="0.25">
      <c r="A173" s="1" t="s">
        <v>159</v>
      </c>
      <c r="B173" s="10">
        <v>63360</v>
      </c>
      <c r="C173" s="10">
        <v>360269.5</v>
      </c>
      <c r="D173" s="13">
        <f t="shared" si="12"/>
        <v>568.60716540404042</v>
      </c>
      <c r="E173" s="10"/>
      <c r="F173" s="8">
        <f t="shared" si="11"/>
        <v>0</v>
      </c>
      <c r="G173" s="10"/>
      <c r="H173" s="8"/>
      <c r="I173" s="10"/>
      <c r="J173" s="4"/>
    </row>
    <row r="174" spans="1:10" ht="63" x14ac:dyDescent="0.25">
      <c r="A174" s="1" t="s">
        <v>160</v>
      </c>
      <c r="B174" s="10">
        <v>18407.8</v>
      </c>
      <c r="C174" s="10">
        <v>22278.6</v>
      </c>
      <c r="D174" s="13">
        <f t="shared" si="12"/>
        <v>121.0280424602614</v>
      </c>
      <c r="E174" s="10"/>
      <c r="F174" s="8">
        <f t="shared" si="11"/>
        <v>0</v>
      </c>
      <c r="G174" s="10"/>
      <c r="H174" s="8"/>
      <c r="I174" s="10"/>
      <c r="J174" s="4"/>
    </row>
    <row r="175" spans="1:10" ht="110.25" x14ac:dyDescent="0.25">
      <c r="A175" s="1" t="s">
        <v>161</v>
      </c>
      <c r="B175" s="10">
        <v>0</v>
      </c>
      <c r="C175" s="10">
        <v>0</v>
      </c>
      <c r="D175" s="13"/>
      <c r="E175" s="10"/>
      <c r="F175" s="8"/>
      <c r="G175" s="10"/>
      <c r="H175" s="8"/>
      <c r="I175" s="10"/>
      <c r="J175" s="4"/>
    </row>
    <row r="176" spans="1:10" ht="31.5" x14ac:dyDescent="0.25">
      <c r="A176" s="1" t="s">
        <v>163</v>
      </c>
      <c r="B176" s="10">
        <v>931763.34392000001</v>
      </c>
      <c r="C176" s="10">
        <v>567933.4</v>
      </c>
      <c r="D176" s="13">
        <f t="shared" si="12"/>
        <v>60.952537326770184</v>
      </c>
      <c r="E176" s="10"/>
      <c r="F176" s="8">
        <f t="shared" si="11"/>
        <v>0</v>
      </c>
      <c r="G176" s="10"/>
      <c r="H176" s="8"/>
      <c r="I176" s="10"/>
      <c r="J176" s="4"/>
    </row>
    <row r="177" spans="1:13" ht="63" x14ac:dyDescent="0.25">
      <c r="A177" s="1" t="s">
        <v>164</v>
      </c>
      <c r="B177" s="10">
        <v>37299.630929999999</v>
      </c>
      <c r="C177" s="10">
        <v>36827.199999999997</v>
      </c>
      <c r="D177" s="13">
        <f t="shared" si="12"/>
        <v>98.733416609706921</v>
      </c>
      <c r="E177" s="10">
        <v>39204.1</v>
      </c>
      <c r="F177" s="8">
        <f t="shared" si="11"/>
        <v>1.06454196897945</v>
      </c>
      <c r="G177" s="10">
        <v>133627.9</v>
      </c>
      <c r="H177" s="8">
        <f t="shared" si="10"/>
        <v>3.4085184967898767</v>
      </c>
      <c r="I177" s="10"/>
      <c r="J177" s="4"/>
    </row>
    <row r="178" spans="1:13" ht="47.25" x14ac:dyDescent="0.25">
      <c r="A178" s="1" t="s">
        <v>165</v>
      </c>
      <c r="B178" s="10">
        <v>52000</v>
      </c>
      <c r="C178" s="10">
        <v>0</v>
      </c>
      <c r="D178" s="13">
        <f t="shared" si="12"/>
        <v>0</v>
      </c>
      <c r="E178" s="10">
        <v>12000</v>
      </c>
      <c r="F178" s="8"/>
      <c r="G178" s="10">
        <v>24000</v>
      </c>
      <c r="H178" s="8">
        <f t="shared" si="10"/>
        <v>2</v>
      </c>
      <c r="I178" s="10">
        <v>102000</v>
      </c>
      <c r="J178" s="4"/>
    </row>
    <row r="179" spans="1:13" ht="31.5" x14ac:dyDescent="0.25">
      <c r="A179" s="1" t="s">
        <v>292</v>
      </c>
      <c r="B179" s="10"/>
      <c r="C179" s="10"/>
      <c r="D179" s="13"/>
      <c r="E179" s="10">
        <v>22770</v>
      </c>
      <c r="F179" s="8"/>
      <c r="G179" s="10"/>
      <c r="H179" s="8"/>
      <c r="I179" s="10"/>
      <c r="J179" s="4"/>
    </row>
    <row r="180" spans="1:13" ht="63" x14ac:dyDescent="0.25">
      <c r="A180" s="1" t="s">
        <v>166</v>
      </c>
      <c r="B180" s="10">
        <v>0</v>
      </c>
      <c r="C180" s="10">
        <v>16242.5</v>
      </c>
      <c r="D180" s="13"/>
      <c r="E180" s="10"/>
      <c r="F180" s="8">
        <f t="shared" si="11"/>
        <v>0</v>
      </c>
      <c r="G180" s="10"/>
      <c r="H180" s="8"/>
      <c r="I180" s="10"/>
      <c r="J180" s="4"/>
    </row>
    <row r="181" spans="1:13" ht="47.25" x14ac:dyDescent="0.25">
      <c r="A181" s="1" t="s">
        <v>167</v>
      </c>
      <c r="B181" s="10">
        <v>0</v>
      </c>
      <c r="C181" s="10">
        <v>0</v>
      </c>
      <c r="D181" s="13"/>
      <c r="E181" s="10"/>
      <c r="F181" s="8"/>
      <c r="G181" s="10"/>
      <c r="H181" s="8"/>
      <c r="I181" s="10"/>
      <c r="J181" s="4"/>
    </row>
    <row r="182" spans="1:13" ht="63" x14ac:dyDescent="0.25">
      <c r="A182" s="1" t="s">
        <v>290</v>
      </c>
      <c r="B182" s="10">
        <v>0</v>
      </c>
      <c r="C182" s="10">
        <v>0</v>
      </c>
      <c r="D182" s="13"/>
      <c r="E182" s="10">
        <v>26634.5</v>
      </c>
      <c r="F182" s="8"/>
      <c r="G182" s="10"/>
      <c r="H182" s="8"/>
      <c r="I182" s="10"/>
      <c r="J182" s="4"/>
    </row>
    <row r="183" spans="1:13" ht="31.5" x14ac:dyDescent="0.25">
      <c r="A183" s="1" t="s">
        <v>291</v>
      </c>
      <c r="B183" s="10"/>
      <c r="C183" s="10"/>
      <c r="D183" s="13"/>
      <c r="E183" s="10">
        <v>7920</v>
      </c>
      <c r="F183" s="8"/>
      <c r="G183" s="10"/>
      <c r="H183" s="8"/>
      <c r="I183" s="10"/>
      <c r="J183" s="4"/>
    </row>
    <row r="184" spans="1:13" ht="63" x14ac:dyDescent="0.25">
      <c r="A184" s="1" t="s">
        <v>168</v>
      </c>
      <c r="B184" s="10">
        <v>0</v>
      </c>
      <c r="C184" s="10">
        <v>0</v>
      </c>
      <c r="D184" s="13"/>
      <c r="E184" s="10"/>
      <c r="F184" s="8"/>
      <c r="G184" s="10"/>
      <c r="H184" s="8"/>
      <c r="I184" s="10"/>
      <c r="J184" s="4"/>
    </row>
    <row r="185" spans="1:13" ht="31.5" x14ac:dyDescent="0.25">
      <c r="A185" s="1" t="s">
        <v>169</v>
      </c>
      <c r="B185" s="10">
        <v>0</v>
      </c>
      <c r="C185" s="10">
        <v>0</v>
      </c>
      <c r="D185" s="13"/>
      <c r="E185" s="10"/>
      <c r="F185" s="8"/>
      <c r="G185" s="10"/>
      <c r="H185" s="8"/>
      <c r="I185" s="10"/>
      <c r="J185" s="4"/>
    </row>
    <row r="186" spans="1:13" s="15" customFormat="1" ht="15.75" x14ac:dyDescent="0.25">
      <c r="A186" s="2" t="s">
        <v>170</v>
      </c>
      <c r="B186" s="12">
        <v>2446868.19887</v>
      </c>
      <c r="C186" s="12">
        <v>1456316.01</v>
      </c>
      <c r="D186" s="14">
        <f t="shared" si="12"/>
        <v>59.517550257612903</v>
      </c>
      <c r="E186" s="12">
        <f>SUM(E187:E213)</f>
        <v>875729.50000000012</v>
      </c>
      <c r="F186" s="8">
        <f t="shared" si="11"/>
        <v>0.60133205567107662</v>
      </c>
      <c r="G186" s="12">
        <f t="shared" ref="G186:I186" si="13">SUM(G187:G213)</f>
        <v>871190</v>
      </c>
      <c r="H186" s="8">
        <f t="shared" ref="H186:H249" si="14">G186/E186</f>
        <v>0.99481632170664558</v>
      </c>
      <c r="I186" s="12">
        <f t="shared" si="13"/>
        <v>897271.7</v>
      </c>
      <c r="J186" s="5"/>
      <c r="K186" s="15">
        <v>875729.5</v>
      </c>
      <c r="L186" s="15">
        <v>871190</v>
      </c>
      <c r="M186" s="15">
        <v>897271.7</v>
      </c>
    </row>
    <row r="187" spans="1:13" ht="47.25" x14ac:dyDescent="0.25">
      <c r="A187" s="1" t="s">
        <v>171</v>
      </c>
      <c r="B187" s="10">
        <v>22899.51813</v>
      </c>
      <c r="C187" s="10">
        <v>26547.5</v>
      </c>
      <c r="D187" s="13">
        <f t="shared" si="12"/>
        <v>115.9303870469697</v>
      </c>
      <c r="E187" s="10"/>
      <c r="F187" s="8">
        <f t="shared" si="11"/>
        <v>0</v>
      </c>
      <c r="G187" s="10"/>
      <c r="H187" s="8"/>
      <c r="I187" s="10"/>
      <c r="J187" s="4"/>
      <c r="K187" s="16">
        <f>K186-E186</f>
        <v>0</v>
      </c>
      <c r="L187" s="16">
        <f>L186-G186</f>
        <v>0</v>
      </c>
      <c r="M187" s="16">
        <f>M186-I186</f>
        <v>0</v>
      </c>
    </row>
    <row r="188" spans="1:13" ht="63" x14ac:dyDescent="0.25">
      <c r="A188" s="1" t="s">
        <v>172</v>
      </c>
      <c r="B188" s="10">
        <v>5865.4</v>
      </c>
      <c r="C188" s="10">
        <v>630.1</v>
      </c>
      <c r="D188" s="13">
        <f t="shared" si="12"/>
        <v>10.742660347120401</v>
      </c>
      <c r="E188" s="10">
        <v>465.2</v>
      </c>
      <c r="F188" s="8">
        <f t="shared" si="11"/>
        <v>0.73829550864942073</v>
      </c>
      <c r="G188" s="10">
        <v>481.6</v>
      </c>
      <c r="H188" s="8">
        <f t="shared" si="14"/>
        <v>1.0352536543422184</v>
      </c>
      <c r="I188" s="10">
        <v>6145.6</v>
      </c>
      <c r="J188" s="4"/>
    </row>
    <row r="189" spans="1:13" ht="31.5" x14ac:dyDescent="0.25">
      <c r="A189" s="1" t="s">
        <v>173</v>
      </c>
      <c r="B189" s="10">
        <v>9327.2000000000007</v>
      </c>
      <c r="C189" s="10">
        <v>9879.2999999999993</v>
      </c>
      <c r="D189" s="13">
        <f t="shared" si="12"/>
        <v>105.91924693369927</v>
      </c>
      <c r="E189" s="10">
        <v>9240.7000000000007</v>
      </c>
      <c r="F189" s="8">
        <f t="shared" si="11"/>
        <v>0.9353597926978634</v>
      </c>
      <c r="G189" s="10">
        <v>9240.7000000000007</v>
      </c>
      <c r="I189" s="10">
        <v>8819.9</v>
      </c>
      <c r="J189" s="4"/>
    </row>
    <row r="190" spans="1:13" ht="60" x14ac:dyDescent="0.25">
      <c r="A190" s="24" t="s">
        <v>178</v>
      </c>
      <c r="B190" s="10"/>
      <c r="C190" s="10"/>
      <c r="D190" s="13"/>
      <c r="E190" s="10">
        <v>10132.6</v>
      </c>
      <c r="F190" s="8"/>
      <c r="G190" s="10"/>
      <c r="I190" s="10"/>
      <c r="J190" s="4"/>
    </row>
    <row r="191" spans="1:13" ht="31.5" x14ac:dyDescent="0.25">
      <c r="A191" s="1" t="s">
        <v>174</v>
      </c>
      <c r="B191" s="10">
        <v>193204.4</v>
      </c>
      <c r="C191" s="10">
        <v>244431.2</v>
      </c>
      <c r="D191" s="13">
        <f t="shared" si="12"/>
        <v>126.51430298688851</v>
      </c>
      <c r="E191" s="10"/>
      <c r="F191" s="8">
        <f t="shared" si="11"/>
        <v>0</v>
      </c>
      <c r="G191" s="10">
        <v>4500</v>
      </c>
      <c r="H191" s="8"/>
      <c r="I191" s="10"/>
      <c r="J191" s="4"/>
    </row>
    <row r="192" spans="1:13" ht="94.5" x14ac:dyDescent="0.25">
      <c r="A192" s="1" t="s">
        <v>175</v>
      </c>
      <c r="B192" s="10">
        <v>0</v>
      </c>
      <c r="C192" s="10">
        <v>0</v>
      </c>
      <c r="D192" s="13"/>
      <c r="E192" s="10"/>
      <c r="F192" s="8"/>
      <c r="G192" s="10"/>
      <c r="H192" s="8"/>
      <c r="I192" s="10">
        <v>4688.7</v>
      </c>
      <c r="J192" s="4"/>
    </row>
    <row r="193" spans="1:11" ht="63" x14ac:dyDescent="0.25">
      <c r="A193" s="1" t="s">
        <v>176</v>
      </c>
      <c r="B193" s="10">
        <v>5590.8360000000002</v>
      </c>
      <c r="C193" s="10">
        <v>16589.900000000001</v>
      </c>
      <c r="D193" s="13">
        <f t="shared" si="12"/>
        <v>296.73379795078949</v>
      </c>
      <c r="E193" s="10">
        <v>3862.9</v>
      </c>
      <c r="F193" s="8">
        <f t="shared" si="11"/>
        <v>0.23284649093725698</v>
      </c>
      <c r="G193" s="10">
        <v>3718.6</v>
      </c>
      <c r="H193" s="8">
        <f t="shared" si="14"/>
        <v>0.96264464521473503</v>
      </c>
      <c r="I193" s="10">
        <v>3201.7</v>
      </c>
      <c r="J193" s="25"/>
      <c r="K193" s="26"/>
    </row>
    <row r="194" spans="1:11" ht="63" x14ac:dyDescent="0.25">
      <c r="A194" s="1" t="s">
        <v>177</v>
      </c>
      <c r="B194" s="10">
        <v>0</v>
      </c>
      <c r="C194" s="10">
        <v>0</v>
      </c>
      <c r="D194" s="13"/>
      <c r="E194" s="10"/>
      <c r="F194" s="8"/>
      <c r="G194" s="10"/>
      <c r="H194" s="8"/>
      <c r="I194" s="10"/>
      <c r="J194" s="4"/>
    </row>
    <row r="195" spans="1:11" ht="63" x14ac:dyDescent="0.25">
      <c r="A195" s="1" t="s">
        <v>178</v>
      </c>
      <c r="B195" s="10">
        <v>66425.683499999999</v>
      </c>
      <c r="C195" s="10">
        <v>104062.5</v>
      </c>
      <c r="D195" s="13">
        <f t="shared" si="12"/>
        <v>156.66003647519864</v>
      </c>
      <c r="F195" s="8">
        <f t="shared" si="11"/>
        <v>0</v>
      </c>
      <c r="G195" s="10">
        <v>10112.799999999999</v>
      </c>
      <c r="H195" s="10"/>
      <c r="I195" s="10">
        <v>10382.299999999999</v>
      </c>
      <c r="J195" s="4"/>
    </row>
    <row r="196" spans="1:11" ht="63" x14ac:dyDescent="0.25">
      <c r="A196" s="1" t="s">
        <v>179</v>
      </c>
      <c r="B196" s="10">
        <v>6427.8</v>
      </c>
      <c r="C196" s="10">
        <v>7300.71</v>
      </c>
      <c r="D196" s="13">
        <f t="shared" si="12"/>
        <v>113.5802296275553</v>
      </c>
      <c r="E196" s="10">
        <v>8581</v>
      </c>
      <c r="F196" s="8">
        <f t="shared" si="11"/>
        <v>1.1753651357196766</v>
      </c>
      <c r="G196" s="10">
        <v>8924.1</v>
      </c>
      <c r="H196" s="8">
        <f t="shared" si="14"/>
        <v>1.0399836848852115</v>
      </c>
      <c r="I196" s="10">
        <v>9281.2000000000007</v>
      </c>
      <c r="J196" s="4"/>
    </row>
    <row r="197" spans="1:11" ht="78.75" x14ac:dyDescent="0.25">
      <c r="A197" s="1" t="s">
        <v>180</v>
      </c>
      <c r="B197" s="10">
        <v>0</v>
      </c>
      <c r="C197" s="10">
        <v>119.4</v>
      </c>
      <c r="D197" s="13"/>
      <c r="E197" s="10">
        <v>121.1</v>
      </c>
      <c r="F197" s="8">
        <f t="shared" si="11"/>
        <v>1.0142378559463985</v>
      </c>
      <c r="G197" s="10">
        <v>122.6</v>
      </c>
      <c r="H197" s="8">
        <f t="shared" si="14"/>
        <v>1.0123864574731627</v>
      </c>
      <c r="I197" s="10">
        <v>124.4</v>
      </c>
      <c r="J197" s="4"/>
    </row>
    <row r="198" spans="1:11" ht="31.5" x14ac:dyDescent="0.25">
      <c r="A198" s="1" t="s">
        <v>181</v>
      </c>
      <c r="B198" s="10">
        <v>187755.7</v>
      </c>
      <c r="C198" s="10">
        <v>163473.5</v>
      </c>
      <c r="D198" s="13">
        <f t="shared" si="12"/>
        <v>87.067130318813213</v>
      </c>
      <c r="E198" s="10">
        <v>126427.2</v>
      </c>
      <c r="F198" s="8">
        <f t="shared" si="11"/>
        <v>0.77338039498756672</v>
      </c>
      <c r="G198" s="10">
        <v>127937.9</v>
      </c>
      <c r="H198" s="8">
        <f t="shared" si="14"/>
        <v>1.0119491691661289</v>
      </c>
      <c r="I198" s="10">
        <v>124643.2</v>
      </c>
      <c r="J198" s="4"/>
    </row>
    <row r="199" spans="1:11" ht="47.25" x14ac:dyDescent="0.25">
      <c r="A199" s="1" t="s">
        <v>182</v>
      </c>
      <c r="B199" s="10">
        <v>0</v>
      </c>
      <c r="C199" s="10">
        <v>0</v>
      </c>
      <c r="D199" s="13"/>
      <c r="E199" s="10"/>
      <c r="F199" s="8"/>
      <c r="G199" s="10"/>
      <c r="H199" s="8"/>
      <c r="I199" s="10"/>
      <c r="J199" s="4"/>
    </row>
    <row r="200" spans="1:11" ht="63" x14ac:dyDescent="0.25">
      <c r="A200" s="1" t="s">
        <v>183</v>
      </c>
      <c r="B200" s="10">
        <v>0</v>
      </c>
      <c r="C200" s="10">
        <v>0</v>
      </c>
      <c r="D200" s="13"/>
      <c r="E200" s="10"/>
      <c r="F200" s="8"/>
      <c r="G200" s="10"/>
      <c r="H200" s="8"/>
      <c r="I200" s="10"/>
      <c r="J200" s="4"/>
    </row>
    <row r="201" spans="1:11" ht="63" x14ac:dyDescent="0.25">
      <c r="A201" s="1" t="s">
        <v>184</v>
      </c>
      <c r="B201" s="10">
        <v>0</v>
      </c>
      <c r="C201" s="10">
        <v>0</v>
      </c>
      <c r="D201" s="13"/>
      <c r="E201" s="10"/>
      <c r="F201" s="8"/>
      <c r="G201" s="10"/>
      <c r="H201" s="8"/>
      <c r="I201" s="10"/>
      <c r="J201" s="4"/>
    </row>
    <row r="202" spans="1:11" ht="63" x14ac:dyDescent="0.25">
      <c r="A202" s="1" t="s">
        <v>185</v>
      </c>
      <c r="B202" s="10">
        <v>331034.7</v>
      </c>
      <c r="C202" s="10">
        <v>291604.40000000002</v>
      </c>
      <c r="D202" s="13">
        <f t="shared" si="12"/>
        <v>88.088771358410469</v>
      </c>
      <c r="E202" s="10">
        <v>330807.40000000002</v>
      </c>
      <c r="F202" s="8">
        <f t="shared" si="11"/>
        <v>1.1344389865173503</v>
      </c>
      <c r="G202" s="10">
        <v>367221.5</v>
      </c>
      <c r="H202" s="8">
        <f t="shared" si="14"/>
        <v>1.1100764372260112</v>
      </c>
      <c r="I202" s="10">
        <v>388244.2</v>
      </c>
      <c r="J202" s="4"/>
    </row>
    <row r="203" spans="1:11" ht="31.5" x14ac:dyDescent="0.25">
      <c r="A203" s="1" t="s">
        <v>187</v>
      </c>
      <c r="B203" s="10">
        <v>539092.5</v>
      </c>
      <c r="C203" s="10">
        <v>277565.40000000002</v>
      </c>
      <c r="D203" s="13">
        <f t="shared" si="12"/>
        <v>51.487527650635101</v>
      </c>
      <c r="E203" s="10">
        <v>277566</v>
      </c>
      <c r="F203" s="8">
        <f t="shared" ref="F203:F266" si="15">E203/C203</f>
        <v>1.0000021616527131</v>
      </c>
      <c r="G203" s="10">
        <v>283453.09999999998</v>
      </c>
      <c r="H203" s="8">
        <f t="shared" si="14"/>
        <v>1.0212097302983794</v>
      </c>
      <c r="I203" s="10">
        <v>283453.09999999998</v>
      </c>
      <c r="J203" s="4"/>
    </row>
    <row r="204" spans="1:11" ht="94.5" x14ac:dyDescent="0.25">
      <c r="A204" s="1" t="s">
        <v>188</v>
      </c>
      <c r="B204" s="10">
        <v>0</v>
      </c>
      <c r="C204" s="10">
        <v>0</v>
      </c>
      <c r="D204" s="13"/>
      <c r="E204" s="10"/>
      <c r="F204" s="8"/>
      <c r="G204" s="10"/>
      <c r="H204" s="8"/>
      <c r="I204" s="10"/>
      <c r="J204" s="4"/>
    </row>
    <row r="205" spans="1:11" ht="31.5" x14ac:dyDescent="0.25">
      <c r="A205" s="1" t="s">
        <v>189</v>
      </c>
      <c r="B205" s="10">
        <v>45892.3</v>
      </c>
      <c r="C205" s="10">
        <v>40399.199999999997</v>
      </c>
      <c r="D205" s="13">
        <f t="shared" si="12"/>
        <v>88.030453910568866</v>
      </c>
      <c r="E205" s="10">
        <v>37745.9</v>
      </c>
      <c r="F205" s="8">
        <f t="shared" si="15"/>
        <v>0.93432295689023559</v>
      </c>
      <c r="G205" s="10">
        <v>16001.6</v>
      </c>
      <c r="H205" s="8">
        <f t="shared" si="14"/>
        <v>0.42392948638130235</v>
      </c>
      <c r="I205" s="10">
        <v>25686</v>
      </c>
      <c r="J205" s="4"/>
    </row>
    <row r="206" spans="1:11" ht="78.75" x14ac:dyDescent="0.25">
      <c r="A206" s="1" t="s">
        <v>190</v>
      </c>
      <c r="B206" s="10">
        <v>97175.2</v>
      </c>
      <c r="C206" s="10">
        <v>0</v>
      </c>
      <c r="D206" s="13">
        <f t="shared" ref="D206:D269" si="16">C206/B206*100</f>
        <v>0</v>
      </c>
      <c r="E206" s="10"/>
      <c r="F206" s="8"/>
      <c r="G206" s="10"/>
      <c r="H206" s="8"/>
      <c r="I206" s="10"/>
      <c r="J206" s="4"/>
    </row>
    <row r="207" spans="1:11" s="11" customFormat="1" ht="31.5" x14ac:dyDescent="0.25">
      <c r="A207" s="9" t="s">
        <v>186</v>
      </c>
      <c r="B207" s="10">
        <v>0</v>
      </c>
      <c r="C207" s="10">
        <v>82.2</v>
      </c>
      <c r="D207" s="13"/>
      <c r="E207" s="10"/>
      <c r="F207" s="8">
        <f t="shared" si="15"/>
        <v>0</v>
      </c>
      <c r="G207" s="10"/>
      <c r="H207" s="8"/>
      <c r="I207" s="10"/>
      <c r="J207" s="4"/>
    </row>
    <row r="208" spans="1:11" ht="78.75" x14ac:dyDescent="0.25">
      <c r="A208" s="1" t="s">
        <v>191</v>
      </c>
      <c r="B208" s="10">
        <v>2369.6999999999998</v>
      </c>
      <c r="C208" s="10">
        <v>27636.400000000001</v>
      </c>
      <c r="D208" s="13">
        <f t="shared" si="16"/>
        <v>1166.2404523779383</v>
      </c>
      <c r="E208" s="10">
        <v>70779.5</v>
      </c>
      <c r="F208" s="8">
        <f t="shared" si="15"/>
        <v>2.5610969590829487</v>
      </c>
      <c r="G208" s="10">
        <v>39475.5</v>
      </c>
      <c r="H208" s="8">
        <f t="shared" si="14"/>
        <v>0.55772504750669327</v>
      </c>
      <c r="I208" s="10">
        <v>32601.4</v>
      </c>
      <c r="J208" s="4"/>
    </row>
    <row r="209" spans="1:14" ht="94.5" x14ac:dyDescent="0.25">
      <c r="A209" s="1" t="s">
        <v>192</v>
      </c>
      <c r="B209" s="10">
        <v>163246.9</v>
      </c>
      <c r="C209" s="10">
        <v>184720.1</v>
      </c>
      <c r="D209" s="13">
        <f t="shared" si="16"/>
        <v>113.15381792854873</v>
      </c>
      <c r="E209" s="10"/>
      <c r="F209" s="8">
        <f t="shared" si="15"/>
        <v>0</v>
      </c>
      <c r="G209" s="10"/>
      <c r="H209" s="8" t="e">
        <f t="shared" si="14"/>
        <v>#DIV/0!</v>
      </c>
      <c r="I209" s="10"/>
      <c r="J209" s="4"/>
    </row>
    <row r="210" spans="1:14" ht="31.5" x14ac:dyDescent="0.25">
      <c r="A210" s="1" t="s">
        <v>193</v>
      </c>
      <c r="B210" s="10">
        <v>0</v>
      </c>
      <c r="C210" s="10">
        <v>0</v>
      </c>
      <c r="D210" s="13"/>
      <c r="E210" s="10"/>
      <c r="F210" s="8"/>
      <c r="G210" s="10"/>
      <c r="H210" s="8" t="e">
        <f t="shared" si="14"/>
        <v>#DIV/0!</v>
      </c>
      <c r="I210" s="10"/>
      <c r="J210" s="4"/>
    </row>
    <row r="211" spans="1:14" ht="47.25" x14ac:dyDescent="0.25">
      <c r="A211" s="1" t="s">
        <v>194</v>
      </c>
      <c r="B211" s="10">
        <v>0</v>
      </c>
      <c r="C211" s="10">
        <v>0</v>
      </c>
      <c r="D211" s="13"/>
      <c r="E211" s="10"/>
      <c r="F211" s="8"/>
      <c r="G211" s="10"/>
      <c r="H211" s="8" t="e">
        <f t="shared" si="14"/>
        <v>#DIV/0!</v>
      </c>
      <c r="I211" s="10"/>
      <c r="J211" s="4"/>
    </row>
    <row r="212" spans="1:14" ht="47.25" x14ac:dyDescent="0.25">
      <c r="A212" s="1" t="s">
        <v>195</v>
      </c>
      <c r="B212" s="10">
        <v>707282.49378999998</v>
      </c>
      <c r="C212" s="10">
        <v>0</v>
      </c>
      <c r="D212" s="13">
        <f t="shared" si="16"/>
        <v>0</v>
      </c>
      <c r="E212" s="10"/>
      <c r="F212" s="8"/>
      <c r="G212" s="10"/>
      <c r="H212" s="8" t="e">
        <f t="shared" si="14"/>
        <v>#DIV/0!</v>
      </c>
      <c r="I212" s="10"/>
      <c r="J212" s="4"/>
    </row>
    <row r="213" spans="1:14" ht="31.5" x14ac:dyDescent="0.25">
      <c r="A213" s="1" t="s">
        <v>196</v>
      </c>
      <c r="B213" s="10">
        <v>63277.867450000005</v>
      </c>
      <c r="C213" s="10">
        <v>61274.2</v>
      </c>
      <c r="D213" s="13">
        <f t="shared" si="16"/>
        <v>96.83354144072058</v>
      </c>
      <c r="E213" s="10"/>
      <c r="F213" s="8">
        <f t="shared" si="15"/>
        <v>0</v>
      </c>
      <c r="G213" s="10"/>
      <c r="H213" s="8" t="e">
        <f t="shared" si="14"/>
        <v>#DIV/0!</v>
      </c>
      <c r="I213" s="10"/>
      <c r="J213" s="4"/>
    </row>
    <row r="214" spans="1:14" s="15" customFormat="1" ht="15.75" x14ac:dyDescent="0.25">
      <c r="A214" s="2" t="s">
        <v>197</v>
      </c>
      <c r="B214" s="12">
        <v>7646289.9742399994</v>
      </c>
      <c r="C214" s="12">
        <v>6419321.2943199994</v>
      </c>
      <c r="D214" s="14">
        <f t="shared" si="16"/>
        <v>83.953411601526994</v>
      </c>
      <c r="E214" s="12">
        <f>SUM(E215:E249)</f>
        <v>668228</v>
      </c>
      <c r="F214" s="8">
        <f t="shared" si="15"/>
        <v>0.10409636305184902</v>
      </c>
      <c r="G214" s="12">
        <f t="shared" ref="G214" si="17">SUM(G215:G249)</f>
        <v>689575.7</v>
      </c>
      <c r="H214" s="8">
        <f t="shared" si="14"/>
        <v>1.031946730756568</v>
      </c>
      <c r="I214" s="12">
        <f>SUM(I215:I249)</f>
        <v>689421.6</v>
      </c>
      <c r="J214" s="5"/>
      <c r="K214" s="15">
        <v>668228</v>
      </c>
      <c r="L214" s="15">
        <v>689575</v>
      </c>
      <c r="M214" s="15">
        <v>689421.6</v>
      </c>
    </row>
    <row r="215" spans="1:14" ht="47.25" x14ac:dyDescent="0.25">
      <c r="A215" s="1" t="s">
        <v>198</v>
      </c>
      <c r="B215" s="10">
        <v>13337.553230000001</v>
      </c>
      <c r="C215" s="10">
        <v>16045.566769999999</v>
      </c>
      <c r="D215" s="13">
        <f t="shared" si="16"/>
        <v>120.30367559402796</v>
      </c>
      <c r="E215" s="10">
        <v>30275.200000000001</v>
      </c>
      <c r="F215" s="8">
        <f t="shared" si="15"/>
        <v>1.8868264632823564</v>
      </c>
      <c r="G215" s="10">
        <v>30275.200000000001</v>
      </c>
      <c r="H215" s="8">
        <f t="shared" si="14"/>
        <v>1</v>
      </c>
      <c r="I215" s="10">
        <v>30275.200000000001</v>
      </c>
      <c r="J215" s="4"/>
      <c r="K215" s="16">
        <f>K214-E214</f>
        <v>0</v>
      </c>
      <c r="L215" s="16">
        <f>L214-G214</f>
        <v>-0.69999999995343387</v>
      </c>
      <c r="M215" s="16">
        <f>M214-I214</f>
        <v>0</v>
      </c>
      <c r="N215" s="16"/>
    </row>
    <row r="216" spans="1:14" ht="63" x14ac:dyDescent="0.25">
      <c r="A216" s="1" t="s">
        <v>199</v>
      </c>
      <c r="B216" s="10">
        <v>9813.2609100000009</v>
      </c>
      <c r="C216" s="10">
        <v>11179.716849999999</v>
      </c>
      <c r="D216" s="13">
        <f t="shared" si="16"/>
        <v>113.92458584900702</v>
      </c>
      <c r="E216" s="10">
        <v>11071.2</v>
      </c>
      <c r="F216" s="8">
        <f t="shared" si="15"/>
        <v>0.99029341695715678</v>
      </c>
      <c r="G216" s="10">
        <v>11071.2</v>
      </c>
      <c r="H216" s="8">
        <f t="shared" si="14"/>
        <v>1</v>
      </c>
      <c r="I216" s="10">
        <v>11071.2</v>
      </c>
      <c r="J216" s="4"/>
    </row>
    <row r="217" spans="1:14" ht="47.25" x14ac:dyDescent="0.25">
      <c r="A217" s="1" t="s">
        <v>200</v>
      </c>
      <c r="B217" s="10">
        <v>53307</v>
      </c>
      <c r="C217" s="10">
        <v>53278.8</v>
      </c>
      <c r="D217" s="13">
        <f t="shared" si="16"/>
        <v>99.947098880072033</v>
      </c>
      <c r="E217" s="10"/>
      <c r="F217" s="8">
        <f t="shared" si="15"/>
        <v>0</v>
      </c>
      <c r="G217" s="10"/>
      <c r="H217" s="8" t="e">
        <f t="shared" si="14"/>
        <v>#DIV/0!</v>
      </c>
      <c r="I217" s="10"/>
      <c r="J217" s="4"/>
    </row>
    <row r="218" spans="1:14" ht="63" x14ac:dyDescent="0.25">
      <c r="A218" s="1" t="s">
        <v>201</v>
      </c>
      <c r="B218" s="10">
        <v>53875.06667</v>
      </c>
      <c r="C218" s="10">
        <v>12491.5</v>
      </c>
      <c r="D218" s="13">
        <f t="shared" si="16"/>
        <v>23.186050193708279</v>
      </c>
      <c r="E218" s="10"/>
      <c r="F218" s="8">
        <f t="shared" si="15"/>
        <v>0</v>
      </c>
      <c r="G218" s="10"/>
      <c r="H218" s="8" t="e">
        <f t="shared" si="14"/>
        <v>#DIV/0!</v>
      </c>
      <c r="I218" s="10"/>
      <c r="J218" s="4"/>
    </row>
    <row r="219" spans="1:14" ht="78.75" x14ac:dyDescent="0.25">
      <c r="A219" s="1" t="s">
        <v>202</v>
      </c>
      <c r="B219" s="10">
        <v>0</v>
      </c>
      <c r="C219" s="10">
        <v>0</v>
      </c>
      <c r="D219" s="13"/>
      <c r="E219" s="10"/>
      <c r="F219" s="8" t="e">
        <f t="shared" si="15"/>
        <v>#DIV/0!</v>
      </c>
      <c r="G219" s="10"/>
      <c r="H219" s="8" t="e">
        <f t="shared" si="14"/>
        <v>#DIV/0!</v>
      </c>
      <c r="I219" s="10"/>
      <c r="J219" s="4"/>
    </row>
    <row r="220" spans="1:14" ht="47.25" x14ac:dyDescent="0.25">
      <c r="A220" s="1" t="s">
        <v>203</v>
      </c>
      <c r="B220" s="10">
        <v>47046.6</v>
      </c>
      <c r="C220" s="10">
        <v>19984.900000000001</v>
      </c>
      <c r="D220" s="13">
        <f t="shared" si="16"/>
        <v>42.478946406329051</v>
      </c>
      <c r="E220" s="10"/>
      <c r="F220" s="8">
        <f t="shared" si="15"/>
        <v>0</v>
      </c>
      <c r="G220" s="10"/>
      <c r="H220" s="8" t="e">
        <f t="shared" si="14"/>
        <v>#DIV/0!</v>
      </c>
      <c r="I220" s="10"/>
      <c r="J220" s="4"/>
    </row>
    <row r="221" spans="1:14" ht="63" x14ac:dyDescent="0.25">
      <c r="A221" s="1" t="s">
        <v>204</v>
      </c>
      <c r="B221" s="10">
        <v>0</v>
      </c>
      <c r="C221" s="10">
        <v>0</v>
      </c>
      <c r="D221" s="13"/>
      <c r="E221" s="10"/>
      <c r="F221" s="8" t="e">
        <f t="shared" si="15"/>
        <v>#DIV/0!</v>
      </c>
      <c r="G221" s="10"/>
      <c r="H221" s="8" t="e">
        <f t="shared" si="14"/>
        <v>#DIV/0!</v>
      </c>
      <c r="I221" s="10"/>
      <c r="J221" s="4"/>
    </row>
    <row r="222" spans="1:14" ht="189" x14ac:dyDescent="0.25">
      <c r="A222" s="1" t="s">
        <v>205</v>
      </c>
      <c r="B222" s="10">
        <v>617.20000000000005</v>
      </c>
      <c r="C222" s="10">
        <v>622.70000000000005</v>
      </c>
      <c r="D222" s="13">
        <f t="shared" si="16"/>
        <v>100.89112119248217</v>
      </c>
      <c r="E222" s="10"/>
      <c r="F222" s="8">
        <f t="shared" si="15"/>
        <v>0</v>
      </c>
      <c r="G222" s="10"/>
      <c r="H222" s="8" t="e">
        <f t="shared" si="14"/>
        <v>#DIV/0!</v>
      </c>
      <c r="I222" s="10"/>
      <c r="J222" s="4"/>
    </row>
    <row r="223" spans="1:14" ht="63" x14ac:dyDescent="0.25">
      <c r="A223" s="1" t="s">
        <v>206</v>
      </c>
      <c r="B223" s="10">
        <v>0</v>
      </c>
      <c r="C223" s="10">
        <v>8815.1</v>
      </c>
      <c r="D223" s="13"/>
      <c r="E223" s="10"/>
      <c r="F223" s="8">
        <f t="shared" si="15"/>
        <v>0</v>
      </c>
      <c r="G223" s="10"/>
      <c r="H223" s="8" t="e">
        <f t="shared" si="14"/>
        <v>#DIV/0!</v>
      </c>
      <c r="I223" s="10"/>
      <c r="J223" s="4"/>
    </row>
    <row r="224" spans="1:14" ht="63" x14ac:dyDescent="0.25">
      <c r="A224" s="1" t="s">
        <v>207</v>
      </c>
      <c r="B224" s="10">
        <v>0</v>
      </c>
      <c r="C224" s="10">
        <v>29671.4</v>
      </c>
      <c r="D224" s="13"/>
      <c r="E224" s="10"/>
      <c r="F224" s="8">
        <f t="shared" si="15"/>
        <v>0</v>
      </c>
      <c r="G224" s="10"/>
      <c r="H224" s="8" t="e">
        <f t="shared" si="14"/>
        <v>#DIV/0!</v>
      </c>
      <c r="I224" s="10"/>
      <c r="J224" s="4"/>
    </row>
    <row r="225" spans="1:10" ht="63" x14ac:dyDescent="0.25">
      <c r="A225" s="1" t="s">
        <v>208</v>
      </c>
      <c r="B225" s="10">
        <v>0</v>
      </c>
      <c r="C225" s="10">
        <v>0</v>
      </c>
      <c r="D225" s="13"/>
      <c r="E225" s="10"/>
      <c r="F225" s="8" t="e">
        <f t="shared" si="15"/>
        <v>#DIV/0!</v>
      </c>
      <c r="G225" s="10"/>
      <c r="H225" s="8" t="e">
        <f t="shared" si="14"/>
        <v>#DIV/0!</v>
      </c>
      <c r="I225" s="10"/>
      <c r="J225" s="4"/>
    </row>
    <row r="226" spans="1:10" ht="51.75" customHeight="1" x14ac:dyDescent="0.25">
      <c r="A226" s="1" t="s">
        <v>284</v>
      </c>
      <c r="B226" s="10">
        <v>0</v>
      </c>
      <c r="C226" s="10">
        <v>55540.9</v>
      </c>
      <c r="D226" s="13"/>
      <c r="E226" s="10"/>
      <c r="F226" s="8">
        <f t="shared" si="15"/>
        <v>0</v>
      </c>
      <c r="G226" s="10"/>
      <c r="H226" s="8" t="e">
        <f t="shared" si="14"/>
        <v>#DIV/0!</v>
      </c>
      <c r="I226" s="10"/>
      <c r="J226" s="4"/>
    </row>
    <row r="227" spans="1:10" ht="102.75" customHeight="1" x14ac:dyDescent="0.25">
      <c r="A227" s="9" t="s">
        <v>283</v>
      </c>
      <c r="B227" s="10">
        <v>0</v>
      </c>
      <c r="C227" s="10">
        <v>553505.80000000005</v>
      </c>
      <c r="D227" s="13"/>
      <c r="E227" s="10">
        <v>50869.2</v>
      </c>
      <c r="F227" s="8">
        <f t="shared" si="15"/>
        <v>9.1903644008789059E-2</v>
      </c>
      <c r="G227" s="10">
        <v>43148</v>
      </c>
      <c r="H227" s="8">
        <f t="shared" si="14"/>
        <v>0.84821463675465714</v>
      </c>
      <c r="I227" s="10">
        <v>42996.6</v>
      </c>
      <c r="J227" s="4"/>
    </row>
    <row r="228" spans="1:10" ht="81" customHeight="1" x14ac:dyDescent="0.25">
      <c r="A228" s="9" t="s">
        <v>209</v>
      </c>
      <c r="B228" s="10">
        <v>537007.65477999998</v>
      </c>
      <c r="C228" s="10">
        <v>0</v>
      </c>
      <c r="D228" s="13">
        <f t="shared" si="16"/>
        <v>0</v>
      </c>
      <c r="E228" s="10">
        <v>575912.5</v>
      </c>
      <c r="F228" s="8" t="e">
        <f t="shared" si="15"/>
        <v>#DIV/0!</v>
      </c>
      <c r="G228" s="10">
        <v>604980.69999999995</v>
      </c>
      <c r="H228" s="8">
        <f t="shared" si="14"/>
        <v>1.0504732923838256</v>
      </c>
      <c r="I228" s="10">
        <v>604980.69999999995</v>
      </c>
      <c r="J228" s="4"/>
    </row>
    <row r="229" spans="1:10" ht="82.5" customHeight="1" x14ac:dyDescent="0.25">
      <c r="A229" s="9" t="s">
        <v>293</v>
      </c>
      <c r="B229" s="10"/>
      <c r="C229" s="10"/>
      <c r="D229" s="13"/>
      <c r="E229" s="10">
        <v>99.9</v>
      </c>
      <c r="F229" s="8" t="e">
        <f t="shared" si="15"/>
        <v>#DIV/0!</v>
      </c>
      <c r="G229" s="10">
        <v>100.6</v>
      </c>
      <c r="H229" s="8">
        <f t="shared" si="14"/>
        <v>1.007007007007007</v>
      </c>
      <c r="I229" s="10">
        <v>97.9</v>
      </c>
      <c r="J229" s="4"/>
    </row>
    <row r="230" spans="1:10" ht="63" x14ac:dyDescent="0.25">
      <c r="A230" s="1" t="s">
        <v>210</v>
      </c>
      <c r="B230" s="10">
        <v>1001128.9503200001</v>
      </c>
      <c r="C230" s="10">
        <v>1003264.1</v>
      </c>
      <c r="D230" s="13">
        <f t="shared" si="16"/>
        <v>100.21327419203266</v>
      </c>
      <c r="E230" s="10"/>
      <c r="F230" s="8">
        <f t="shared" si="15"/>
        <v>0</v>
      </c>
      <c r="G230" s="10"/>
      <c r="H230" s="8" t="e">
        <f t="shared" si="14"/>
        <v>#DIV/0!</v>
      </c>
      <c r="I230" s="10"/>
      <c r="J230" s="4"/>
    </row>
    <row r="231" spans="1:10" ht="63" x14ac:dyDescent="0.25">
      <c r="A231" s="1" t="s">
        <v>211</v>
      </c>
      <c r="B231" s="10">
        <v>5838.3</v>
      </c>
      <c r="C231" s="10">
        <v>0</v>
      </c>
      <c r="D231" s="13">
        <f t="shared" si="16"/>
        <v>0</v>
      </c>
      <c r="E231" s="10"/>
      <c r="F231" s="8" t="e">
        <f t="shared" si="15"/>
        <v>#DIV/0!</v>
      </c>
      <c r="G231" s="10"/>
      <c r="H231" s="8" t="e">
        <f t="shared" si="14"/>
        <v>#DIV/0!</v>
      </c>
      <c r="I231" s="10"/>
      <c r="J231" s="4"/>
    </row>
    <row r="232" spans="1:10" ht="126" x14ac:dyDescent="0.25">
      <c r="A232" s="1" t="s">
        <v>212</v>
      </c>
      <c r="B232" s="10">
        <v>48666.699939999999</v>
      </c>
      <c r="C232" s="10">
        <v>53998.1</v>
      </c>
      <c r="D232" s="13">
        <f t="shared" si="16"/>
        <v>110.95492414027035</v>
      </c>
      <c r="E232" s="10"/>
      <c r="F232" s="8">
        <f t="shared" si="15"/>
        <v>0</v>
      </c>
      <c r="G232" s="10"/>
      <c r="H232" s="8" t="e">
        <f t="shared" si="14"/>
        <v>#DIV/0!</v>
      </c>
      <c r="I232" s="10"/>
      <c r="J232" s="4"/>
    </row>
    <row r="233" spans="1:10" ht="63" x14ac:dyDescent="0.25">
      <c r="A233" s="1" t="s">
        <v>213</v>
      </c>
      <c r="B233" s="10">
        <v>1138.3</v>
      </c>
      <c r="C233" s="10">
        <v>1587.4</v>
      </c>
      <c r="D233" s="13">
        <f t="shared" si="16"/>
        <v>139.45357111482036</v>
      </c>
      <c r="E233" s="10"/>
      <c r="F233" s="8">
        <f t="shared" si="15"/>
        <v>0</v>
      </c>
      <c r="G233" s="10"/>
      <c r="H233" s="8" t="e">
        <f t="shared" si="14"/>
        <v>#DIV/0!</v>
      </c>
      <c r="I233" s="10"/>
      <c r="J233" s="4"/>
    </row>
    <row r="234" spans="1:10" ht="47.25" x14ac:dyDescent="0.25">
      <c r="A234" s="1" t="s">
        <v>214</v>
      </c>
      <c r="B234" s="10">
        <v>0</v>
      </c>
      <c r="C234" s="10">
        <v>0</v>
      </c>
      <c r="D234" s="13"/>
      <c r="E234" s="10"/>
      <c r="F234" s="8" t="e">
        <f t="shared" si="15"/>
        <v>#DIV/0!</v>
      </c>
      <c r="G234" s="10"/>
      <c r="H234" s="8" t="e">
        <f t="shared" si="14"/>
        <v>#DIV/0!</v>
      </c>
      <c r="I234" s="10"/>
      <c r="J234" s="4"/>
    </row>
    <row r="235" spans="1:10" ht="47.25" x14ac:dyDescent="0.25">
      <c r="A235" s="1" t="s">
        <v>215</v>
      </c>
      <c r="B235" s="10">
        <v>0</v>
      </c>
      <c r="C235" s="10">
        <v>0</v>
      </c>
      <c r="D235" s="13"/>
      <c r="E235" s="10"/>
      <c r="F235" s="8" t="e">
        <f t="shared" si="15"/>
        <v>#DIV/0!</v>
      </c>
      <c r="G235" s="10"/>
      <c r="H235" s="8" t="e">
        <f t="shared" si="14"/>
        <v>#DIV/0!</v>
      </c>
      <c r="I235" s="10"/>
      <c r="J235" s="4"/>
    </row>
    <row r="236" spans="1:10" ht="63" x14ac:dyDescent="0.25">
      <c r="A236" s="1" t="s">
        <v>216</v>
      </c>
      <c r="B236" s="10">
        <v>0</v>
      </c>
      <c r="C236" s="10">
        <v>0</v>
      </c>
      <c r="D236" s="13"/>
      <c r="E236" s="10"/>
      <c r="F236" s="8" t="e">
        <f t="shared" si="15"/>
        <v>#DIV/0!</v>
      </c>
      <c r="G236" s="10"/>
      <c r="H236" s="8" t="e">
        <f t="shared" si="14"/>
        <v>#DIV/0!</v>
      </c>
      <c r="I236" s="10"/>
      <c r="J236" s="4"/>
    </row>
    <row r="237" spans="1:10" ht="63" x14ac:dyDescent="0.25">
      <c r="A237" s="1" t="s">
        <v>217</v>
      </c>
      <c r="B237" s="10">
        <v>75000</v>
      </c>
      <c r="C237" s="10">
        <v>70000</v>
      </c>
      <c r="D237" s="13">
        <f t="shared" si="16"/>
        <v>93.333333333333329</v>
      </c>
      <c r="E237" s="10"/>
      <c r="F237" s="8">
        <f t="shared" si="15"/>
        <v>0</v>
      </c>
      <c r="G237" s="10"/>
      <c r="H237" s="8" t="e">
        <f t="shared" si="14"/>
        <v>#DIV/0!</v>
      </c>
      <c r="I237" s="10"/>
      <c r="J237" s="4"/>
    </row>
    <row r="238" spans="1:10" ht="31.5" x14ac:dyDescent="0.25">
      <c r="A238" s="1" t="s">
        <v>218</v>
      </c>
      <c r="B238" s="10">
        <v>2500</v>
      </c>
      <c r="C238" s="10">
        <v>0</v>
      </c>
      <c r="D238" s="13">
        <f t="shared" si="16"/>
        <v>0</v>
      </c>
      <c r="E238" s="10"/>
      <c r="F238" s="8" t="e">
        <f t="shared" si="15"/>
        <v>#DIV/0!</v>
      </c>
      <c r="G238" s="10"/>
      <c r="H238" s="8" t="e">
        <f t="shared" si="14"/>
        <v>#DIV/0!</v>
      </c>
      <c r="I238" s="10"/>
      <c r="J238" s="4"/>
    </row>
    <row r="239" spans="1:10" ht="31.5" x14ac:dyDescent="0.25">
      <c r="A239" s="1" t="s">
        <v>219</v>
      </c>
      <c r="B239" s="10">
        <v>40000</v>
      </c>
      <c r="C239" s="10">
        <v>20000</v>
      </c>
      <c r="D239" s="13">
        <f t="shared" si="16"/>
        <v>50</v>
      </c>
      <c r="E239" s="10"/>
      <c r="F239" s="8">
        <f t="shared" si="15"/>
        <v>0</v>
      </c>
      <c r="G239" s="10"/>
      <c r="H239" s="8" t="e">
        <f t="shared" si="14"/>
        <v>#DIV/0!</v>
      </c>
      <c r="I239" s="10"/>
      <c r="J239" s="4"/>
    </row>
    <row r="240" spans="1:10" ht="63" x14ac:dyDescent="0.25">
      <c r="A240" s="1" t="s">
        <v>220</v>
      </c>
      <c r="B240" s="10">
        <v>18.8</v>
      </c>
      <c r="C240" s="10">
        <v>26</v>
      </c>
      <c r="D240" s="13">
        <f t="shared" si="16"/>
        <v>138.29787234042553</v>
      </c>
      <c r="E240" s="10"/>
      <c r="F240" s="8">
        <f t="shared" si="15"/>
        <v>0</v>
      </c>
      <c r="G240" s="10"/>
      <c r="H240" s="8" t="e">
        <f t="shared" si="14"/>
        <v>#DIV/0!</v>
      </c>
      <c r="I240" s="10"/>
      <c r="J240" s="4"/>
    </row>
    <row r="241" spans="1:10" ht="63" x14ac:dyDescent="0.25">
      <c r="A241" s="1" t="s">
        <v>221</v>
      </c>
      <c r="B241" s="10">
        <v>64343.4</v>
      </c>
      <c r="C241" s="10">
        <v>64343.4</v>
      </c>
      <c r="D241" s="13">
        <f t="shared" si="16"/>
        <v>100</v>
      </c>
      <c r="E241" s="10"/>
      <c r="F241" s="8">
        <f t="shared" si="15"/>
        <v>0</v>
      </c>
      <c r="G241" s="10"/>
      <c r="H241" s="8" t="e">
        <f t="shared" si="14"/>
        <v>#DIV/0!</v>
      </c>
      <c r="I241" s="10"/>
      <c r="J241" s="4"/>
    </row>
    <row r="242" spans="1:10" ht="47.25" x14ac:dyDescent="0.25">
      <c r="A242" s="1" t="s">
        <v>222</v>
      </c>
      <c r="B242" s="10">
        <v>3000000</v>
      </c>
      <c r="C242" s="10">
        <v>4000000</v>
      </c>
      <c r="D242" s="13">
        <f t="shared" si="16"/>
        <v>133.33333333333331</v>
      </c>
      <c r="E242" s="10"/>
      <c r="F242" s="8">
        <f t="shared" si="15"/>
        <v>0</v>
      </c>
      <c r="G242" s="10"/>
      <c r="H242" s="8" t="e">
        <f t="shared" si="14"/>
        <v>#DIV/0!</v>
      </c>
      <c r="I242" s="10"/>
      <c r="J242" s="4"/>
    </row>
    <row r="243" spans="1:10" ht="63" x14ac:dyDescent="0.25">
      <c r="A243" s="1" t="s">
        <v>223</v>
      </c>
      <c r="B243" s="10">
        <v>108900</v>
      </c>
      <c r="C243" s="10">
        <v>0</v>
      </c>
      <c r="D243" s="13">
        <f t="shared" si="16"/>
        <v>0</v>
      </c>
      <c r="E243" s="10"/>
      <c r="F243" s="8" t="e">
        <f t="shared" si="15"/>
        <v>#DIV/0!</v>
      </c>
      <c r="G243" s="10"/>
      <c r="H243" s="8" t="e">
        <f t="shared" si="14"/>
        <v>#DIV/0!</v>
      </c>
      <c r="I243" s="10"/>
      <c r="J243" s="4"/>
    </row>
    <row r="244" spans="1:10" ht="63" x14ac:dyDescent="0.25">
      <c r="A244" s="1" t="s">
        <v>224</v>
      </c>
      <c r="B244" s="10">
        <v>188162.9</v>
      </c>
      <c r="C244" s="10">
        <v>188162.9</v>
      </c>
      <c r="D244" s="13">
        <f t="shared" si="16"/>
        <v>100</v>
      </c>
      <c r="E244" s="10"/>
      <c r="F244" s="8">
        <f t="shared" si="15"/>
        <v>0</v>
      </c>
      <c r="G244" s="10"/>
      <c r="H244" s="8" t="e">
        <f t="shared" si="14"/>
        <v>#DIV/0!</v>
      </c>
      <c r="I244" s="10"/>
      <c r="J244" s="4"/>
    </row>
    <row r="245" spans="1:10" ht="93" customHeight="1" x14ac:dyDescent="0.25">
      <c r="A245" s="1" t="s">
        <v>225</v>
      </c>
      <c r="B245" s="10">
        <v>22004.7</v>
      </c>
      <c r="C245" s="10">
        <v>0</v>
      </c>
      <c r="D245" s="13">
        <f t="shared" si="16"/>
        <v>0</v>
      </c>
      <c r="E245" s="10"/>
      <c r="F245" s="8" t="e">
        <f t="shared" si="15"/>
        <v>#DIV/0!</v>
      </c>
      <c r="G245" s="10"/>
      <c r="H245" s="8" t="e">
        <f t="shared" si="14"/>
        <v>#DIV/0!</v>
      </c>
      <c r="I245" s="10"/>
      <c r="J245" s="4"/>
    </row>
    <row r="246" spans="1:10" ht="47.25" x14ac:dyDescent="0.25">
      <c r="A246" s="1" t="s">
        <v>226</v>
      </c>
      <c r="B246" s="10">
        <v>268747.5</v>
      </c>
      <c r="C246" s="10">
        <v>254348.5</v>
      </c>
      <c r="D246" s="13">
        <f t="shared" si="16"/>
        <v>94.64218271797877</v>
      </c>
      <c r="E246" s="10"/>
      <c r="F246" s="8">
        <f t="shared" si="15"/>
        <v>0</v>
      </c>
      <c r="G246" s="10"/>
      <c r="H246" s="8" t="e">
        <f t="shared" si="14"/>
        <v>#DIV/0!</v>
      </c>
      <c r="I246" s="10"/>
      <c r="J246" s="4"/>
    </row>
    <row r="247" spans="1:10" ht="69.75" customHeight="1" x14ac:dyDescent="0.25">
      <c r="A247" s="1" t="s">
        <v>267</v>
      </c>
      <c r="B247" s="10">
        <v>271947.66336000001</v>
      </c>
      <c r="C247" s="10">
        <v>0</v>
      </c>
      <c r="D247" s="13">
        <f t="shared" si="16"/>
        <v>0</v>
      </c>
      <c r="E247" s="10"/>
      <c r="F247" s="8" t="e">
        <f t="shared" si="15"/>
        <v>#DIV/0!</v>
      </c>
      <c r="G247" s="10"/>
      <c r="H247" s="8" t="e">
        <f t="shared" si="14"/>
        <v>#DIV/0!</v>
      </c>
      <c r="I247" s="10"/>
      <c r="J247" s="4"/>
    </row>
    <row r="248" spans="1:10" ht="63" customHeight="1" x14ac:dyDescent="0.25">
      <c r="A248" s="1" t="s">
        <v>268</v>
      </c>
      <c r="B248" s="10">
        <v>1650000</v>
      </c>
      <c r="C248" s="10">
        <v>0</v>
      </c>
      <c r="D248" s="13">
        <f t="shared" si="16"/>
        <v>0</v>
      </c>
      <c r="E248" s="10"/>
      <c r="F248" s="8" t="e">
        <f t="shared" si="15"/>
        <v>#DIV/0!</v>
      </c>
      <c r="G248" s="10"/>
      <c r="H248" s="8"/>
      <c r="I248" s="10"/>
      <c r="J248" s="4"/>
    </row>
    <row r="249" spans="1:10" ht="31.5" x14ac:dyDescent="0.25">
      <c r="A249" s="1" t="s">
        <v>227</v>
      </c>
      <c r="B249" s="10">
        <v>182888.42503000001</v>
      </c>
      <c r="C249" s="10">
        <v>2454.5107000000003</v>
      </c>
      <c r="D249" s="13">
        <f t="shared" si="16"/>
        <v>1.3420809433934247</v>
      </c>
      <c r="E249" s="10"/>
      <c r="F249" s="8">
        <f t="shared" si="15"/>
        <v>0</v>
      </c>
      <c r="G249" s="10"/>
      <c r="H249" s="8"/>
      <c r="I249" s="10"/>
      <c r="J249" s="4"/>
    </row>
    <row r="250" spans="1:10" ht="31.5" x14ac:dyDescent="0.25">
      <c r="A250" s="1" t="s">
        <v>228</v>
      </c>
      <c r="B250" s="10">
        <v>208938.88024999999</v>
      </c>
      <c r="C250" s="10">
        <v>162104.13681999999</v>
      </c>
      <c r="D250" s="13">
        <f t="shared" si="16"/>
        <v>77.584476678557294</v>
      </c>
      <c r="E250" s="10">
        <v>391400</v>
      </c>
      <c r="F250" s="8">
        <f t="shared" si="15"/>
        <v>2.4144972958624096</v>
      </c>
      <c r="G250" s="10"/>
      <c r="H250" s="8">
        <f t="shared" ref="H250:H290" si="18">G250/E250</f>
        <v>0</v>
      </c>
      <c r="I250" s="10"/>
      <c r="J250" s="4"/>
    </row>
    <row r="251" spans="1:10" ht="94.5" x14ac:dyDescent="0.25">
      <c r="A251" s="1" t="s">
        <v>229</v>
      </c>
      <c r="B251" s="10">
        <v>206558.17825</v>
      </c>
      <c r="C251" s="10">
        <v>43700.978820000004</v>
      </c>
      <c r="D251" s="13">
        <f t="shared" si="16"/>
        <v>21.156741016135488</v>
      </c>
      <c r="E251" s="10">
        <v>391400</v>
      </c>
      <c r="F251" s="8">
        <f t="shared" si="15"/>
        <v>8.9563211298341336</v>
      </c>
      <c r="G251" s="10"/>
      <c r="H251" s="8">
        <f t="shared" si="18"/>
        <v>0</v>
      </c>
      <c r="I251" s="10"/>
      <c r="J251" s="4"/>
    </row>
    <row r="252" spans="1:10" ht="62.25" customHeight="1" x14ac:dyDescent="0.25">
      <c r="A252" s="1" t="s">
        <v>285</v>
      </c>
      <c r="B252" s="10">
        <v>0</v>
      </c>
      <c r="C252" s="10">
        <v>117400</v>
      </c>
      <c r="D252" s="13"/>
      <c r="E252" s="10"/>
      <c r="F252" s="8">
        <f t="shared" si="15"/>
        <v>0</v>
      </c>
      <c r="G252" s="10"/>
      <c r="H252" s="8"/>
      <c r="I252" s="10"/>
      <c r="J252" s="4"/>
    </row>
    <row r="253" spans="1:10" ht="31.5" x14ac:dyDescent="0.25">
      <c r="A253" s="1" t="s">
        <v>230</v>
      </c>
      <c r="B253" s="10">
        <v>2380.7020000000002</v>
      </c>
      <c r="C253" s="10">
        <v>1003.158</v>
      </c>
      <c r="D253" s="13">
        <f t="shared" si="16"/>
        <v>42.137067133979805</v>
      </c>
      <c r="E253" s="10"/>
      <c r="F253" s="8">
        <f t="shared" si="15"/>
        <v>0</v>
      </c>
      <c r="G253" s="10"/>
      <c r="H253" s="8"/>
      <c r="I253" s="10"/>
      <c r="J253" s="4"/>
    </row>
    <row r="254" spans="1:10" ht="31.5" x14ac:dyDescent="0.25">
      <c r="A254" s="1" t="s">
        <v>231</v>
      </c>
      <c r="B254" s="10">
        <v>20765.553</v>
      </c>
      <c r="C254" s="10">
        <v>17998.599999999999</v>
      </c>
      <c r="D254" s="13">
        <f t="shared" si="16"/>
        <v>86.67527419086791</v>
      </c>
      <c r="E254" s="10"/>
      <c r="F254" s="8">
        <f t="shared" si="15"/>
        <v>0</v>
      </c>
      <c r="G254" s="10"/>
      <c r="H254" s="8"/>
      <c r="I254" s="10"/>
      <c r="J254" s="4"/>
    </row>
    <row r="255" spans="1:10" ht="31.5" x14ac:dyDescent="0.25">
      <c r="A255" s="1" t="s">
        <v>232</v>
      </c>
      <c r="B255" s="10">
        <v>20765.553</v>
      </c>
      <c r="C255" s="10">
        <v>17998.599999999999</v>
      </c>
      <c r="D255" s="13">
        <f t="shared" si="16"/>
        <v>86.67527419086791</v>
      </c>
      <c r="E255" s="10"/>
      <c r="F255" s="8">
        <f t="shared" si="15"/>
        <v>0</v>
      </c>
      <c r="G255" s="10"/>
      <c r="H255" s="8"/>
      <c r="I255" s="10"/>
      <c r="J255" s="4"/>
    </row>
    <row r="256" spans="1:10" ht="15.75" x14ac:dyDescent="0.25">
      <c r="A256" s="1" t="s">
        <v>233</v>
      </c>
      <c r="B256" s="10">
        <v>0</v>
      </c>
      <c r="C256" s="10">
        <v>0</v>
      </c>
      <c r="D256" s="13"/>
      <c r="E256" s="10"/>
      <c r="F256" s="8"/>
      <c r="G256" s="10"/>
      <c r="H256" s="8" t="e">
        <f t="shared" si="18"/>
        <v>#DIV/0!</v>
      </c>
      <c r="I256" s="10"/>
      <c r="J256" s="4"/>
    </row>
    <row r="257" spans="1:10" ht="31.5" x14ac:dyDescent="0.25">
      <c r="A257" s="1" t="s">
        <v>234</v>
      </c>
      <c r="B257" s="10">
        <v>30000</v>
      </c>
      <c r="C257" s="10">
        <v>0</v>
      </c>
      <c r="D257" s="13">
        <f t="shared" si="16"/>
        <v>0</v>
      </c>
      <c r="E257" s="10"/>
      <c r="F257" s="8"/>
      <c r="G257" s="10"/>
      <c r="H257" s="8"/>
      <c r="I257" s="10"/>
      <c r="J257" s="4"/>
    </row>
    <row r="258" spans="1:10" ht="63" x14ac:dyDescent="0.25">
      <c r="A258" s="1" t="s">
        <v>235</v>
      </c>
      <c r="B258" s="10">
        <v>3623.5639100000003</v>
      </c>
      <c r="C258" s="10">
        <v>22659.286210000002</v>
      </c>
      <c r="D258" s="13">
        <f t="shared" si="16"/>
        <v>625.33149056559625</v>
      </c>
      <c r="E258" s="10"/>
      <c r="F258" s="8">
        <f t="shared" si="15"/>
        <v>0</v>
      </c>
      <c r="G258" s="10"/>
      <c r="H258" s="8"/>
      <c r="I258" s="10"/>
      <c r="J258" s="4"/>
    </row>
    <row r="259" spans="1:10" ht="47.25" x14ac:dyDescent="0.25">
      <c r="A259" s="1" t="s">
        <v>236</v>
      </c>
      <c r="B259" s="10">
        <v>-139151.96543000001</v>
      </c>
      <c r="C259" s="10">
        <v>-20734.689539999999</v>
      </c>
      <c r="D259" s="13">
        <f t="shared" si="16"/>
        <v>14.900752192702965</v>
      </c>
      <c r="E259" s="10"/>
      <c r="F259" s="8">
        <f t="shared" si="15"/>
        <v>0</v>
      </c>
      <c r="G259" s="10"/>
      <c r="H259" s="8"/>
      <c r="I259" s="10"/>
      <c r="J259" s="4"/>
    </row>
    <row r="260" spans="1:10" ht="15.75" x14ac:dyDescent="0.25">
      <c r="A260" s="1"/>
      <c r="B260" s="10">
        <v>0</v>
      </c>
      <c r="C260" s="10">
        <v>0</v>
      </c>
      <c r="D260" s="13"/>
      <c r="E260" s="10"/>
      <c r="F260" s="8"/>
      <c r="G260" s="10"/>
      <c r="H260" s="8"/>
      <c r="I260" s="10"/>
      <c r="J260" s="4"/>
    </row>
    <row r="261" spans="1:10" ht="15.75" x14ac:dyDescent="0.25">
      <c r="A261" s="1" t="s">
        <v>237</v>
      </c>
      <c r="B261" s="10">
        <f>B50+B52</f>
        <v>60363726.700880006</v>
      </c>
      <c r="C261" s="10">
        <f>C50+C52</f>
        <v>59786529.037810013</v>
      </c>
      <c r="D261" s="13">
        <f t="shared" si="16"/>
        <v>99.043800483144167</v>
      </c>
      <c r="E261" s="10">
        <f>E53+C6</f>
        <v>47699707</v>
      </c>
      <c r="F261" s="8">
        <f t="shared" si="15"/>
        <v>0.79783368875342964</v>
      </c>
      <c r="G261" s="10">
        <f>G53+E6</f>
        <v>37694271.5</v>
      </c>
      <c r="H261" s="8">
        <f t="shared" si="18"/>
        <v>0.79024115389220317</v>
      </c>
      <c r="I261" s="10">
        <f>I53+G6</f>
        <v>38872980.299999997</v>
      </c>
      <c r="J261" s="4"/>
    </row>
    <row r="262" spans="1:10" ht="15.75" x14ac:dyDescent="0.25">
      <c r="A262" s="1"/>
      <c r="B262" s="10">
        <v>0</v>
      </c>
      <c r="C262" s="10">
        <v>0</v>
      </c>
      <c r="D262" s="13"/>
      <c r="E262" s="10">
        <v>46622275.399999999</v>
      </c>
      <c r="F262" s="8"/>
      <c r="G262" s="10">
        <v>36487518.5</v>
      </c>
      <c r="H262" s="8">
        <f t="shared" si="18"/>
        <v>0.78261985685923863</v>
      </c>
      <c r="I262" s="10">
        <v>36862992.299999997</v>
      </c>
      <c r="J262" s="4"/>
    </row>
    <row r="263" spans="1:10" ht="15.75" x14ac:dyDescent="0.25">
      <c r="A263" s="1" t="s">
        <v>238</v>
      </c>
      <c r="B263" s="10">
        <v>0</v>
      </c>
      <c r="C263" s="10">
        <v>0</v>
      </c>
      <c r="D263" s="13"/>
      <c r="E263" s="10">
        <f>E261-E262</f>
        <v>1077431.6000000015</v>
      </c>
      <c r="F263" s="8"/>
      <c r="G263" s="10">
        <f t="shared" ref="F263:I263" si="19">G261-G262</f>
        <v>1206753</v>
      </c>
      <c r="H263" s="8">
        <f t="shared" si="18"/>
        <v>1.1200274801667209</v>
      </c>
      <c r="I263" s="10">
        <f t="shared" si="19"/>
        <v>2009988</v>
      </c>
      <c r="J263" s="4"/>
    </row>
    <row r="264" spans="1:10" ht="15.75" x14ac:dyDescent="0.25">
      <c r="A264" s="1"/>
      <c r="B264" s="10">
        <v>0</v>
      </c>
      <c r="C264" s="10">
        <v>0</v>
      </c>
      <c r="D264" s="13"/>
      <c r="E264" s="10"/>
      <c r="F264" s="8"/>
      <c r="G264" s="10"/>
      <c r="H264" s="8"/>
      <c r="I264" s="10"/>
      <c r="J264" s="4"/>
    </row>
    <row r="265" spans="1:10" ht="15.75" x14ac:dyDescent="0.25">
      <c r="A265" s="1" t="s">
        <v>239</v>
      </c>
      <c r="B265" s="10">
        <f>B266+B267+B268+B269+B271++B273+B276+B277+B28</f>
        <v>20050323.737160001</v>
      </c>
      <c r="C265" s="10">
        <v>0</v>
      </c>
      <c r="D265" s="13"/>
      <c r="E265" s="10"/>
      <c r="F265" s="8"/>
      <c r="G265" s="10"/>
      <c r="H265" s="8"/>
      <c r="I265" s="10"/>
      <c r="J265" s="4"/>
    </row>
    <row r="266" spans="1:10" ht="15.75" x14ac:dyDescent="0.25">
      <c r="A266" s="1" t="s">
        <v>240</v>
      </c>
      <c r="B266" s="10">
        <v>2619129.3598200004</v>
      </c>
      <c r="C266" s="10">
        <v>2798169.2676999997</v>
      </c>
      <c r="D266" s="13">
        <f t="shared" si="16"/>
        <v>106.83585586212909</v>
      </c>
      <c r="E266" s="10">
        <v>1637360.6</v>
      </c>
      <c r="F266" s="8">
        <f t="shared" si="15"/>
        <v>0.58515423598582195</v>
      </c>
      <c r="G266" s="10">
        <v>1357502.5</v>
      </c>
      <c r="H266" s="8">
        <f t="shared" si="18"/>
        <v>0.82907973967371629</v>
      </c>
      <c r="I266" s="10">
        <v>1340337.8</v>
      </c>
      <c r="J266" s="4"/>
    </row>
    <row r="267" spans="1:10" ht="15.75" x14ac:dyDescent="0.25">
      <c r="A267" s="1" t="s">
        <v>241</v>
      </c>
      <c r="B267" s="10">
        <v>22899.51813</v>
      </c>
      <c r="C267" s="10">
        <v>38224.9</v>
      </c>
      <c r="D267" s="13">
        <f t="shared" si="16"/>
        <v>166.92447318322675</v>
      </c>
      <c r="E267" s="10"/>
      <c r="F267" s="8">
        <f t="shared" ref="F267:F290" si="20">E267/C267</f>
        <v>0</v>
      </c>
      <c r="G267" s="10"/>
      <c r="H267" s="8"/>
      <c r="I267" s="10"/>
      <c r="J267" s="4"/>
    </row>
    <row r="268" spans="1:10" ht="31.5" x14ac:dyDescent="0.25">
      <c r="A268" s="1" t="s">
        <v>242</v>
      </c>
      <c r="B268" s="10">
        <v>245142.65306000001</v>
      </c>
      <c r="C268" s="10">
        <v>305208.51170999999</v>
      </c>
      <c r="D268" s="13">
        <f t="shared" si="16"/>
        <v>124.50241029059048</v>
      </c>
      <c r="E268" s="10">
        <v>172049</v>
      </c>
      <c r="F268" s="8">
        <f t="shared" si="20"/>
        <v>0.56370970467388481</v>
      </c>
      <c r="G268" s="10">
        <v>133967.9</v>
      </c>
      <c r="H268" s="8">
        <f t="shared" si="18"/>
        <v>0.77866131160308982</v>
      </c>
      <c r="I268" s="10">
        <v>131779.6</v>
      </c>
      <c r="J268" s="4"/>
    </row>
    <row r="269" spans="1:10" ht="15.75" x14ac:dyDescent="0.25">
      <c r="A269" s="1" t="s">
        <v>243</v>
      </c>
      <c r="B269" s="10">
        <v>12678852.404110001</v>
      </c>
      <c r="C269" s="10">
        <v>13776828.667339999</v>
      </c>
      <c r="D269" s="13">
        <f t="shared" si="16"/>
        <v>108.65990255454095</v>
      </c>
      <c r="E269" s="10">
        <v>7384183.9000000004</v>
      </c>
      <c r="F269" s="8">
        <f t="shared" si="20"/>
        <v>0.53598575392791925</v>
      </c>
      <c r="G269" s="10">
        <v>6351516.2000000002</v>
      </c>
      <c r="H269" s="8">
        <f t="shared" si="18"/>
        <v>0.860151410909471</v>
      </c>
      <c r="I269" s="10">
        <v>5865333.2000000002</v>
      </c>
      <c r="J269" s="4"/>
    </row>
    <row r="270" spans="1:10" ht="15.75" x14ac:dyDescent="0.25">
      <c r="A270" s="1" t="s">
        <v>244</v>
      </c>
      <c r="B270" s="10">
        <v>0</v>
      </c>
      <c r="C270" s="10">
        <v>0</v>
      </c>
      <c r="D270" s="13"/>
      <c r="E270" s="10"/>
      <c r="F270" s="8"/>
      <c r="G270" s="10"/>
      <c r="H270" s="8"/>
      <c r="I270" s="10"/>
      <c r="J270" s="4"/>
    </row>
    <row r="271" spans="1:10" ht="15.75" x14ac:dyDescent="0.25">
      <c r="A271" s="1" t="s">
        <v>245</v>
      </c>
      <c r="B271" s="10">
        <v>289960.55397000001</v>
      </c>
      <c r="C271" s="10">
        <v>415362.98233999999</v>
      </c>
      <c r="D271" s="13">
        <f t="shared" ref="D271:D289" si="21">C271/B271*100</f>
        <v>143.24809932008006</v>
      </c>
      <c r="E271" s="10">
        <v>277494.09999999998</v>
      </c>
      <c r="F271" s="8">
        <f t="shared" si="20"/>
        <v>0.66807614495808409</v>
      </c>
      <c r="G271" s="10">
        <v>218728.7</v>
      </c>
      <c r="H271" s="8">
        <f t="shared" si="18"/>
        <v>0.78822829025914432</v>
      </c>
      <c r="I271" s="10">
        <v>216561.3</v>
      </c>
      <c r="J271" s="4"/>
    </row>
    <row r="272" spans="1:10" ht="15.75" x14ac:dyDescent="0.25">
      <c r="A272" s="1" t="s">
        <v>246</v>
      </c>
      <c r="B272" s="10">
        <v>4603881.5164999999</v>
      </c>
      <c r="C272" s="10">
        <v>5368332.7510500001</v>
      </c>
      <c r="D272" s="13">
        <f t="shared" si="21"/>
        <v>116.60449409504261</v>
      </c>
      <c r="E272" s="10">
        <v>847400</v>
      </c>
      <c r="F272" s="8">
        <f t="shared" si="20"/>
        <v>0.15785161600391776</v>
      </c>
      <c r="G272" s="10">
        <v>385731</v>
      </c>
      <c r="H272" s="8">
        <f t="shared" si="18"/>
        <v>0.4551935331602549</v>
      </c>
      <c r="I272" s="10">
        <v>559424.69999999995</v>
      </c>
      <c r="J272" s="4"/>
    </row>
    <row r="273" spans="1:10" ht="15.75" x14ac:dyDescent="0.25">
      <c r="A273" s="1" t="s">
        <v>247</v>
      </c>
      <c r="B273" s="10">
        <v>995363.45840999996</v>
      </c>
      <c r="C273" s="10">
        <v>1298764.7660099999</v>
      </c>
      <c r="D273" s="13">
        <f t="shared" si="21"/>
        <v>130.48145931383249</v>
      </c>
      <c r="E273" s="10">
        <v>1125215.6000000001</v>
      </c>
      <c r="F273" s="8">
        <f t="shared" si="20"/>
        <v>0.86637367246790287</v>
      </c>
      <c r="G273" s="10">
        <v>588862.69999999995</v>
      </c>
      <c r="H273" s="8">
        <f t="shared" si="18"/>
        <v>0.52333321720743997</v>
      </c>
      <c r="I273" s="10">
        <v>605580.1</v>
      </c>
      <c r="J273" s="4"/>
    </row>
    <row r="274" spans="1:10" ht="15.75" x14ac:dyDescent="0.25">
      <c r="A274" s="1" t="s">
        <v>248</v>
      </c>
      <c r="B274" s="10">
        <v>511141.36653</v>
      </c>
      <c r="C274" s="10">
        <v>63439.360000000001</v>
      </c>
      <c r="D274" s="13">
        <f t="shared" si="21"/>
        <v>12.411314003144099</v>
      </c>
      <c r="E274" s="10">
        <v>29518.6</v>
      </c>
      <c r="F274" s="8">
        <f t="shared" si="20"/>
        <v>0.46530418970178761</v>
      </c>
      <c r="G274" s="10">
        <v>19618.7</v>
      </c>
      <c r="H274" s="8">
        <f t="shared" si="18"/>
        <v>0.66462162839701078</v>
      </c>
      <c r="I274" s="10">
        <v>19197.900000000001</v>
      </c>
      <c r="J274" s="4"/>
    </row>
    <row r="275" spans="1:10" ht="15.75" x14ac:dyDescent="0.25">
      <c r="A275" s="1" t="s">
        <v>249</v>
      </c>
      <c r="B275" s="10">
        <v>881244.18544000003</v>
      </c>
      <c r="C275" s="10">
        <v>597646.4</v>
      </c>
      <c r="D275" s="13">
        <f t="shared" si="21"/>
        <v>67.81847867757547</v>
      </c>
      <c r="E275" s="10">
        <v>391229.4</v>
      </c>
      <c r="F275" s="8">
        <f t="shared" si="20"/>
        <v>0.65461684367211115</v>
      </c>
      <c r="G275" s="10">
        <v>347407</v>
      </c>
      <c r="H275" s="8">
        <f t="shared" si="18"/>
        <v>0.88798796818439507</v>
      </c>
      <c r="I275" s="10">
        <v>345650.5</v>
      </c>
      <c r="J275" s="4"/>
    </row>
    <row r="276" spans="1:10" ht="15.75" x14ac:dyDescent="0.25">
      <c r="A276" s="1" t="s">
        <v>250</v>
      </c>
      <c r="B276" s="10">
        <v>429287.77483000001</v>
      </c>
      <c r="C276" s="10">
        <v>602879.62200999993</v>
      </c>
      <c r="D276" s="13">
        <f t="shared" si="21"/>
        <v>140.43717463157276</v>
      </c>
      <c r="E276" s="10">
        <v>732555</v>
      </c>
      <c r="F276" s="8">
        <f t="shared" si="20"/>
        <v>1.2150933175642304</v>
      </c>
      <c r="G276" s="10">
        <v>592418.69999999995</v>
      </c>
      <c r="H276" s="8">
        <f t="shared" si="18"/>
        <v>0.80870200872289444</v>
      </c>
      <c r="I276" s="10">
        <v>584357.80000000005</v>
      </c>
      <c r="J276" s="4"/>
    </row>
    <row r="277" spans="1:10" ht="15.75" x14ac:dyDescent="0.25">
      <c r="A277" s="1" t="s">
        <v>251</v>
      </c>
      <c r="B277" s="10">
        <v>2765862.0148299998</v>
      </c>
      <c r="C277" s="10">
        <v>3443281.5545999999</v>
      </c>
      <c r="D277" s="13">
        <f t="shared" si="21"/>
        <v>124.4921668592942</v>
      </c>
      <c r="E277" s="10">
        <v>2370519.7000000002</v>
      </c>
      <c r="F277" s="8">
        <f t="shared" si="20"/>
        <v>0.6884478258343818</v>
      </c>
      <c r="G277" s="10">
        <v>3482734</v>
      </c>
      <c r="H277" s="8">
        <f t="shared" si="18"/>
        <v>1.4691858498370631</v>
      </c>
      <c r="I277" s="10">
        <v>2849404</v>
      </c>
      <c r="J277" s="4"/>
    </row>
    <row r="278" spans="1:10" ht="15.75" x14ac:dyDescent="0.25">
      <c r="A278" s="1" t="s">
        <v>252</v>
      </c>
      <c r="B278" s="10">
        <v>156548.00187000001</v>
      </c>
      <c r="C278" s="10">
        <v>237663.90596</v>
      </c>
      <c r="D278" s="13">
        <f t="shared" si="21"/>
        <v>151.81535575098556</v>
      </c>
      <c r="E278" s="10">
        <v>227536.6</v>
      </c>
      <c r="F278" s="8">
        <f t="shared" si="20"/>
        <v>0.9573881194997087</v>
      </c>
      <c r="G278" s="10">
        <v>158142.9</v>
      </c>
      <c r="H278" s="8">
        <f t="shared" si="18"/>
        <v>0.69502181187554002</v>
      </c>
      <c r="I278" s="10">
        <v>155487.6</v>
      </c>
      <c r="J278" s="4"/>
    </row>
    <row r="279" spans="1:10" ht="15.75" x14ac:dyDescent="0.25">
      <c r="A279" s="1" t="s">
        <v>253</v>
      </c>
      <c r="B279" s="10">
        <v>14900</v>
      </c>
      <c r="C279" s="10">
        <v>3000</v>
      </c>
      <c r="D279" s="13">
        <f t="shared" si="21"/>
        <v>20.134228187919462</v>
      </c>
      <c r="E279" s="10">
        <v>4000</v>
      </c>
      <c r="F279" s="8">
        <f t="shared" si="20"/>
        <v>1.3333333333333333</v>
      </c>
      <c r="G279" s="10">
        <v>3096</v>
      </c>
      <c r="H279" s="8">
        <f t="shared" si="18"/>
        <v>0.77400000000000002</v>
      </c>
      <c r="I279" s="10">
        <v>3044</v>
      </c>
      <c r="J279" s="4"/>
    </row>
    <row r="280" spans="1:10" ht="15.75" x14ac:dyDescent="0.25">
      <c r="A280" s="1" t="s">
        <v>254</v>
      </c>
      <c r="B280" s="10">
        <v>2030663.5317299999</v>
      </c>
      <c r="C280" s="10">
        <v>1746457.32537</v>
      </c>
      <c r="D280" s="13">
        <f t="shared" si="21"/>
        <v>86.004268953514227</v>
      </c>
      <c r="E280" s="10"/>
      <c r="F280" s="8">
        <f t="shared" si="20"/>
        <v>0</v>
      </c>
      <c r="G280" s="10">
        <v>554776.4</v>
      </c>
      <c r="H280" s="8"/>
      <c r="I280" s="10">
        <v>526625.30000000005</v>
      </c>
      <c r="J280" s="4"/>
    </row>
    <row r="281" spans="1:10" ht="15.75" x14ac:dyDescent="0.25">
      <c r="A281" s="1" t="s">
        <v>255</v>
      </c>
      <c r="B281" s="10">
        <v>2669184.57394</v>
      </c>
      <c r="C281" s="10">
        <v>3566654.6324999998</v>
      </c>
      <c r="D281" s="13">
        <f t="shared" si="21"/>
        <v>133.62337948908637</v>
      </c>
      <c r="E281" s="10">
        <v>1218050.3</v>
      </c>
      <c r="F281" s="8">
        <f t="shared" si="20"/>
        <v>0.34151058218558822</v>
      </c>
      <c r="G281" s="10">
        <v>441769</v>
      </c>
      <c r="H281" s="8">
        <f t="shared" si="18"/>
        <v>0.36268535051467082</v>
      </c>
      <c r="I281" s="10">
        <v>255908.9</v>
      </c>
      <c r="J281" s="4"/>
    </row>
    <row r="282" spans="1:10" ht="15.75" x14ac:dyDescent="0.25">
      <c r="A282" s="1" t="s">
        <v>256</v>
      </c>
      <c r="B282" s="10">
        <v>89563.395529999994</v>
      </c>
      <c r="C282" s="10">
        <v>143156.27318000002</v>
      </c>
      <c r="D282" s="13">
        <f t="shared" si="21"/>
        <v>159.837925229229</v>
      </c>
      <c r="E282" s="10">
        <v>109514</v>
      </c>
      <c r="F282" s="8">
        <f t="shared" si="20"/>
        <v>0.76499616515093738</v>
      </c>
      <c r="G282" s="10">
        <v>107439.7</v>
      </c>
      <c r="H282" s="8">
        <f t="shared" si="18"/>
        <v>0.98105904267947475</v>
      </c>
      <c r="I282" s="10">
        <v>87227.199999999997</v>
      </c>
      <c r="J282" s="4"/>
    </row>
    <row r="283" spans="1:10" ht="15.75" x14ac:dyDescent="0.25">
      <c r="A283" s="1" t="s">
        <v>257</v>
      </c>
      <c r="B283" s="10">
        <v>23137282.483679999</v>
      </c>
      <c r="C283" s="10">
        <v>22532273.33512</v>
      </c>
      <c r="D283" s="13">
        <f t="shared" si="21"/>
        <v>97.385133068298984</v>
      </c>
      <c r="E283" s="10">
        <v>19235599.800000001</v>
      </c>
      <c r="F283" s="8">
        <f t="shared" si="20"/>
        <v>0.85369103746928066</v>
      </c>
      <c r="G283" s="10">
        <v>13747202.199999999</v>
      </c>
      <c r="H283" s="8">
        <f t="shared" si="18"/>
        <v>0.7146749954737569</v>
      </c>
      <c r="I283" s="10">
        <v>13368558.4</v>
      </c>
      <c r="J283" s="4"/>
    </row>
    <row r="284" spans="1:10" ht="15.75" x14ac:dyDescent="0.25">
      <c r="A284" s="1" t="s">
        <v>258</v>
      </c>
      <c r="B284" s="10">
        <v>2423622.9068700001</v>
      </c>
      <c r="C284" s="10">
        <v>2313440.1495599998</v>
      </c>
      <c r="D284" s="13">
        <f t="shared" si="21"/>
        <v>95.453799475253504</v>
      </c>
      <c r="E284" s="10">
        <v>1406981.9</v>
      </c>
      <c r="F284" s="8">
        <f t="shared" si="20"/>
        <v>0.60817735019753938</v>
      </c>
      <c r="G284" s="10">
        <v>787072.3</v>
      </c>
      <c r="H284" s="8">
        <f t="shared" si="18"/>
        <v>0.55940470875993509</v>
      </c>
      <c r="I284" s="10">
        <v>774443</v>
      </c>
      <c r="J284" s="4"/>
    </row>
    <row r="285" spans="1:10" ht="15.75" x14ac:dyDescent="0.25">
      <c r="A285" s="1" t="s">
        <v>259</v>
      </c>
      <c r="B285" s="10">
        <v>3382224.08073</v>
      </c>
      <c r="C285" s="10">
        <v>3355668.60195</v>
      </c>
      <c r="D285" s="13">
        <f t="shared" si="21"/>
        <v>99.214851584455971</v>
      </c>
      <c r="E285" s="10">
        <v>2609050.1</v>
      </c>
      <c r="F285" s="8">
        <f t="shared" si="20"/>
        <v>0.77750529312813088</v>
      </c>
      <c r="G285" s="10">
        <v>1966716</v>
      </c>
      <c r="H285" s="8">
        <f t="shared" si="18"/>
        <v>0.75380537920678481</v>
      </c>
      <c r="I285" s="10">
        <v>1804724.6</v>
      </c>
      <c r="J285" s="4"/>
    </row>
    <row r="286" spans="1:10" ht="15.75" x14ac:dyDescent="0.25">
      <c r="A286" s="1" t="s">
        <v>260</v>
      </c>
      <c r="B286" s="10">
        <v>14173002.766690001</v>
      </c>
      <c r="C286" s="10">
        <v>12417509.729870001</v>
      </c>
      <c r="D286" s="13">
        <f t="shared" si="21"/>
        <v>87.613824214119006</v>
      </c>
      <c r="E286" s="10">
        <v>9065545.8000000007</v>
      </c>
      <c r="F286" s="8">
        <f t="shared" si="20"/>
        <v>0.73006150163853412</v>
      </c>
      <c r="G286" s="10">
        <v>7872373.7000000002</v>
      </c>
      <c r="H286" s="8">
        <f t="shared" si="18"/>
        <v>0.86838386498472042</v>
      </c>
      <c r="I286" s="10">
        <v>8532206.3000000007</v>
      </c>
      <c r="J286" s="4"/>
    </row>
    <row r="287" spans="1:10" ht="15.75" x14ac:dyDescent="0.25">
      <c r="A287" s="1" t="s">
        <v>261</v>
      </c>
      <c r="B287" s="10">
        <v>854588.88296000008</v>
      </c>
      <c r="C287" s="10">
        <v>1125614.71065</v>
      </c>
      <c r="D287" s="13">
        <f t="shared" si="21"/>
        <v>131.71417661686172</v>
      </c>
      <c r="E287" s="10">
        <v>1361597.9</v>
      </c>
      <c r="F287" s="8">
        <f t="shared" si="20"/>
        <v>1.2096482811722749</v>
      </c>
      <c r="G287" s="10">
        <v>645848.19999999995</v>
      </c>
      <c r="H287" s="8">
        <f t="shared" si="18"/>
        <v>0.47433107821332565</v>
      </c>
      <c r="I287" s="10">
        <v>721545.1</v>
      </c>
      <c r="J287" s="4"/>
    </row>
    <row r="288" spans="1:10" ht="15.75" x14ac:dyDescent="0.25">
      <c r="A288" s="1" t="s">
        <v>262</v>
      </c>
      <c r="B288" s="10">
        <v>75457.274359999996</v>
      </c>
      <c r="C288" s="10">
        <v>66777.843380000006</v>
      </c>
      <c r="D288" s="13">
        <f t="shared" si="21"/>
        <v>88.497555664956579</v>
      </c>
      <c r="E288" s="10">
        <v>85258</v>
      </c>
      <c r="F288" s="8">
        <f t="shared" si="20"/>
        <v>1.2767408422407185</v>
      </c>
      <c r="G288" s="10">
        <v>79868.600000000006</v>
      </c>
      <c r="H288" s="8">
        <f t="shared" si="18"/>
        <v>0.93678716366792569</v>
      </c>
      <c r="I288" s="10">
        <v>79558.600000000006</v>
      </c>
      <c r="J288" s="4"/>
    </row>
    <row r="289" spans="1:10" ht="31.5" x14ac:dyDescent="0.25">
      <c r="A289" s="1" t="s">
        <v>263</v>
      </c>
      <c r="B289" s="10">
        <v>61987.848180000001</v>
      </c>
      <c r="C289" s="10">
        <v>55970.86477</v>
      </c>
      <c r="D289" s="13">
        <f t="shared" si="21"/>
        <v>90.293285560537754</v>
      </c>
      <c r="E289" s="10">
        <v>40000</v>
      </c>
      <c r="F289" s="8">
        <f t="shared" si="20"/>
        <v>0.7146575305629318</v>
      </c>
      <c r="G289" s="10">
        <v>30960</v>
      </c>
      <c r="H289" s="8">
        <f t="shared" si="18"/>
        <v>0.77400000000000002</v>
      </c>
      <c r="I289" s="10">
        <v>30440</v>
      </c>
      <c r="J289" s="4"/>
    </row>
    <row r="290" spans="1:10" ht="15.75" x14ac:dyDescent="0.25">
      <c r="A290" s="1" t="s">
        <v>264</v>
      </c>
      <c r="B290" s="10">
        <v>0</v>
      </c>
      <c r="C290" s="10">
        <v>0</v>
      </c>
      <c r="D290" s="13"/>
      <c r="E290" s="10">
        <v>3007542.8</v>
      </c>
      <c r="F290" s="8"/>
      <c r="G290" s="10">
        <v>2335935.1</v>
      </c>
      <c r="H290" s="8">
        <f t="shared" si="18"/>
        <v>0.77669222196937659</v>
      </c>
      <c r="I290" s="10">
        <v>2296700.1</v>
      </c>
      <c r="J290" s="4"/>
    </row>
    <row r="291" spans="1:10" ht="15.75" x14ac:dyDescent="0.25">
      <c r="A291" s="1" t="s">
        <v>265</v>
      </c>
      <c r="B291" s="10">
        <v>0</v>
      </c>
      <c r="C291" s="10">
        <v>0</v>
      </c>
      <c r="D291" s="13"/>
      <c r="E291" s="10"/>
      <c r="F291" s="10"/>
      <c r="G291" s="10"/>
      <c r="H291" s="10"/>
      <c r="I291" s="10"/>
      <c r="J291" s="4"/>
    </row>
    <row r="292" spans="1:10" ht="15.75" x14ac:dyDescent="0.25">
      <c r="A292" s="1"/>
      <c r="B292" s="10"/>
      <c r="C292" s="10">
        <v>7300.71</v>
      </c>
      <c r="D292" s="13"/>
      <c r="E292" s="10"/>
      <c r="F292" s="10"/>
      <c r="G292" s="10"/>
      <c r="H292" s="10"/>
      <c r="I292" s="10"/>
      <c r="J292" s="4"/>
    </row>
    <row r="293" spans="1:10" ht="15.75" x14ac:dyDescent="0.25">
      <c r="A293" s="1" t="s">
        <v>266</v>
      </c>
      <c r="B293" s="10">
        <f>B266+B267+B268+B269+B281+B282+B283+B284+B285+B286+B287+B288+B289</f>
        <v>62432938.148060009</v>
      </c>
      <c r="C293" s="10">
        <v>7300.71</v>
      </c>
      <c r="D293" s="10">
        <f t="shared" ref="D293:J293" si="22">D266+D267+D268+D269+D281+D282+D283+D284+D285+D286+D287+D288+D289</f>
        <v>1490.556572793286</v>
      </c>
      <c r="E293" s="10">
        <f t="shared" si="22"/>
        <v>44325191.300000004</v>
      </c>
      <c r="F293" s="10">
        <f t="shared" si="22"/>
        <v>8.9618382783335608</v>
      </c>
      <c r="G293" s="10">
        <f t="shared" si="22"/>
        <v>33522236.300000001</v>
      </c>
      <c r="H293" s="10">
        <f>I266+H267+I268+I269+H281+I282+I283+I284+I285+I286+I287+I288+I289</f>
        <v>32736154.162685357</v>
      </c>
      <c r="I293" s="10" t="e">
        <f>#REF!+I267+#REF!+#REF!+#REF!+I281+#REF!+#REF!+#REF!+#REF!+#REF!+#REF!+#REF!</f>
        <v>#REF!</v>
      </c>
      <c r="J293" s="4">
        <f t="shared" si="22"/>
        <v>0</v>
      </c>
    </row>
    <row r="295" spans="1:10" ht="15.75" x14ac:dyDescent="0.25">
      <c r="A295" s="4">
        <v>1000</v>
      </c>
    </row>
  </sheetData>
  <autoFilter ref="A52:G293"/>
  <mergeCells count="2">
    <mergeCell ref="A1:J1"/>
    <mergeCell ref="A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
  <sheetViews>
    <sheetView workbookViewId="0">
      <selection activeCell="C6" sqref="C6"/>
    </sheetView>
  </sheetViews>
  <sheetFormatPr defaultRowHeight="15" x14ac:dyDescent="0.25"/>
  <sheetData>
    <row r="5" spans="3:3" x14ac:dyDescent="0.25">
      <c r="C5">
        <v>55703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2023-11-02T02:22:25Z</dcterms:modified>
</cp:coreProperties>
</file>