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955" yWindow="-180" windowWidth="19500" windowHeight="12690"/>
  </bookViews>
  <sheets>
    <sheet name="Лист1" sheetId="17" r:id="rId1"/>
  </sheets>
  <definedNames>
    <definedName name="_xlnm._FilterDatabase" localSheetId="0" hidden="1">Лист1!$A$5:$M$5</definedName>
    <definedName name="_xlnm.Print_Titles" localSheetId="0">Лист1!$5:$7</definedName>
    <definedName name="_xlnm.Print_Area" localSheetId="0">Лист1!$A$1:$M$169</definedName>
  </definedNames>
  <calcPr calcId="144525"/>
</workbook>
</file>

<file path=xl/calcChain.xml><?xml version="1.0" encoding="utf-8"?>
<calcChain xmlns="http://schemas.openxmlformats.org/spreadsheetml/2006/main">
  <c r="F102" i="17" l="1"/>
  <c r="E123" i="17"/>
  <c r="G123" i="17"/>
  <c r="E120" i="17"/>
  <c r="G120" i="17"/>
  <c r="C149" i="17"/>
  <c r="D149" i="17"/>
  <c r="E149" i="17"/>
  <c r="F149" i="17"/>
  <c r="G149" i="17"/>
  <c r="B149" i="17"/>
  <c r="C147" i="17"/>
  <c r="D147" i="17"/>
  <c r="E147" i="17"/>
  <c r="F147" i="17"/>
  <c r="G147" i="17"/>
  <c r="B147" i="17"/>
  <c r="C143" i="17"/>
  <c r="D143" i="17"/>
  <c r="E143" i="17"/>
  <c r="F143" i="17"/>
  <c r="G143" i="17"/>
  <c r="H143" i="17"/>
  <c r="I143" i="17"/>
  <c r="J143" i="17"/>
  <c r="B143" i="17"/>
  <c r="C138" i="17"/>
  <c r="D138" i="17"/>
  <c r="F138" i="17"/>
  <c r="B138" i="17"/>
  <c r="C132" i="17"/>
  <c r="D132" i="17"/>
  <c r="E132" i="17"/>
  <c r="F132" i="17"/>
  <c r="B132" i="17"/>
  <c r="B123" i="17"/>
  <c r="C123" i="17"/>
  <c r="D123" i="17"/>
  <c r="F123" i="17"/>
  <c r="C120" i="17"/>
  <c r="D120" i="17"/>
  <c r="F120" i="17"/>
  <c r="B120" i="17"/>
  <c r="C111" i="17"/>
  <c r="D111" i="17"/>
  <c r="F111" i="17"/>
  <c r="B111" i="17"/>
  <c r="C107" i="17"/>
  <c r="D107" i="17"/>
  <c r="E107" i="17"/>
  <c r="F107" i="17"/>
  <c r="G107" i="17"/>
  <c r="H107" i="17"/>
  <c r="I107" i="17"/>
  <c r="J107" i="17"/>
  <c r="B107" i="17"/>
  <c r="C102" i="17"/>
  <c r="D102" i="17"/>
  <c r="E102" i="17"/>
  <c r="G102" i="17"/>
  <c r="B102" i="17"/>
  <c r="C91" i="17"/>
  <c r="D91" i="17"/>
  <c r="F91" i="17"/>
  <c r="B91" i="17"/>
  <c r="C85" i="17"/>
  <c r="D85" i="17"/>
  <c r="E85" i="17"/>
  <c r="F85" i="17"/>
  <c r="G85" i="17"/>
  <c r="B85" i="17"/>
  <c r="C82" i="17"/>
  <c r="D82" i="17"/>
  <c r="E82" i="17"/>
  <c r="F82" i="17"/>
  <c r="G82" i="17"/>
  <c r="H82" i="17"/>
  <c r="I82" i="17"/>
  <c r="J82" i="17"/>
  <c r="B82" i="17"/>
  <c r="B71" i="17"/>
  <c r="C71" i="17"/>
  <c r="D71" i="17"/>
  <c r="E71" i="17"/>
  <c r="F71" i="17"/>
  <c r="G71" i="17"/>
  <c r="G132" i="17" l="1"/>
  <c r="E91" i="17"/>
  <c r="C154" i="17"/>
  <c r="B154" i="17"/>
  <c r="D154" i="17"/>
  <c r="D156" i="17" s="1"/>
  <c r="F154" i="17"/>
  <c r="F156" i="17" s="1"/>
  <c r="G91" i="17"/>
  <c r="G138" i="17"/>
  <c r="E138" i="17"/>
  <c r="E111" i="17"/>
  <c r="G111" i="17"/>
  <c r="M159" i="17"/>
  <c r="M160" i="17"/>
  <c r="M161" i="17"/>
  <c r="M162" i="17"/>
  <c r="M163" i="17"/>
  <c r="M164" i="17"/>
  <c r="M165" i="17"/>
  <c r="M166" i="17"/>
  <c r="M167" i="17"/>
  <c r="M168" i="17"/>
  <c r="M169" i="17"/>
  <c r="M158" i="17"/>
  <c r="K159" i="17"/>
  <c r="K160" i="17"/>
  <c r="K161" i="17"/>
  <c r="K162" i="17"/>
  <c r="K163" i="17"/>
  <c r="K164" i="17"/>
  <c r="K165" i="17"/>
  <c r="K166" i="17"/>
  <c r="K167" i="17"/>
  <c r="K168" i="17"/>
  <c r="K169" i="17"/>
  <c r="K158" i="17"/>
  <c r="B156" i="17"/>
  <c r="E154" i="17" l="1"/>
  <c r="E156" i="17"/>
  <c r="K156" i="17" s="1"/>
  <c r="G154" i="17"/>
  <c r="C159" i="17"/>
  <c r="L159" i="17" s="1"/>
  <c r="C160" i="17"/>
  <c r="L160" i="17" s="1"/>
  <c r="C163" i="17"/>
  <c r="L163" i="17" s="1"/>
  <c r="C164" i="17"/>
  <c r="L164" i="17" s="1"/>
  <c r="C165" i="17"/>
  <c r="L165" i="17" s="1"/>
  <c r="C166" i="17"/>
  <c r="C167" i="17"/>
  <c r="L167" i="17" s="1"/>
  <c r="C168" i="17"/>
  <c r="L168" i="17" s="1"/>
  <c r="C169" i="17"/>
  <c r="L169" i="17" s="1"/>
  <c r="C158" i="17"/>
  <c r="L158" i="17" s="1"/>
  <c r="G156" i="17" l="1"/>
  <c r="M156" i="17" s="1"/>
  <c r="M72" i="17"/>
  <c r="M73" i="17"/>
  <c r="M74" i="17"/>
  <c r="M75" i="17"/>
  <c r="M76" i="17"/>
  <c r="M77" i="17"/>
  <c r="M78" i="17"/>
  <c r="M79" i="17"/>
  <c r="M81" i="17"/>
  <c r="M82" i="17"/>
  <c r="M83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101" i="17"/>
  <c r="M102" i="17"/>
  <c r="M103" i="17"/>
  <c r="M104" i="17"/>
  <c r="M105" i="17"/>
  <c r="M106" i="17"/>
  <c r="M107" i="17"/>
  <c r="M109" i="17"/>
  <c r="M111" i="17"/>
  <c r="M112" i="17"/>
  <c r="M113" i="17"/>
  <c r="M114" i="17"/>
  <c r="M115" i="17"/>
  <c r="M116" i="17"/>
  <c r="M117" i="17"/>
  <c r="M118" i="17"/>
  <c r="M119" i="17"/>
  <c r="M120" i="17"/>
  <c r="M121" i="17"/>
  <c r="M122" i="17"/>
  <c r="M123" i="17"/>
  <c r="M124" i="17"/>
  <c r="M125" i="17"/>
  <c r="M126" i="17"/>
  <c r="M127" i="17"/>
  <c r="M128" i="17"/>
  <c r="M129" i="17"/>
  <c r="M131" i="17"/>
  <c r="M132" i="17"/>
  <c r="M133" i="17"/>
  <c r="M134" i="17"/>
  <c r="M135" i="17"/>
  <c r="M136" i="17"/>
  <c r="M137" i="17"/>
  <c r="M138" i="17"/>
  <c r="M139" i="17"/>
  <c r="M140" i="17"/>
  <c r="M141" i="17"/>
  <c r="M142" i="17"/>
  <c r="M143" i="17"/>
  <c r="M144" i="17"/>
  <c r="M145" i="17"/>
  <c r="M146" i="17"/>
  <c r="M147" i="17"/>
  <c r="M148" i="17"/>
  <c r="M149" i="17"/>
  <c r="M150" i="17"/>
  <c r="M151" i="17"/>
  <c r="M152" i="17"/>
  <c r="M154" i="17"/>
  <c r="M71" i="17"/>
  <c r="L72" i="17"/>
  <c r="L73" i="17"/>
  <c r="L74" i="17"/>
  <c r="L76" i="17"/>
  <c r="L77" i="17"/>
  <c r="L79" i="17"/>
  <c r="L81" i="17"/>
  <c r="L82" i="17"/>
  <c r="L83" i="17"/>
  <c r="L84" i="17"/>
  <c r="L85" i="17"/>
  <c r="L87" i="17"/>
  <c r="L88" i="17"/>
  <c r="L90" i="17"/>
  <c r="L91" i="17"/>
  <c r="L92" i="17"/>
  <c r="L94" i="17"/>
  <c r="L95" i="17"/>
  <c r="L97" i="17"/>
  <c r="L98" i="17"/>
  <c r="L101" i="17"/>
  <c r="L102" i="17"/>
  <c r="L103" i="17"/>
  <c r="L104" i="17"/>
  <c r="L105" i="17"/>
  <c r="L106" i="17"/>
  <c r="L107" i="17"/>
  <c r="L108" i="17"/>
  <c r="L109" i="17"/>
  <c r="L111" i="17"/>
  <c r="L112" i="17"/>
  <c r="L113" i="17"/>
  <c r="L114" i="17"/>
  <c r="L116" i="17"/>
  <c r="L117" i="17"/>
  <c r="L119" i="17"/>
  <c r="L120" i="17"/>
  <c r="L121" i="17"/>
  <c r="L122" i="17"/>
  <c r="L123" i="17"/>
  <c r="L130" i="17"/>
  <c r="L131" i="17"/>
  <c r="L132" i="17"/>
  <c r="L133" i="17"/>
  <c r="L134" i="17"/>
  <c r="L135" i="17"/>
  <c r="L136" i="17"/>
  <c r="L137" i="17"/>
  <c r="L138" i="17"/>
  <c r="L139" i="17"/>
  <c r="L140" i="17"/>
  <c r="L142" i="17"/>
  <c r="L143" i="17"/>
  <c r="L145" i="17"/>
  <c r="L146" i="17"/>
  <c r="L147" i="17"/>
  <c r="L148" i="17"/>
  <c r="L154" i="17"/>
  <c r="L71" i="17"/>
  <c r="K72" i="17"/>
  <c r="K73" i="17"/>
  <c r="K74" i="17"/>
  <c r="K75" i="17"/>
  <c r="K76" i="17"/>
  <c r="K77" i="17"/>
  <c r="K78" i="17"/>
  <c r="K79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102" i="17"/>
  <c r="K103" i="17"/>
  <c r="K104" i="17"/>
  <c r="K105" i="17"/>
  <c r="K106" i="17"/>
  <c r="K107" i="17"/>
  <c r="K108" i="17"/>
  <c r="K109" i="17"/>
  <c r="K111" i="17"/>
  <c r="K112" i="17"/>
  <c r="K113" i="17"/>
  <c r="K114" i="17"/>
  <c r="K115" i="17"/>
  <c r="K116" i="17"/>
  <c r="K117" i="17"/>
  <c r="K118" i="17"/>
  <c r="K119" i="17"/>
  <c r="K120" i="17"/>
  <c r="K121" i="17"/>
  <c r="K122" i="17"/>
  <c r="K123" i="17"/>
  <c r="K124" i="17"/>
  <c r="K125" i="17"/>
  <c r="K126" i="17"/>
  <c r="K127" i="17"/>
  <c r="K128" i="17"/>
  <c r="K129" i="17"/>
  <c r="K130" i="17"/>
  <c r="K131" i="17"/>
  <c r="K132" i="17"/>
  <c r="K133" i="17"/>
  <c r="K134" i="17"/>
  <c r="K135" i="17"/>
  <c r="K136" i="17"/>
  <c r="K137" i="17"/>
  <c r="K138" i="17"/>
  <c r="K139" i="17"/>
  <c r="K140" i="17"/>
  <c r="K141" i="17"/>
  <c r="K142" i="17"/>
  <c r="K143" i="17"/>
  <c r="K144" i="17"/>
  <c r="K145" i="17"/>
  <c r="K146" i="17"/>
  <c r="K147" i="17"/>
  <c r="K148" i="17"/>
  <c r="K154" i="17"/>
  <c r="K71" i="17"/>
  <c r="M59" i="17"/>
  <c r="M60" i="17"/>
  <c r="M61" i="17"/>
  <c r="M62" i="17"/>
  <c r="M63" i="17"/>
  <c r="M64" i="17"/>
  <c r="M65" i="17"/>
  <c r="M66" i="17"/>
  <c r="M67" i="17"/>
  <c r="M69" i="17"/>
  <c r="M58" i="17"/>
  <c r="K59" i="17"/>
  <c r="K60" i="17"/>
  <c r="K61" i="17"/>
  <c r="K62" i="17"/>
  <c r="K63" i="17"/>
  <c r="K64" i="17"/>
  <c r="K65" i="17"/>
  <c r="K66" i="17"/>
  <c r="K67" i="17"/>
  <c r="K69" i="17"/>
  <c r="K58" i="17"/>
  <c r="K53" i="17"/>
  <c r="C69" i="17"/>
  <c r="L53" i="17"/>
  <c r="M51" i="17"/>
  <c r="L51" i="17"/>
  <c r="K51" i="17"/>
  <c r="M49" i="17"/>
  <c r="K49" i="17"/>
  <c r="L47" i="17"/>
  <c r="K47" i="17"/>
  <c r="M45" i="17"/>
  <c r="L45" i="17"/>
  <c r="K45" i="17"/>
  <c r="M44" i="17"/>
  <c r="K44" i="17"/>
  <c r="M43" i="17"/>
  <c r="K43" i="17"/>
  <c r="M42" i="17"/>
  <c r="L42" i="17"/>
  <c r="K42" i="17"/>
  <c r="M41" i="17"/>
  <c r="L41" i="17"/>
  <c r="K41" i="17"/>
  <c r="L40" i="17"/>
  <c r="K40" i="17"/>
  <c r="M39" i="17"/>
  <c r="L39" i="17"/>
  <c r="K39" i="17"/>
  <c r="M38" i="17"/>
  <c r="L38" i="17"/>
  <c r="K38" i="17"/>
  <c r="M37" i="17"/>
  <c r="L37" i="17"/>
  <c r="K37" i="17"/>
  <c r="M35" i="17"/>
  <c r="K35" i="17"/>
  <c r="M34" i="17"/>
  <c r="K34" i="17"/>
  <c r="M33" i="17"/>
  <c r="L33" i="17"/>
  <c r="K33" i="17"/>
  <c r="M31" i="17"/>
  <c r="L31" i="17"/>
  <c r="K31" i="17"/>
  <c r="M30" i="17"/>
  <c r="K30" i="17"/>
  <c r="M29" i="17"/>
  <c r="K29" i="17"/>
  <c r="M28" i="17"/>
  <c r="K28" i="17"/>
  <c r="L27" i="17"/>
  <c r="K27" i="17"/>
  <c r="M25" i="17"/>
  <c r="K25" i="17"/>
  <c r="M24" i="17"/>
  <c r="L24" i="17"/>
  <c r="K24" i="17"/>
  <c r="L23" i="17"/>
  <c r="K23" i="17"/>
  <c r="M22" i="17"/>
  <c r="L22" i="17"/>
  <c r="K22" i="17"/>
  <c r="M21" i="17"/>
  <c r="K21" i="17"/>
  <c r="L20" i="17"/>
  <c r="K20" i="17"/>
  <c r="L19" i="17"/>
  <c r="K19" i="17"/>
  <c r="L17" i="17"/>
  <c r="K17" i="17"/>
  <c r="M16" i="17"/>
  <c r="L16" i="17"/>
  <c r="K16" i="17"/>
  <c r="M15" i="17"/>
  <c r="L15" i="17"/>
  <c r="K15" i="17"/>
  <c r="M14" i="17"/>
  <c r="L14" i="17"/>
  <c r="K14" i="17"/>
  <c r="M13" i="17"/>
  <c r="L13" i="17"/>
  <c r="K13" i="17"/>
  <c r="M12" i="17"/>
  <c r="K12" i="17"/>
  <c r="M11" i="17"/>
  <c r="L11" i="17"/>
  <c r="K11" i="17"/>
  <c r="M9" i="17"/>
  <c r="K9" i="17"/>
  <c r="F9" i="17"/>
  <c r="L9" i="17" l="1"/>
  <c r="F69" i="17"/>
  <c r="C156" i="17"/>
  <c r="L156" i="17" s="1"/>
</calcChain>
</file>

<file path=xl/sharedStrings.xml><?xml version="1.0" encoding="utf-8"?>
<sst xmlns="http://schemas.openxmlformats.org/spreadsheetml/2006/main" count="168" uniqueCount="159">
  <si>
    <t>(тыс. рублей)</t>
  </si>
  <si>
    <t>Наименование показателя</t>
  </si>
  <si>
    <t>Уточненный план</t>
  </si>
  <si>
    <t>% исполнения к уточненному плану</t>
  </si>
  <si>
    <t>Консолидированный бюджет</t>
  </si>
  <si>
    <t>Бюджеты муниципальных образований</t>
  </si>
  <si>
    <t>Республиканский бюджет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</si>
  <si>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</si>
  <si>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</si>
  <si>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</si>
  <si>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</si>
  <si>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</si>
  <si>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</si>
  <si>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</si>
  <si>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</si>
  <si>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</si>
  <si>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</si>
  <si>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</si>
  <si>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</si>
  <si>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</si>
  <si>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</si>
  <si>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</si>
  <si>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</si>
  <si>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</si>
  <si>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</si>
  <si>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</si>
  <si>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</si>
  <si>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</si>
  <si>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</si>
  <si>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Проценты, полученные от предоставления бюджетных кредитов внутри страны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</si>
  <si>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</si>
  <si>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</si>
  <si>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</si>
  <si>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</si>
  <si>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</si>
  <si>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Платежи при пользовании недрами</t>
  </si>
  <si>
    <t>Плата за использование лесов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</si>
  <si>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</si>
  <si>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</si>
  <si>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</si>
  <si>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</si>
  <si>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</si>
  <si>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</si>
  <si>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</si>
  <si>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</si>
  <si>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</si>
  <si>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</si>
  <si>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</si>
  <si>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</si>
  <si>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</si>
  <si>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</si>
  <si>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</si>
  <si>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ИТОГО ДОХОДОВ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</si>
  <si>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</si>
  <si>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</si>
  <si>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</si>
  <si>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</si>
  <si>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</si>
  <si>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</si>
  <si>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</si>
  <si>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Фундаментальные исследования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</si>
  <si>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</si>
  <si>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</si>
  <si>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</si>
  <si>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</si>
  <si>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</si>
  <si>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Органы юстиции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</si>
  <si>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</si>
  <si>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</si>
  <si>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</si>
  <si>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Топливно-энергетический комплекс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</si>
  <si>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</si>
  <si>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</si>
  <si>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</si>
  <si>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</si>
  <si>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</si>
  <si>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</si>
  <si>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</si>
  <si>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</si>
  <si>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</si>
  <si>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</si>
  <si>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</si>
  <si>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</si>
  <si>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</si>
  <si>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</si>
  <si>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</si>
  <si>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</si>
  <si>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</si>
  <si>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</si>
  <si>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</si>
  <si>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</si>
  <si>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</t>
  </si>
  <si>
    <t>Прикладные научные исследования в области образования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</si>
  <si>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</si>
  <si>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</si>
  <si>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</si>
  <si>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</si>
  <si>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</si>
  <si>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</si>
  <si>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</si>
  <si>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</si>
  <si>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</si>
  <si>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</si>
  <si>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</si>
  <si>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</si>
  <si>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</si>
  <si>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</si>
  <si>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</si>
  <si>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</si>
  <si>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</si>
  <si>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</si>
  <si>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</si>
  <si>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</si>
  <si>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</si>
  <si>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</si>
  <si>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</si>
  <si>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</si>
  <si>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</si>
  <si>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</si>
  <si>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</si>
  <si>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</si>
  <si>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</si>
  <si>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</si>
  <si>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</si>
  <si>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</si>
  <si>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ИТОГО РАСХОДОВ</t>
  </si>
  <si>
    <t>ДЕФИЦИТ (-); ПРОФИЦИТ (+) БЮДЖЕТА</t>
  </si>
  <si>
    <t>Источники финансирования дефицита бюджетов - всего, в том числе:</t>
  </si>
  <si>
    <t>Источники внутреннего финансирования, из них: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</si>
  <si>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</si>
  <si>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</si>
  <si>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</si>
  <si>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</si>
  <si>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</si>
  <si>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</si>
  <si>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</si>
  <si>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Изменение остатков средств</t>
  </si>
  <si>
    <t>Прикладные научные исследования в области национальной экономики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</si>
  <si>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</si>
  <si>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</si>
  <si>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Миграционная политика</t>
  </si>
  <si>
    <t>Сбор, удаление отходов и очистка сточных вод</t>
  </si>
  <si>
    <t>Санитарно-эпидемиологическое благополучие</t>
  </si>
  <si>
    <t>Налог на профессиональный доход</t>
  </si>
  <si>
    <t>Прочие межбюджетные трансферты общего характера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</si>
  <si>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</si>
  <si>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</si>
  <si>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Доходы от реализации недвижимого имущества бюджетных, автономных учреждений, находящегося в собственности субъекта Российской Федерации, в части реализации основных средств</t>
  </si>
  <si>
    <t>Доходы от операций по управлению остатками средств на едином кзначейском счете, зачисляемые в бюджеты субъектов Российской Федерации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</si>
  <si>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</si>
  <si>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</si>
  <si>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Прикладные научные исследования в области охраны окружающей среды</t>
  </si>
  <si>
    <t>ОТКЛОНЕНИЕ</t>
  </si>
  <si>
    <t>Прикладные научные исследования в области общегосударственных вопросов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</si>
  <si>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</si>
  <si>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ПОСТУПЛЕНИЯ (ПЕРЕЧИСЛЕНИЯ) ПО УРЕГУЛИРОВАНИЮ РАСЧЕТОВ МЕЖДУ БЮДЖЕТАМИ БЮДЖЕТНОЙ СИСТЕМЫ РОССИЙСКОЙ ФЕДЕРАЦИИ</t>
  </si>
  <si>
    <t>ОЦЕНКА ОЖИДАЕМОГО ИСПОЛНЕНИЯ КОНСОЛИДИРОВАННОГО И РЕСПУБЛИКАНСКОГО БЮДЖЕТОВ РЕСПУБЛИКИ ТЫВА ЗА 2023 ГОД ПО КЛАССИФИКАЦИИ ДОХОДОВ И РАСХОДОВ БЮДЖЕТА</t>
  </si>
  <si>
    <t>Ожидаемое исполнение за 2023 год</t>
  </si>
  <si>
    <t>Другие вопросы в области национальной обороны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</si>
</sst>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_ ;[Red]\-#,##0.0\ "/>
    <numFmt numFmtId="165" formatCode="#,##0.0000_ ;[Red]\-#,##0.0000\ "/>
    <numFmt numFmtId="166" formatCode="#,##0_ ;[Red]\-#,##0\ "/>
    <numFmt numFmtId="167" formatCode="#,##0;[Red]\-#,##0"/>
  </numFmts>
  <fonts count="10" x14ac:knownFonts="1">
    <font>
      <sz val="10"/>
      <name val="Arial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1" applyFont="1" applyFill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64" fontId="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horizontal="right" vertical="center"/>
    </xf>
    <xf numFmtId="9" fontId="2" fillId="0" borderId="0" xfId="0" applyNumberFormat="1" applyFont="1" applyFill="1" applyBorder="1" applyAlignment="1">
      <alignment horizontal="right" vertical="center"/>
    </xf>
    <xf numFmtId="166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166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9" fontId="8" fillId="0" borderId="0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2" fillId="2" borderId="0" xfId="1" applyFont="1" applyFill="1" applyAlignment="1">
      <alignment vertical="center"/>
    </xf>
    <xf numFmtId="164" fontId="3" fillId="2" borderId="0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horizontal="right" vertical="center"/>
    </xf>
    <xf numFmtId="166" fontId="8" fillId="2" borderId="0" xfId="0" applyNumberFormat="1" applyFont="1" applyFill="1" applyBorder="1" applyAlignment="1">
      <alignment horizontal="right" vertical="center"/>
    </xf>
    <xf numFmtId="164" fontId="8" fillId="2" borderId="0" xfId="0" applyNumberFormat="1" applyFont="1" applyFill="1" applyBorder="1" applyAlignment="1">
      <alignment vertical="center"/>
    </xf>
    <xf numFmtId="166" fontId="2" fillId="2" borderId="0" xfId="0" applyNumberFormat="1" applyFont="1" applyFill="1" applyBorder="1" applyAlignment="1">
      <alignment vertical="center"/>
    </xf>
    <xf numFmtId="166" fontId="3" fillId="2" borderId="0" xfId="0" applyNumberFormat="1" applyFont="1" applyFill="1" applyBorder="1" applyAlignment="1">
      <alignment vertical="center"/>
    </xf>
    <xf numFmtId="166" fontId="6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67" fontId="9" fillId="0" borderId="0" xfId="0" applyNumberFormat="1" applyFont="1" applyBorder="1"/>
    <xf numFmtId="0" fontId="2" fillId="0" borderId="0" xfId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_республиканский  2005 г" xfId="1"/>
  </cellStyles>
  <dxfs count="0"/>
  <tableStyles count="0" defaultTableStyle="TableStyleMedium2" defaultPivotStyle="PivotStyleLight16"/>
  <colors>
    <mruColors>
      <color rgb="FFCCFF99"/>
      <color rgb="FF0000FF"/>
      <color rgb="FFCC00FF"/>
      <color rgb="FFFF00FF"/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72"/>
  <sheetViews>
    <sheetView tabSelected="1" view="pageBreakPreview" zoomScaleNormal="90" zoomScaleSheetLayoutView="100" workbookViewId="0">
      <pane xSplit="1" ySplit="6" topLeftCell="B143" activePane="bottomRight" state="frozen"/>
      <selection pane="topRight" activeCell="B1" sqref="B1"/>
      <selection pane="bottomLeft" activeCell="A7" sqref="A7"/>
      <selection pane="bottomRight" activeCell="D154" sqref="D154"/>
    </sheetView>
  </sheetViews>
  <sheetFormatPr defaultRowHeight="15.75" x14ac:dyDescent="0.2"/>
  <cols>
    <col min="1" max="1" width="72.5703125" style="2" customWidth="1"/>
    <col min="2" max="2" width="21.42578125" style="1" bestFit="1" customWidth="1"/>
    <col min="3" max="3" width="18.28515625" style="1" bestFit="1" customWidth="1"/>
    <col min="4" max="4" width="19.42578125" style="1" bestFit="1" customWidth="1"/>
    <col min="5" max="5" width="19.5703125" style="58" customWidth="1"/>
    <col min="6" max="6" width="18.28515625" style="58" customWidth="1"/>
    <col min="7" max="7" width="19.42578125" style="58" customWidth="1"/>
    <col min="8" max="10" width="19.42578125" style="1" hidden="1" customWidth="1"/>
    <col min="11" max="11" width="22.7109375" style="19" customWidth="1"/>
    <col min="12" max="12" width="18.28515625" style="19" customWidth="1"/>
    <col min="13" max="13" width="19.42578125" style="19" customWidth="1"/>
    <col min="14" max="16384" width="9.140625" style="1"/>
  </cols>
  <sheetData>
    <row r="2" spans="1:13" ht="29.25" customHeight="1" x14ac:dyDescent="0.2">
      <c r="A2" s="60" t="s">
        <v>156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x14ac:dyDescent="0.2">
      <c r="A3" s="22"/>
      <c r="B3" s="22"/>
      <c r="C3" s="22"/>
      <c r="D3" s="22"/>
      <c r="E3" s="46"/>
      <c r="F3" s="46"/>
      <c r="G3" s="46"/>
      <c r="H3" s="22"/>
      <c r="I3" s="22"/>
      <c r="J3" s="22"/>
      <c r="K3" s="22"/>
      <c r="L3" s="22"/>
      <c r="M3" s="22"/>
    </row>
    <row r="4" spans="1:13" ht="16.5" thickBot="1" x14ac:dyDescent="0.25">
      <c r="E4" s="47"/>
      <c r="F4" s="47"/>
      <c r="G4" s="47"/>
      <c r="M4" s="45" t="s">
        <v>0</v>
      </c>
    </row>
    <row r="5" spans="1:13" ht="16.5" thickBot="1" x14ac:dyDescent="0.25">
      <c r="A5" s="61" t="s">
        <v>1</v>
      </c>
      <c r="B5" s="63" t="s">
        <v>2</v>
      </c>
      <c r="C5" s="64"/>
      <c r="D5" s="64"/>
      <c r="E5" s="65" t="s">
        <v>157</v>
      </c>
      <c r="F5" s="65"/>
      <c r="G5" s="65"/>
      <c r="H5" s="66" t="s">
        <v>152</v>
      </c>
      <c r="I5" s="67"/>
      <c r="J5" s="68"/>
      <c r="K5" s="69" t="s">
        <v>3</v>
      </c>
      <c r="L5" s="69"/>
      <c r="M5" s="70"/>
    </row>
    <row r="6" spans="1:13" s="3" customFormat="1" ht="48" thickBot="1" x14ac:dyDescent="0.25">
      <c r="A6" s="62"/>
      <c r="B6" s="23" t="s">
        <v>4</v>
      </c>
      <c r="C6" s="24" t="s">
        <v>5</v>
      </c>
      <c r="D6" s="24" t="s">
        <v>6</v>
      </c>
      <c r="E6" s="48" t="s">
        <v>4</v>
      </c>
      <c r="F6" s="48" t="s">
        <v>5</v>
      </c>
      <c r="G6" s="48" t="s">
        <v>6</v>
      </c>
      <c r="H6" s="24" t="s">
        <v>4</v>
      </c>
      <c r="I6" s="24" t="s">
        <v>5</v>
      </c>
      <c r="J6" s="24" t="s">
        <v>6</v>
      </c>
      <c r="K6" s="25" t="s">
        <v>4</v>
      </c>
      <c r="L6" s="25" t="s">
        <v>5</v>
      </c>
      <c r="M6" s="26" t="s">
        <v>6</v>
      </c>
    </row>
    <row r="7" spans="1:13" s="4" customFormat="1" ht="13.5" thickBot="1" x14ac:dyDescent="0.25">
      <c r="A7" s="27">
        <v>1</v>
      </c>
      <c r="B7" s="28">
        <v>2</v>
      </c>
      <c r="C7" s="28">
        <v>3</v>
      </c>
      <c r="D7" s="28">
        <v>4</v>
      </c>
      <c r="E7" s="49">
        <v>5</v>
      </c>
      <c r="F7" s="49">
        <v>6</v>
      </c>
      <c r="G7" s="49">
        <v>7</v>
      </c>
      <c r="H7" s="28"/>
      <c r="I7" s="28"/>
      <c r="J7" s="28"/>
      <c r="K7" s="29">
        <v>8</v>
      </c>
      <c r="L7" s="29">
        <v>9</v>
      </c>
      <c r="M7" s="30">
        <v>10</v>
      </c>
    </row>
    <row r="8" spans="1:13" s="3" customFormat="1" x14ac:dyDescent="0.2">
      <c r="A8" s="12"/>
      <c r="B8" s="12"/>
      <c r="C8" s="12"/>
      <c r="D8" s="12"/>
      <c r="E8" s="50"/>
      <c r="F8" s="51"/>
      <c r="G8" s="51"/>
      <c r="H8" s="12"/>
      <c r="I8" s="12"/>
      <c r="J8" s="12"/>
      <c r="K8" s="21"/>
      <c r="L8" s="21"/>
      <c r="M8" s="21"/>
    </row>
    <row r="9" spans="1:13" s="5" customFormat="1" x14ac:dyDescent="0.2">
      <c r="A9" s="6" t="s">
        <v>7</v>
      </c>
      <c r="B9" s="33">
        <v>12294151</v>
      </c>
      <c r="C9" s="33">
        <v>3449391</v>
      </c>
      <c r="D9" s="33">
        <v>8844760</v>
      </c>
      <c r="E9" s="33">
        <v>12778079</v>
      </c>
      <c r="F9" s="33">
        <f>F11+F14+F16+F22+F28+F31+F33+F41+F45+F47+F49+F51+F53</f>
        <v>3425106</v>
      </c>
      <c r="G9" s="33">
        <v>9352973</v>
      </c>
      <c r="H9" s="20"/>
      <c r="I9" s="20"/>
      <c r="J9" s="20"/>
      <c r="K9" s="34">
        <f>E9/B9</f>
        <v>1.0393624578061551</v>
      </c>
      <c r="L9" s="34">
        <f>F9/C9</f>
        <v>0.99295962678629357</v>
      </c>
      <c r="M9" s="34">
        <f>G9/D9</f>
        <v>1.0574592187916914</v>
      </c>
    </row>
    <row r="10" spans="1:13" s="5" customFormat="1" x14ac:dyDescent="0.2">
      <c r="A10" s="6"/>
      <c r="B10" s="35"/>
      <c r="C10" s="35"/>
      <c r="D10" s="35"/>
      <c r="E10" s="35"/>
      <c r="F10" s="35"/>
      <c r="G10" s="35"/>
      <c r="H10" s="36"/>
      <c r="I10" s="36"/>
      <c r="J10" s="36"/>
      <c r="K10" s="37"/>
      <c r="L10" s="37"/>
      <c r="M10" s="37"/>
    </row>
    <row r="11" spans="1:13" s="5" customFormat="1" x14ac:dyDescent="0.2">
      <c r="A11" s="6" t="s">
        <v>8</v>
      </c>
      <c r="B11" s="33">
        <v>7718063</v>
      </c>
      <c r="C11" s="33">
        <v>1943830</v>
      </c>
      <c r="D11" s="33">
        <v>5774233</v>
      </c>
      <c r="E11" s="33">
        <v>7740458</v>
      </c>
      <c r="F11" s="33">
        <v>2050622</v>
      </c>
      <c r="G11" s="33">
        <v>5689836</v>
      </c>
      <c r="H11" s="20"/>
      <c r="I11" s="20"/>
      <c r="J11" s="20"/>
      <c r="K11" s="34">
        <f t="shared" ref="K11:M53" si="0">E11/B11</f>
        <v>1.0029016347754611</v>
      </c>
      <c r="L11" s="34">
        <f t="shared" si="0"/>
        <v>1.0549389607115849</v>
      </c>
      <c r="M11" s="34">
        <f t="shared" si="0"/>
        <v>0.98538385963988639</v>
      </c>
    </row>
    <row r="12" spans="1:13" x14ac:dyDescent="0.2">
      <c r="A12" s="7" t="s">
        <v>9</v>
      </c>
      <c r="B12" s="35">
        <v>1440353</v>
      </c>
      <c r="C12" s="35">
        <v>0</v>
      </c>
      <c r="D12" s="35">
        <v>1440353</v>
      </c>
      <c r="E12" s="35">
        <v>1104142</v>
      </c>
      <c r="F12" s="35">
        <v>0</v>
      </c>
      <c r="G12" s="35">
        <v>1104142</v>
      </c>
      <c r="H12" s="36"/>
      <c r="I12" s="36"/>
      <c r="J12" s="36"/>
      <c r="K12" s="37">
        <f t="shared" si="0"/>
        <v>0.76657735985553543</v>
      </c>
      <c r="L12" s="37"/>
      <c r="M12" s="37">
        <f t="shared" si="0"/>
        <v>0.76657735985553543</v>
      </c>
    </row>
    <row r="13" spans="1:13" x14ac:dyDescent="0.2">
      <c r="A13" s="7" t="s">
        <v>10</v>
      </c>
      <c r="B13" s="35">
        <v>6277710</v>
      </c>
      <c r="C13" s="35">
        <v>1943830</v>
      </c>
      <c r="D13" s="35">
        <v>4333880</v>
      </c>
      <c r="E13" s="35">
        <v>6636316</v>
      </c>
      <c r="F13" s="35">
        <v>2050622</v>
      </c>
      <c r="G13" s="35">
        <v>4585694</v>
      </c>
      <c r="H13" s="36"/>
      <c r="I13" s="36"/>
      <c r="J13" s="36"/>
      <c r="K13" s="37">
        <f t="shared" si="0"/>
        <v>1.0571236963797308</v>
      </c>
      <c r="L13" s="37">
        <f t="shared" si="0"/>
        <v>1.0549389607115849</v>
      </c>
      <c r="M13" s="37">
        <f t="shared" si="0"/>
        <v>1.0581035930851801</v>
      </c>
    </row>
    <row r="14" spans="1:13" s="5" customFormat="1" ht="31.5" x14ac:dyDescent="0.2">
      <c r="A14" s="6" t="s">
        <v>11</v>
      </c>
      <c r="B14" s="33">
        <v>1587089</v>
      </c>
      <c r="C14" s="33">
        <v>106501</v>
      </c>
      <c r="D14" s="33">
        <v>1480588</v>
      </c>
      <c r="E14" s="33">
        <v>1786935</v>
      </c>
      <c r="F14" s="33">
        <v>120837</v>
      </c>
      <c r="G14" s="33">
        <v>1666098</v>
      </c>
      <c r="H14" s="20"/>
      <c r="I14" s="20"/>
      <c r="J14" s="20"/>
      <c r="K14" s="34">
        <f t="shared" si="0"/>
        <v>1.1259198444447664</v>
      </c>
      <c r="L14" s="34">
        <f t="shared" si="0"/>
        <v>1.1346090647036178</v>
      </c>
      <c r="M14" s="34">
        <f t="shared" si="0"/>
        <v>1.1252948153031093</v>
      </c>
    </row>
    <row r="15" spans="1:13" ht="31.5" x14ac:dyDescent="0.2">
      <c r="A15" s="7" t="s">
        <v>12</v>
      </c>
      <c r="B15" s="35">
        <v>1587089</v>
      </c>
      <c r="C15" s="35">
        <v>106501</v>
      </c>
      <c r="D15" s="35">
        <v>1480588</v>
      </c>
      <c r="E15" s="35">
        <v>1786935</v>
      </c>
      <c r="F15" s="35">
        <v>120837</v>
      </c>
      <c r="G15" s="35">
        <v>1666098</v>
      </c>
      <c r="H15" s="36"/>
      <c r="I15" s="36"/>
      <c r="J15" s="36"/>
      <c r="K15" s="37">
        <f t="shared" si="0"/>
        <v>1.1259198444447664</v>
      </c>
      <c r="L15" s="37">
        <f t="shared" si="0"/>
        <v>1.1346090647036178</v>
      </c>
      <c r="M15" s="37">
        <f t="shared" si="0"/>
        <v>1.1252948153031093</v>
      </c>
    </row>
    <row r="16" spans="1:13" s="5" customFormat="1" x14ac:dyDescent="0.2">
      <c r="A16" s="6" t="s">
        <v>13</v>
      </c>
      <c r="B16" s="33">
        <v>772570</v>
      </c>
      <c r="C16" s="33">
        <v>764759</v>
      </c>
      <c r="D16" s="33">
        <v>7811</v>
      </c>
      <c r="E16" s="33">
        <v>634046</v>
      </c>
      <c r="F16" s="33">
        <v>620376</v>
      </c>
      <c r="G16" s="33">
        <v>13670</v>
      </c>
      <c r="H16" s="20"/>
      <c r="I16" s="20"/>
      <c r="J16" s="20"/>
      <c r="K16" s="34">
        <f t="shared" si="0"/>
        <v>0.82069715365597939</v>
      </c>
      <c r="L16" s="34">
        <f t="shared" si="0"/>
        <v>0.81120457555909775</v>
      </c>
      <c r="M16" s="34">
        <f t="shared" si="0"/>
        <v>1.7500960184355396</v>
      </c>
    </row>
    <row r="17" spans="1:13" ht="31.5" x14ac:dyDescent="0.2">
      <c r="A17" s="7" t="s">
        <v>14</v>
      </c>
      <c r="B17" s="35">
        <v>718141</v>
      </c>
      <c r="C17" s="35">
        <v>718141</v>
      </c>
      <c r="D17" s="35">
        <v>0</v>
      </c>
      <c r="E17" s="35">
        <v>580196</v>
      </c>
      <c r="F17" s="35">
        <v>580196</v>
      </c>
      <c r="G17" s="35">
        <v>0</v>
      </c>
      <c r="H17" s="36"/>
      <c r="I17" s="36"/>
      <c r="J17" s="36"/>
      <c r="K17" s="37">
        <f t="shared" si="0"/>
        <v>0.8079137662381064</v>
      </c>
      <c r="L17" s="37">
        <f t="shared" si="0"/>
        <v>0.8079137662381064</v>
      </c>
      <c r="M17" s="37"/>
    </row>
    <row r="18" spans="1:13" x14ac:dyDescent="0.2">
      <c r="A18" s="7" t="s">
        <v>15</v>
      </c>
      <c r="B18" s="35">
        <v>0</v>
      </c>
      <c r="C18" s="35">
        <v>0</v>
      </c>
      <c r="D18" s="35">
        <v>0</v>
      </c>
      <c r="E18" s="35">
        <v>-1815</v>
      </c>
      <c r="F18" s="35">
        <v>-1815</v>
      </c>
      <c r="G18" s="35">
        <v>0</v>
      </c>
      <c r="H18" s="36"/>
      <c r="I18" s="36"/>
      <c r="J18" s="36"/>
      <c r="K18" s="37"/>
      <c r="L18" s="37"/>
      <c r="M18" s="37"/>
    </row>
    <row r="19" spans="1:13" x14ac:dyDescent="0.2">
      <c r="A19" s="7" t="s">
        <v>16</v>
      </c>
      <c r="B19" s="35">
        <v>5752</v>
      </c>
      <c r="C19" s="35">
        <v>5752</v>
      </c>
      <c r="D19" s="35">
        <v>0</v>
      </c>
      <c r="E19" s="35">
        <v>5752</v>
      </c>
      <c r="F19" s="35">
        <v>5752</v>
      </c>
      <c r="G19" s="35">
        <v>0</v>
      </c>
      <c r="H19" s="36"/>
      <c r="I19" s="36"/>
      <c r="J19" s="36"/>
      <c r="K19" s="37">
        <f t="shared" si="0"/>
        <v>1</v>
      </c>
      <c r="L19" s="37">
        <f t="shared" si="0"/>
        <v>1</v>
      </c>
      <c r="M19" s="37"/>
    </row>
    <row r="20" spans="1:13" ht="31.5" x14ac:dyDescent="0.2">
      <c r="A20" s="7" t="s">
        <v>17</v>
      </c>
      <c r="B20" s="35">
        <v>40866</v>
      </c>
      <c r="C20" s="35">
        <v>40866</v>
      </c>
      <c r="D20" s="35">
        <v>0</v>
      </c>
      <c r="E20" s="35">
        <v>36243</v>
      </c>
      <c r="F20" s="35">
        <v>36243</v>
      </c>
      <c r="G20" s="35">
        <v>0</v>
      </c>
      <c r="H20" s="36"/>
      <c r="I20" s="36"/>
      <c r="J20" s="36"/>
      <c r="K20" s="37">
        <f t="shared" si="0"/>
        <v>0.88687417413008374</v>
      </c>
      <c r="L20" s="37">
        <f t="shared" si="0"/>
        <v>0.88687417413008374</v>
      </c>
      <c r="M20" s="37"/>
    </row>
    <row r="21" spans="1:13" x14ac:dyDescent="0.2">
      <c r="A21" s="7" t="s">
        <v>143</v>
      </c>
      <c r="B21" s="35">
        <v>7811</v>
      </c>
      <c r="C21" s="35">
        <v>0</v>
      </c>
      <c r="D21" s="35">
        <v>7811</v>
      </c>
      <c r="E21" s="35">
        <v>13670</v>
      </c>
      <c r="F21" s="35">
        <v>0</v>
      </c>
      <c r="G21" s="35">
        <v>13670</v>
      </c>
      <c r="H21" s="36"/>
      <c r="I21" s="36"/>
      <c r="J21" s="36"/>
      <c r="K21" s="37">
        <f t="shared" si="0"/>
        <v>1.7500960184355396</v>
      </c>
      <c r="L21" s="37"/>
      <c r="M21" s="37">
        <f t="shared" si="0"/>
        <v>1.7500960184355396</v>
      </c>
    </row>
    <row r="22" spans="1:13" s="5" customFormat="1" x14ac:dyDescent="0.2">
      <c r="A22" s="6" t="s">
        <v>18</v>
      </c>
      <c r="B22" s="33">
        <v>864846</v>
      </c>
      <c r="C22" s="33">
        <v>309592</v>
      </c>
      <c r="D22" s="33">
        <v>555254</v>
      </c>
      <c r="E22" s="33">
        <v>840545</v>
      </c>
      <c r="F22" s="33">
        <v>288846</v>
      </c>
      <c r="G22" s="33">
        <v>551699</v>
      </c>
      <c r="H22" s="20"/>
      <c r="I22" s="20"/>
      <c r="J22" s="20"/>
      <c r="K22" s="34">
        <f t="shared" si="0"/>
        <v>0.97190135584832449</v>
      </c>
      <c r="L22" s="34">
        <f t="shared" si="0"/>
        <v>0.93298922452776556</v>
      </c>
      <c r="M22" s="34">
        <f t="shared" si="0"/>
        <v>0.99359752473642693</v>
      </c>
    </row>
    <row r="23" spans="1:13" x14ac:dyDescent="0.2">
      <c r="A23" s="7" t="s">
        <v>19</v>
      </c>
      <c r="B23" s="35">
        <v>44517</v>
      </c>
      <c r="C23" s="35">
        <v>44517</v>
      </c>
      <c r="D23" s="35">
        <v>0</v>
      </c>
      <c r="E23" s="35">
        <v>46227</v>
      </c>
      <c r="F23" s="35">
        <v>46227</v>
      </c>
      <c r="G23" s="35">
        <v>0</v>
      </c>
      <c r="H23" s="36"/>
      <c r="I23" s="36"/>
      <c r="J23" s="36"/>
      <c r="K23" s="37">
        <f t="shared" si="0"/>
        <v>1.0384122919334187</v>
      </c>
      <c r="L23" s="37">
        <f t="shared" si="0"/>
        <v>1.0384122919334187</v>
      </c>
      <c r="M23" s="37"/>
    </row>
    <row r="24" spans="1:13" x14ac:dyDescent="0.2">
      <c r="A24" s="7" t="s">
        <v>20</v>
      </c>
      <c r="B24" s="35">
        <v>476978</v>
      </c>
      <c r="C24" s="35">
        <v>128305</v>
      </c>
      <c r="D24" s="35">
        <v>348673</v>
      </c>
      <c r="E24" s="35">
        <v>444450</v>
      </c>
      <c r="F24" s="35">
        <v>105843</v>
      </c>
      <c r="G24" s="35">
        <v>338607</v>
      </c>
      <c r="H24" s="36"/>
      <c r="I24" s="36"/>
      <c r="J24" s="36"/>
      <c r="K24" s="37">
        <f t="shared" si="0"/>
        <v>0.93180398257361974</v>
      </c>
      <c r="L24" s="37">
        <f t="shared" si="0"/>
        <v>0.82493277736643156</v>
      </c>
      <c r="M24" s="37">
        <f t="shared" si="0"/>
        <v>0.971130543517852</v>
      </c>
    </row>
    <row r="25" spans="1:13" x14ac:dyDescent="0.2">
      <c r="A25" s="7" t="s">
        <v>21</v>
      </c>
      <c r="B25" s="35">
        <v>206581</v>
      </c>
      <c r="C25" s="35">
        <v>0</v>
      </c>
      <c r="D25" s="35">
        <v>206581</v>
      </c>
      <c r="E25" s="35">
        <v>213092</v>
      </c>
      <c r="F25" s="35">
        <v>0</v>
      </c>
      <c r="G25" s="35">
        <v>213092</v>
      </c>
      <c r="H25" s="36"/>
      <c r="I25" s="36"/>
      <c r="J25" s="36"/>
      <c r="K25" s="37">
        <f t="shared" si="0"/>
        <v>1.0315179033889854</v>
      </c>
      <c r="L25" s="37"/>
      <c r="M25" s="37">
        <f t="shared" si="0"/>
        <v>1.0315179033889854</v>
      </c>
    </row>
    <row r="26" spans="1:13" x14ac:dyDescent="0.2">
      <c r="A26" s="7" t="s">
        <v>138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6"/>
      <c r="I26" s="36"/>
      <c r="J26" s="36"/>
      <c r="K26" s="37"/>
      <c r="L26" s="37"/>
      <c r="M26" s="37"/>
    </row>
    <row r="27" spans="1:13" x14ac:dyDescent="0.2">
      <c r="A27" s="7" t="s">
        <v>22</v>
      </c>
      <c r="B27" s="35">
        <v>136770</v>
      </c>
      <c r="C27" s="35">
        <v>136770</v>
      </c>
      <c r="D27" s="35">
        <v>0</v>
      </c>
      <c r="E27" s="35">
        <v>136776</v>
      </c>
      <c r="F27" s="35">
        <v>136776</v>
      </c>
      <c r="G27" s="35">
        <v>0</v>
      </c>
      <c r="H27" s="36"/>
      <c r="I27" s="36"/>
      <c r="J27" s="36"/>
      <c r="K27" s="37">
        <f t="shared" si="0"/>
        <v>1.0000438692695766</v>
      </c>
      <c r="L27" s="37">
        <f t="shared" si="0"/>
        <v>1.0000438692695766</v>
      </c>
      <c r="M27" s="37"/>
    </row>
    <row r="28" spans="1:13" s="5" customFormat="1" ht="31.5" x14ac:dyDescent="0.2">
      <c r="A28" s="6" t="s">
        <v>23</v>
      </c>
      <c r="B28" s="33">
        <v>501960</v>
      </c>
      <c r="C28" s="33">
        <v>0</v>
      </c>
      <c r="D28" s="33">
        <v>501960</v>
      </c>
      <c r="E28" s="33">
        <v>320334</v>
      </c>
      <c r="F28" s="33">
        <v>0</v>
      </c>
      <c r="G28" s="33">
        <v>619551</v>
      </c>
      <c r="H28" s="20"/>
      <c r="I28" s="20"/>
      <c r="J28" s="20"/>
      <c r="K28" s="34">
        <f t="shared" si="0"/>
        <v>0.63816638775998091</v>
      </c>
      <c r="L28" s="34"/>
      <c r="M28" s="34">
        <f t="shared" si="0"/>
        <v>1.23426368634951</v>
      </c>
    </row>
    <row r="29" spans="1:13" x14ac:dyDescent="0.2">
      <c r="A29" s="7" t="s">
        <v>24</v>
      </c>
      <c r="B29" s="35">
        <v>497833</v>
      </c>
      <c r="C29" s="35">
        <v>0</v>
      </c>
      <c r="D29" s="35">
        <v>497833</v>
      </c>
      <c r="E29" s="35">
        <v>615334</v>
      </c>
      <c r="F29" s="35">
        <v>0</v>
      </c>
      <c r="G29" s="35">
        <v>615334</v>
      </c>
      <c r="H29" s="36"/>
      <c r="I29" s="36"/>
      <c r="J29" s="36"/>
      <c r="K29" s="37">
        <f t="shared" si="0"/>
        <v>1.2360249320555288</v>
      </c>
      <c r="L29" s="37"/>
      <c r="M29" s="37">
        <f t="shared" si="0"/>
        <v>1.2360249320555288</v>
      </c>
    </row>
    <row r="30" spans="1:13" ht="31.5" x14ac:dyDescent="0.2">
      <c r="A30" s="7" t="s">
        <v>25</v>
      </c>
      <c r="B30" s="35">
        <v>4127</v>
      </c>
      <c r="C30" s="35">
        <v>0</v>
      </c>
      <c r="D30" s="35">
        <v>4127</v>
      </c>
      <c r="E30" s="35">
        <v>5000</v>
      </c>
      <c r="F30" s="35">
        <v>0</v>
      </c>
      <c r="G30" s="35">
        <v>5000</v>
      </c>
      <c r="H30" s="36"/>
      <c r="I30" s="36"/>
      <c r="J30" s="36"/>
      <c r="K30" s="37">
        <f t="shared" si="0"/>
        <v>1.2115338017930701</v>
      </c>
      <c r="L30" s="37"/>
      <c r="M30" s="37">
        <f t="shared" si="0"/>
        <v>1.2115338017930701</v>
      </c>
    </row>
    <row r="31" spans="1:13" s="5" customFormat="1" x14ac:dyDescent="0.2">
      <c r="A31" s="6" t="s">
        <v>26</v>
      </c>
      <c r="B31" s="33">
        <v>92507</v>
      </c>
      <c r="C31" s="59">
        <v>73026</v>
      </c>
      <c r="D31" s="33">
        <v>19481</v>
      </c>
      <c r="E31" s="33">
        <v>110227</v>
      </c>
      <c r="F31" s="33">
        <v>80149</v>
      </c>
      <c r="G31" s="33">
        <v>30078</v>
      </c>
      <c r="H31" s="20"/>
      <c r="I31" s="20"/>
      <c r="J31" s="20"/>
      <c r="K31" s="34">
        <f t="shared" si="0"/>
        <v>1.191553071659442</v>
      </c>
      <c r="L31" s="34">
        <f t="shared" si="0"/>
        <v>1.0975406019773779</v>
      </c>
      <c r="M31" s="34">
        <f t="shared" si="0"/>
        <v>1.5439659155074175</v>
      </c>
    </row>
    <row r="32" spans="1:13" s="5" customFormat="1" ht="31.5" x14ac:dyDescent="0.2">
      <c r="A32" s="6" t="s">
        <v>139</v>
      </c>
      <c r="B32" s="33">
        <v>0</v>
      </c>
      <c r="C32" s="33">
        <v>0</v>
      </c>
      <c r="D32" s="33">
        <v>0</v>
      </c>
      <c r="E32" s="35">
        <v>0</v>
      </c>
      <c r="F32" s="33">
        <v>0</v>
      </c>
      <c r="G32" s="33">
        <v>0</v>
      </c>
      <c r="H32" s="20"/>
      <c r="I32" s="20"/>
      <c r="J32" s="20"/>
      <c r="K32" s="34"/>
      <c r="L32" s="34"/>
      <c r="M32" s="34"/>
    </row>
    <row r="33" spans="1:13" s="5" customFormat="1" ht="47.25" x14ac:dyDescent="0.2">
      <c r="A33" s="6" t="s">
        <v>27</v>
      </c>
      <c r="B33" s="33">
        <v>343369</v>
      </c>
      <c r="C33" s="33">
        <v>113657</v>
      </c>
      <c r="D33" s="33">
        <v>229712</v>
      </c>
      <c r="E33" s="33">
        <v>572276</v>
      </c>
      <c r="F33" s="33">
        <v>128027</v>
      </c>
      <c r="G33" s="33">
        <v>444249</v>
      </c>
      <c r="H33" s="20"/>
      <c r="I33" s="20"/>
      <c r="J33" s="20"/>
      <c r="K33" s="34">
        <f t="shared" si="0"/>
        <v>1.6666501635267017</v>
      </c>
      <c r="L33" s="34">
        <f t="shared" si="0"/>
        <v>1.1264330397599795</v>
      </c>
      <c r="M33" s="34">
        <f t="shared" si="0"/>
        <v>1.9339390192937242</v>
      </c>
    </row>
    <row r="34" spans="1:13" ht="63" x14ac:dyDescent="0.2">
      <c r="A34" s="7" t="s">
        <v>28</v>
      </c>
      <c r="B34" s="35">
        <v>180</v>
      </c>
      <c r="C34" s="35">
        <v>0</v>
      </c>
      <c r="D34" s="35">
        <v>180</v>
      </c>
      <c r="E34" s="35">
        <v>377</v>
      </c>
      <c r="F34" s="35">
        <v>0</v>
      </c>
      <c r="G34" s="35">
        <v>377</v>
      </c>
      <c r="H34" s="36"/>
      <c r="I34" s="36"/>
      <c r="J34" s="36"/>
      <c r="K34" s="37">
        <f t="shared" si="0"/>
        <v>2.0944444444444446</v>
      </c>
      <c r="L34" s="37"/>
      <c r="M34" s="37">
        <f t="shared" si="0"/>
        <v>2.0944444444444446</v>
      </c>
    </row>
    <row r="35" spans="1:13" ht="47.25" x14ac:dyDescent="0.2">
      <c r="A35" s="7" t="s">
        <v>148</v>
      </c>
      <c r="B35" s="35">
        <v>223817</v>
      </c>
      <c r="C35" s="35">
        <v>0</v>
      </c>
      <c r="D35" s="35">
        <v>223817</v>
      </c>
      <c r="E35" s="35">
        <v>436532</v>
      </c>
      <c r="F35" s="35">
        <v>0</v>
      </c>
      <c r="G35" s="35">
        <v>436532</v>
      </c>
      <c r="H35" s="36"/>
      <c r="I35" s="36"/>
      <c r="J35" s="36"/>
      <c r="K35" s="37">
        <f t="shared" si="0"/>
        <v>1.9503969761010111</v>
      </c>
      <c r="L35" s="37"/>
      <c r="M35" s="37">
        <f t="shared" si="0"/>
        <v>1.9503969761010111</v>
      </c>
    </row>
    <row r="36" spans="1:13" ht="31.5" x14ac:dyDescent="0.2">
      <c r="A36" s="7" t="s">
        <v>29</v>
      </c>
      <c r="B36" s="35">
        <v>0</v>
      </c>
      <c r="C36" s="35">
        <v>0</v>
      </c>
      <c r="D36" s="35">
        <v>0</v>
      </c>
      <c r="E36" s="35">
        <v>-14</v>
      </c>
      <c r="F36" s="35">
        <v>0</v>
      </c>
      <c r="G36" s="35">
        <v>-14</v>
      </c>
      <c r="H36" s="36"/>
      <c r="I36" s="36"/>
      <c r="J36" s="36"/>
      <c r="K36" s="37"/>
      <c r="L36" s="37"/>
      <c r="M36" s="37"/>
    </row>
    <row r="37" spans="1:13" ht="78.75" x14ac:dyDescent="0.2">
      <c r="A37" s="7" t="s">
        <v>30</v>
      </c>
      <c r="B37" s="35">
        <v>100380</v>
      </c>
      <c r="C37" s="35">
        <v>94695</v>
      </c>
      <c r="D37" s="35">
        <v>5685</v>
      </c>
      <c r="E37" s="35">
        <v>132315</v>
      </c>
      <c r="F37" s="35">
        <v>127856</v>
      </c>
      <c r="G37" s="35">
        <v>4459</v>
      </c>
      <c r="H37" s="36"/>
      <c r="I37" s="36"/>
      <c r="J37" s="36"/>
      <c r="K37" s="37">
        <f t="shared" si="0"/>
        <v>1.3181410639569635</v>
      </c>
      <c r="L37" s="37">
        <f t="shared" si="0"/>
        <v>1.3501874438988331</v>
      </c>
      <c r="M37" s="37">
        <f t="shared" si="0"/>
        <v>0.78434476693051891</v>
      </c>
    </row>
    <row r="38" spans="1:13" ht="20.25" customHeight="1" x14ac:dyDescent="0.2">
      <c r="A38" s="7" t="s">
        <v>31</v>
      </c>
      <c r="B38" s="35">
        <v>199</v>
      </c>
      <c r="C38" s="35">
        <v>169</v>
      </c>
      <c r="D38" s="35">
        <v>30</v>
      </c>
      <c r="E38" s="35">
        <v>3066</v>
      </c>
      <c r="F38" s="35">
        <v>171</v>
      </c>
      <c r="G38" s="35">
        <v>2895</v>
      </c>
      <c r="H38" s="36"/>
      <c r="I38" s="36"/>
      <c r="J38" s="36"/>
      <c r="K38" s="37">
        <f t="shared" si="0"/>
        <v>15.407035175879397</v>
      </c>
      <c r="L38" s="37">
        <f t="shared" si="0"/>
        <v>1.0118343195266273</v>
      </c>
      <c r="M38" s="37">
        <f t="shared" si="0"/>
        <v>96.5</v>
      </c>
    </row>
    <row r="39" spans="1:13" ht="54.75" customHeight="1" x14ac:dyDescent="0.2">
      <c r="A39" s="7" t="s">
        <v>154</v>
      </c>
      <c r="B39" s="35">
        <v>199</v>
      </c>
      <c r="C39" s="35">
        <v>169</v>
      </c>
      <c r="D39" s="35">
        <v>30</v>
      </c>
      <c r="E39" s="35">
        <v>0</v>
      </c>
      <c r="F39" s="1">
        <v>0</v>
      </c>
      <c r="G39" s="1">
        <v>0</v>
      </c>
      <c r="H39" s="36"/>
      <c r="I39" s="36"/>
      <c r="J39" s="36"/>
      <c r="K39" s="37">
        <f t="shared" si="0"/>
        <v>0</v>
      </c>
      <c r="L39" s="37">
        <f t="shared" si="0"/>
        <v>0</v>
      </c>
      <c r="M39" s="37">
        <f t="shared" si="0"/>
        <v>0</v>
      </c>
    </row>
    <row r="40" spans="1:13" ht="78.75" x14ac:dyDescent="0.2">
      <c r="A40" s="7" t="s">
        <v>32</v>
      </c>
      <c r="B40" s="35">
        <v>18793</v>
      </c>
      <c r="C40" s="35">
        <v>18793</v>
      </c>
      <c r="D40" s="35">
        <v>0</v>
      </c>
      <c r="E40" s="35">
        <v>0</v>
      </c>
      <c r="F40" s="35">
        <v>0</v>
      </c>
      <c r="G40" s="35">
        <v>0</v>
      </c>
      <c r="H40" s="36"/>
      <c r="I40" s="36"/>
      <c r="J40" s="36"/>
      <c r="K40" s="37">
        <f t="shared" si="0"/>
        <v>0</v>
      </c>
      <c r="L40" s="37">
        <f t="shared" si="0"/>
        <v>0</v>
      </c>
      <c r="M40" s="37"/>
    </row>
    <row r="41" spans="1:13" s="5" customFormat="1" x14ac:dyDescent="0.2">
      <c r="A41" s="6" t="s">
        <v>33</v>
      </c>
      <c r="B41" s="33">
        <v>137170</v>
      </c>
      <c r="C41" s="33">
        <v>74592</v>
      </c>
      <c r="D41" s="33">
        <v>62578</v>
      </c>
      <c r="E41" s="33">
        <v>101454</v>
      </c>
      <c r="F41" s="33">
        <v>52002</v>
      </c>
      <c r="G41" s="33">
        <v>49452</v>
      </c>
      <c r="H41" s="20"/>
      <c r="I41" s="20"/>
      <c r="J41" s="20"/>
      <c r="K41" s="34">
        <f t="shared" si="0"/>
        <v>0.73962236640664869</v>
      </c>
      <c r="L41" s="34">
        <f t="shared" si="0"/>
        <v>0.69715250965250963</v>
      </c>
      <c r="M41" s="34">
        <f t="shared" si="0"/>
        <v>0.79024577327495282</v>
      </c>
    </row>
    <row r="42" spans="1:13" x14ac:dyDescent="0.2">
      <c r="A42" s="7" t="s">
        <v>34</v>
      </c>
      <c r="B42" s="35">
        <v>124320</v>
      </c>
      <c r="C42" s="35">
        <v>74592</v>
      </c>
      <c r="D42" s="35">
        <v>49728</v>
      </c>
      <c r="E42" s="35">
        <v>86674</v>
      </c>
      <c r="F42" s="35">
        <v>52002</v>
      </c>
      <c r="G42" s="35">
        <v>34672</v>
      </c>
      <c r="H42" s="36"/>
      <c r="I42" s="36"/>
      <c r="J42" s="36"/>
      <c r="K42" s="37">
        <f t="shared" si="0"/>
        <v>0.69718468468468464</v>
      </c>
      <c r="L42" s="37">
        <f t="shared" si="0"/>
        <v>0.69715250965250963</v>
      </c>
      <c r="M42" s="37">
        <f t="shared" si="0"/>
        <v>0.69723294723294726</v>
      </c>
    </row>
    <row r="43" spans="1:13" x14ac:dyDescent="0.2">
      <c r="A43" s="7" t="s">
        <v>35</v>
      </c>
      <c r="B43" s="35">
        <v>2750</v>
      </c>
      <c r="C43" s="35">
        <v>0</v>
      </c>
      <c r="D43" s="35">
        <v>2750</v>
      </c>
      <c r="E43" s="35">
        <v>10100</v>
      </c>
      <c r="F43" s="35">
        <v>0</v>
      </c>
      <c r="G43" s="35">
        <v>10100</v>
      </c>
      <c r="H43" s="36"/>
      <c r="I43" s="36"/>
      <c r="J43" s="36"/>
      <c r="K43" s="37">
        <f t="shared" si="0"/>
        <v>3.6727272727272728</v>
      </c>
      <c r="L43" s="37"/>
      <c r="M43" s="37">
        <f t="shared" si="0"/>
        <v>3.6727272727272728</v>
      </c>
    </row>
    <row r="44" spans="1:13" x14ac:dyDescent="0.2">
      <c r="A44" s="7" t="s">
        <v>36</v>
      </c>
      <c r="B44" s="35">
        <v>10100</v>
      </c>
      <c r="C44" s="35">
        <v>0</v>
      </c>
      <c r="D44" s="35">
        <v>10100</v>
      </c>
      <c r="E44" s="35">
        <v>4680</v>
      </c>
      <c r="F44" s="35">
        <v>0</v>
      </c>
      <c r="G44" s="35">
        <v>4680</v>
      </c>
      <c r="H44" s="36"/>
      <c r="I44" s="36"/>
      <c r="J44" s="36"/>
      <c r="K44" s="37">
        <f t="shared" si="0"/>
        <v>0.46336633663366339</v>
      </c>
      <c r="L44" s="37"/>
      <c r="M44" s="37">
        <f t="shared" si="0"/>
        <v>0.46336633663366339</v>
      </c>
    </row>
    <row r="45" spans="1:13" s="5" customFormat="1" ht="31.5" x14ac:dyDescent="0.2">
      <c r="A45" s="6" t="s">
        <v>37</v>
      </c>
      <c r="B45" s="33">
        <v>53786</v>
      </c>
      <c r="C45" s="59">
        <v>2661</v>
      </c>
      <c r="D45" s="33">
        <v>51125</v>
      </c>
      <c r="E45" s="33">
        <v>59072</v>
      </c>
      <c r="F45" s="33">
        <v>6291</v>
      </c>
      <c r="G45" s="33">
        <v>52781</v>
      </c>
      <c r="H45" s="20"/>
      <c r="I45" s="20"/>
      <c r="J45" s="20"/>
      <c r="K45" s="34">
        <f t="shared" si="0"/>
        <v>1.0982783623991372</v>
      </c>
      <c r="L45" s="34">
        <f t="shared" si="0"/>
        <v>2.3641488162344984</v>
      </c>
      <c r="M45" s="34">
        <f t="shared" si="0"/>
        <v>1.0323911980440097</v>
      </c>
    </row>
    <row r="46" spans="1:13" s="5" customFormat="1" x14ac:dyDescent="0.2">
      <c r="A46" s="6"/>
      <c r="B46" s="35"/>
      <c r="C46" s="35"/>
      <c r="D46" s="35"/>
      <c r="E46" s="35"/>
      <c r="F46" s="35"/>
      <c r="G46" s="35"/>
      <c r="H46" s="20"/>
      <c r="I46" s="20"/>
      <c r="J46" s="20"/>
      <c r="K46" s="34"/>
      <c r="L46" s="34"/>
      <c r="M46" s="34"/>
    </row>
    <row r="47" spans="1:13" s="5" customFormat="1" ht="31.5" x14ac:dyDescent="0.2">
      <c r="A47" s="6" t="s">
        <v>38</v>
      </c>
      <c r="B47" s="33">
        <v>39935</v>
      </c>
      <c r="C47" s="33">
        <v>39935</v>
      </c>
      <c r="D47" s="33">
        <v>0</v>
      </c>
      <c r="E47" s="33">
        <v>59610</v>
      </c>
      <c r="F47" s="33">
        <v>46740</v>
      </c>
      <c r="G47" s="33">
        <v>12870</v>
      </c>
      <c r="H47" s="20"/>
      <c r="I47" s="20"/>
      <c r="J47" s="20"/>
      <c r="K47" s="34">
        <f t="shared" si="0"/>
        <v>1.4926755978465005</v>
      </c>
      <c r="L47" s="34">
        <f t="shared" si="0"/>
        <v>1.1704019030925255</v>
      </c>
      <c r="M47" s="34"/>
    </row>
    <row r="48" spans="1:13" s="5" customFormat="1" ht="47.25" x14ac:dyDescent="0.2">
      <c r="A48" s="7" t="s">
        <v>147</v>
      </c>
      <c r="B48" s="35">
        <v>0</v>
      </c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6"/>
      <c r="I48" s="36"/>
      <c r="J48" s="36"/>
      <c r="K48" s="37"/>
      <c r="L48" s="37"/>
      <c r="M48" s="37"/>
    </row>
    <row r="49" spans="1:13" s="5" customFormat="1" x14ac:dyDescent="0.2">
      <c r="A49" s="6" t="s">
        <v>39</v>
      </c>
      <c r="B49" s="33">
        <v>800</v>
      </c>
      <c r="C49" s="59">
        <v>0</v>
      </c>
      <c r="D49" s="33">
        <v>800</v>
      </c>
      <c r="E49" s="33">
        <v>800</v>
      </c>
      <c r="F49" s="33">
        <v>0</v>
      </c>
      <c r="G49" s="33">
        <v>800</v>
      </c>
      <c r="H49" s="20"/>
      <c r="I49" s="20"/>
      <c r="J49" s="20"/>
      <c r="K49" s="34">
        <f t="shared" si="0"/>
        <v>1</v>
      </c>
      <c r="L49" s="34"/>
      <c r="M49" s="34">
        <f t="shared" si="0"/>
        <v>1</v>
      </c>
    </row>
    <row r="50" spans="1:13" x14ac:dyDescent="0.2">
      <c r="A50" s="7"/>
      <c r="B50" s="35"/>
      <c r="C50" s="35"/>
      <c r="D50" s="35"/>
      <c r="E50" s="35"/>
      <c r="F50" s="35"/>
      <c r="G50" s="35"/>
      <c r="H50" s="20"/>
      <c r="I50" s="20"/>
      <c r="J50" s="20"/>
      <c r="K50" s="37"/>
      <c r="L50" s="37"/>
      <c r="M50" s="37"/>
    </row>
    <row r="51" spans="1:13" s="5" customFormat="1" x14ac:dyDescent="0.2">
      <c r="A51" s="6" t="s">
        <v>40</v>
      </c>
      <c r="B51" s="33">
        <v>178147</v>
      </c>
      <c r="C51" s="59">
        <v>16929</v>
      </c>
      <c r="D51" s="33">
        <v>161218</v>
      </c>
      <c r="E51" s="33">
        <v>248242</v>
      </c>
      <c r="F51" s="33">
        <v>27136</v>
      </c>
      <c r="G51" s="33">
        <v>221106</v>
      </c>
      <c r="H51" s="20"/>
      <c r="I51" s="20"/>
      <c r="J51" s="20"/>
      <c r="K51" s="34">
        <f t="shared" si="0"/>
        <v>1.3934671928239037</v>
      </c>
      <c r="L51" s="34">
        <f t="shared" si="0"/>
        <v>1.6029298836316379</v>
      </c>
      <c r="M51" s="34">
        <f t="shared" si="0"/>
        <v>1.3714721681201851</v>
      </c>
    </row>
    <row r="52" spans="1:13" x14ac:dyDescent="0.2">
      <c r="A52" s="7"/>
      <c r="B52" s="35"/>
      <c r="C52" s="35"/>
      <c r="D52" s="35"/>
      <c r="E52" s="35"/>
      <c r="F52" s="35"/>
      <c r="G52" s="35"/>
      <c r="H52" s="20"/>
      <c r="I52" s="20"/>
      <c r="J52" s="20"/>
      <c r="K52" s="37"/>
      <c r="L52" s="37"/>
      <c r="M52" s="37"/>
    </row>
    <row r="53" spans="1:13" s="5" customFormat="1" x14ac:dyDescent="0.2">
      <c r="A53" s="6" t="s">
        <v>41</v>
      </c>
      <c r="B53" s="33">
        <v>3909</v>
      </c>
      <c r="C53" s="33">
        <v>3909</v>
      </c>
      <c r="D53" s="33">
        <v>0</v>
      </c>
      <c r="E53" s="33">
        <v>4080</v>
      </c>
      <c r="F53" s="33">
        <v>4080</v>
      </c>
      <c r="G53" s="33">
        <v>0</v>
      </c>
      <c r="H53" s="20"/>
      <c r="I53" s="20"/>
      <c r="J53" s="20"/>
      <c r="K53" s="34">
        <f>E53/B53</f>
        <v>1.0437452033768226</v>
      </c>
      <c r="L53" s="34">
        <f t="shared" si="0"/>
        <v>1.0437452033768226</v>
      </c>
      <c r="M53" s="34"/>
    </row>
    <row r="54" spans="1:13" s="18" customFormat="1" x14ac:dyDescent="0.2">
      <c r="A54" s="17"/>
      <c r="B54" s="38"/>
      <c r="C54" s="38"/>
      <c r="D54" s="38"/>
      <c r="E54" s="53"/>
      <c r="F54" s="53"/>
      <c r="G54" s="53"/>
      <c r="H54" s="39"/>
      <c r="I54" s="39"/>
      <c r="J54" s="39"/>
      <c r="K54" s="40"/>
      <c r="L54" s="40"/>
      <c r="M54" s="40"/>
    </row>
    <row r="55" spans="1:13" s="18" customFormat="1" ht="47.25" x14ac:dyDescent="0.2">
      <c r="A55" s="6" t="s">
        <v>155</v>
      </c>
      <c r="B55" s="33"/>
      <c r="C55" s="33"/>
      <c r="D55" s="38"/>
      <c r="E55" s="52"/>
      <c r="F55" s="52"/>
      <c r="G55" s="53"/>
      <c r="H55" s="39"/>
      <c r="I55" s="39"/>
      <c r="J55" s="39"/>
      <c r="K55" s="34"/>
      <c r="L55" s="34"/>
      <c r="M55" s="40"/>
    </row>
    <row r="56" spans="1:13" s="18" customFormat="1" x14ac:dyDescent="0.2">
      <c r="A56" s="17"/>
      <c r="B56" s="16"/>
      <c r="C56" s="16"/>
      <c r="D56" s="16"/>
      <c r="E56" s="54"/>
      <c r="F56" s="54"/>
      <c r="G56" s="54"/>
      <c r="H56" s="16"/>
      <c r="I56" s="16"/>
      <c r="J56" s="16"/>
      <c r="K56" s="20"/>
      <c r="L56" s="20"/>
      <c r="M56" s="20"/>
    </row>
    <row r="57" spans="1:13" s="18" customFormat="1" x14ac:dyDescent="0.2">
      <c r="A57" s="17"/>
      <c r="B57" s="16"/>
      <c r="C57" s="16"/>
      <c r="D57" s="16"/>
      <c r="E57" s="54"/>
      <c r="F57" s="54"/>
      <c r="G57" s="54"/>
      <c r="H57" s="16"/>
      <c r="I57" s="16"/>
      <c r="J57" s="16"/>
      <c r="K57" s="20"/>
      <c r="L57" s="20"/>
      <c r="M57" s="20"/>
    </row>
    <row r="58" spans="1:13" s="5" customFormat="1" x14ac:dyDescent="0.2">
      <c r="A58" s="6" t="s">
        <v>42</v>
      </c>
      <c r="B58" s="41">
        <v>47492378</v>
      </c>
      <c r="C58" s="41"/>
      <c r="D58" s="41">
        <v>47506383</v>
      </c>
      <c r="E58" s="41">
        <v>47492378</v>
      </c>
      <c r="F58" s="41"/>
      <c r="G58" s="41">
        <v>47506383</v>
      </c>
      <c r="H58" s="10"/>
      <c r="I58" s="10"/>
      <c r="J58" s="10"/>
      <c r="K58" s="34">
        <f>E58/B58</f>
        <v>1</v>
      </c>
      <c r="L58" s="20"/>
      <c r="M58" s="34">
        <f>G58/D58</f>
        <v>1</v>
      </c>
    </row>
    <row r="59" spans="1:13" s="5" customFormat="1" ht="31.5" x14ac:dyDescent="0.2">
      <c r="A59" s="6" t="s">
        <v>43</v>
      </c>
      <c r="B59" s="41">
        <v>47310351</v>
      </c>
      <c r="C59" s="41"/>
      <c r="D59" s="41">
        <v>47310351</v>
      </c>
      <c r="E59" s="41">
        <v>47310351</v>
      </c>
      <c r="F59" s="41"/>
      <c r="G59" s="41">
        <v>47310351</v>
      </c>
      <c r="H59" s="10"/>
      <c r="I59" s="10"/>
      <c r="J59" s="10"/>
      <c r="K59" s="34">
        <f t="shared" ref="K59:K69" si="1">E59/B59</f>
        <v>1</v>
      </c>
      <c r="L59" s="20"/>
      <c r="M59" s="34">
        <f t="shared" ref="M59:M69" si="2">G59/D59</f>
        <v>1</v>
      </c>
    </row>
    <row r="60" spans="1:13" x14ac:dyDescent="0.2">
      <c r="A60" s="7" t="s">
        <v>44</v>
      </c>
      <c r="B60" s="42">
        <v>21981243</v>
      </c>
      <c r="C60" s="41"/>
      <c r="D60" s="42">
        <v>21981243</v>
      </c>
      <c r="E60" s="42">
        <v>21981243</v>
      </c>
      <c r="F60" s="41"/>
      <c r="G60" s="42">
        <v>21981243</v>
      </c>
      <c r="H60" s="11"/>
      <c r="I60" s="11"/>
      <c r="J60" s="11"/>
      <c r="K60" s="34">
        <f t="shared" si="1"/>
        <v>1</v>
      </c>
      <c r="L60" s="20"/>
      <c r="M60" s="34">
        <f t="shared" si="2"/>
        <v>1</v>
      </c>
    </row>
    <row r="61" spans="1:13" ht="31.5" x14ac:dyDescent="0.2">
      <c r="A61" s="7" t="s">
        <v>45</v>
      </c>
      <c r="B61" s="42">
        <v>17453470</v>
      </c>
      <c r="C61" s="41"/>
      <c r="D61" s="42">
        <v>17453470</v>
      </c>
      <c r="E61" s="42">
        <v>17453470</v>
      </c>
      <c r="F61" s="41"/>
      <c r="G61" s="42">
        <v>17453470</v>
      </c>
      <c r="H61" s="11"/>
      <c r="I61" s="11"/>
      <c r="J61" s="11"/>
      <c r="K61" s="34">
        <f t="shared" si="1"/>
        <v>1</v>
      </c>
      <c r="L61" s="20"/>
      <c r="M61" s="34">
        <f t="shared" si="2"/>
        <v>1</v>
      </c>
    </row>
    <row r="62" spans="1:13" x14ac:dyDescent="0.2">
      <c r="A62" s="7" t="s">
        <v>46</v>
      </c>
      <c r="B62" s="42">
        <v>1456316</v>
      </c>
      <c r="C62" s="41"/>
      <c r="D62" s="42">
        <v>1456316</v>
      </c>
      <c r="E62" s="42">
        <v>1456316</v>
      </c>
      <c r="F62" s="41"/>
      <c r="G62" s="42">
        <v>1456316</v>
      </c>
      <c r="H62" s="11"/>
      <c r="I62" s="11"/>
      <c r="J62" s="11"/>
      <c r="K62" s="34">
        <f t="shared" si="1"/>
        <v>1</v>
      </c>
      <c r="L62" s="20"/>
      <c r="M62" s="34">
        <f t="shared" si="2"/>
        <v>1</v>
      </c>
    </row>
    <row r="63" spans="1:13" x14ac:dyDescent="0.2">
      <c r="A63" s="7" t="s">
        <v>47</v>
      </c>
      <c r="B63" s="42">
        <v>6419321</v>
      </c>
      <c r="C63" s="41"/>
      <c r="D63" s="42">
        <v>6419321</v>
      </c>
      <c r="E63" s="42">
        <v>6419321</v>
      </c>
      <c r="F63" s="41"/>
      <c r="G63" s="42">
        <v>6419321</v>
      </c>
      <c r="H63" s="11"/>
      <c r="I63" s="11"/>
      <c r="J63" s="11"/>
      <c r="K63" s="34">
        <f t="shared" si="1"/>
        <v>1</v>
      </c>
      <c r="L63" s="20"/>
      <c r="M63" s="34">
        <f t="shared" si="2"/>
        <v>1</v>
      </c>
    </row>
    <row r="64" spans="1:13" s="5" customFormat="1" ht="31.5" x14ac:dyDescent="0.2">
      <c r="A64" s="6" t="s">
        <v>48</v>
      </c>
      <c r="B64" s="41">
        <v>162104</v>
      </c>
      <c r="C64" s="41">
        <v>1003</v>
      </c>
      <c r="D64" s="41">
        <v>161101</v>
      </c>
      <c r="E64" s="41">
        <v>162104</v>
      </c>
      <c r="F64" s="41">
        <v>1003</v>
      </c>
      <c r="G64" s="41">
        <v>161101</v>
      </c>
      <c r="H64" s="11"/>
      <c r="I64" s="11"/>
      <c r="J64" s="11"/>
      <c r="K64" s="34">
        <f t="shared" si="1"/>
        <v>1</v>
      </c>
      <c r="L64" s="20"/>
      <c r="M64" s="34">
        <f t="shared" si="2"/>
        <v>1</v>
      </c>
    </row>
    <row r="65" spans="1:13" s="5" customFormat="1" ht="31.5" x14ac:dyDescent="0.2">
      <c r="A65" s="6" t="s">
        <v>49</v>
      </c>
      <c r="B65" s="41">
        <v>17999</v>
      </c>
      <c r="C65" s="41">
        <v>200</v>
      </c>
      <c r="D65" s="41">
        <v>17799</v>
      </c>
      <c r="E65" s="41">
        <v>17999</v>
      </c>
      <c r="F65" s="41">
        <v>200</v>
      </c>
      <c r="G65" s="41">
        <v>17799</v>
      </c>
      <c r="H65" s="11"/>
      <c r="I65" s="11"/>
      <c r="J65" s="11"/>
      <c r="K65" s="34">
        <f t="shared" si="1"/>
        <v>1</v>
      </c>
      <c r="L65" s="20"/>
      <c r="M65" s="34">
        <f t="shared" si="2"/>
        <v>1</v>
      </c>
    </row>
    <row r="66" spans="1:13" s="5" customFormat="1" ht="94.5" x14ac:dyDescent="0.2">
      <c r="A66" s="6" t="s">
        <v>50</v>
      </c>
      <c r="B66" s="41">
        <v>22659</v>
      </c>
      <c r="C66" s="41">
        <v>45</v>
      </c>
      <c r="D66" s="41">
        <v>22614</v>
      </c>
      <c r="E66" s="41">
        <v>22659</v>
      </c>
      <c r="F66" s="41">
        <v>45</v>
      </c>
      <c r="G66" s="41">
        <v>22614</v>
      </c>
      <c r="H66" s="11"/>
      <c r="I66" s="11"/>
      <c r="J66" s="11"/>
      <c r="K66" s="34">
        <f t="shared" si="1"/>
        <v>1</v>
      </c>
      <c r="L66" s="20"/>
      <c r="M66" s="34">
        <f t="shared" si="2"/>
        <v>1</v>
      </c>
    </row>
    <row r="67" spans="1:13" s="5" customFormat="1" ht="47.25" x14ac:dyDescent="0.2">
      <c r="A67" s="6" t="s">
        <v>51</v>
      </c>
      <c r="B67" s="41">
        <v>-20735</v>
      </c>
      <c r="C67" s="41">
        <v>-15253</v>
      </c>
      <c r="D67" s="41">
        <v>-5482</v>
      </c>
      <c r="E67" s="41">
        <v>-20735</v>
      </c>
      <c r="F67" s="41">
        <v>-15253</v>
      </c>
      <c r="G67" s="41">
        <v>-5482</v>
      </c>
      <c r="H67" s="11"/>
      <c r="I67" s="11"/>
      <c r="J67" s="11"/>
      <c r="K67" s="34">
        <f t="shared" si="1"/>
        <v>1</v>
      </c>
      <c r="L67" s="20"/>
      <c r="M67" s="34">
        <f t="shared" si="2"/>
        <v>1</v>
      </c>
    </row>
    <row r="68" spans="1:13" x14ac:dyDescent="0.2">
      <c r="A68" s="7"/>
      <c r="B68" s="42"/>
      <c r="C68" s="41"/>
      <c r="D68" s="42"/>
      <c r="E68" s="42"/>
      <c r="F68" s="56"/>
      <c r="G68" s="42"/>
      <c r="H68" s="11"/>
      <c r="I68" s="11"/>
      <c r="J68" s="11"/>
      <c r="K68" s="34"/>
      <c r="L68" s="20"/>
      <c r="M68" s="34"/>
    </row>
    <row r="69" spans="1:13" s="5" customFormat="1" x14ac:dyDescent="0.2">
      <c r="A69" s="6" t="s">
        <v>52</v>
      </c>
      <c r="B69" s="41">
        <v>59786529</v>
      </c>
      <c r="C69" s="41">
        <f>B69-D69</f>
        <v>3435386</v>
      </c>
      <c r="D69" s="41">
        <v>56351143</v>
      </c>
      <c r="E69" s="41">
        <v>59786529</v>
      </c>
      <c r="F69" s="55">
        <f>F9</f>
        <v>3425106</v>
      </c>
      <c r="G69" s="41">
        <v>56351143</v>
      </c>
      <c r="H69" s="10"/>
      <c r="I69" s="10"/>
      <c r="J69" s="10"/>
      <c r="K69" s="34">
        <f t="shared" si="1"/>
        <v>1</v>
      </c>
      <c r="L69" s="20"/>
      <c r="M69" s="34">
        <f t="shared" si="2"/>
        <v>1</v>
      </c>
    </row>
    <row r="70" spans="1:13" s="5" customFormat="1" x14ac:dyDescent="0.2">
      <c r="A70" s="6"/>
      <c r="B70" s="42"/>
      <c r="C70" s="42"/>
      <c r="D70" s="42"/>
      <c r="E70" s="56"/>
      <c r="F70" s="56"/>
      <c r="G70" s="56"/>
      <c r="H70" s="11"/>
      <c r="I70" s="11"/>
      <c r="J70" s="11"/>
      <c r="K70" s="34"/>
      <c r="L70" s="34"/>
      <c r="M70" s="34"/>
    </row>
    <row r="71" spans="1:13" s="5" customFormat="1" x14ac:dyDescent="0.2">
      <c r="A71" s="6" t="s">
        <v>53</v>
      </c>
      <c r="B71" s="41">
        <f>SUM(B72:B81)</f>
        <v>2798169</v>
      </c>
      <c r="C71" s="41">
        <f t="shared" ref="C71:G71" si="3">SUM(C72:C81)</f>
        <v>1529700</v>
      </c>
      <c r="D71" s="41">
        <f t="shared" si="3"/>
        <v>1268469</v>
      </c>
      <c r="E71" s="41">
        <f t="shared" si="3"/>
        <v>2798169</v>
      </c>
      <c r="F71" s="41">
        <f t="shared" si="3"/>
        <v>1529700</v>
      </c>
      <c r="G71" s="41">
        <f t="shared" si="3"/>
        <v>1268469</v>
      </c>
      <c r="H71" s="10"/>
      <c r="I71" s="10"/>
      <c r="J71" s="10"/>
      <c r="K71" s="34">
        <f>E71/B71</f>
        <v>1</v>
      </c>
      <c r="L71" s="34">
        <f>F71/C71</f>
        <v>1</v>
      </c>
      <c r="M71" s="34">
        <f>G71/D71</f>
        <v>1</v>
      </c>
    </row>
    <row r="72" spans="1:13" ht="31.5" x14ac:dyDescent="0.2">
      <c r="A72" s="7" t="s">
        <v>54</v>
      </c>
      <c r="B72" s="42">
        <v>39866</v>
      </c>
      <c r="C72" s="42">
        <v>31925</v>
      </c>
      <c r="D72" s="42">
        <v>7941</v>
      </c>
      <c r="E72" s="42">
        <v>39866</v>
      </c>
      <c r="F72" s="42">
        <v>31925</v>
      </c>
      <c r="G72" s="42">
        <v>7941</v>
      </c>
      <c r="H72" s="11"/>
      <c r="I72" s="11"/>
      <c r="J72" s="11"/>
      <c r="K72" s="37">
        <f t="shared" ref="K72:K134" si="4">E72/B72</f>
        <v>1</v>
      </c>
      <c r="L72" s="37">
        <f t="shared" ref="L72:L134" si="5">F72/C72</f>
        <v>1</v>
      </c>
      <c r="M72" s="37">
        <f t="shared" ref="M72:M134" si="6">G72/D72</f>
        <v>1</v>
      </c>
    </row>
    <row r="73" spans="1:13" ht="47.25" x14ac:dyDescent="0.2">
      <c r="A73" s="7" t="s">
        <v>55</v>
      </c>
      <c r="B73" s="42">
        <v>272880</v>
      </c>
      <c r="C73" s="42">
        <v>129975</v>
      </c>
      <c r="D73" s="42">
        <v>142905</v>
      </c>
      <c r="E73" s="42">
        <v>272880</v>
      </c>
      <c r="F73" s="42">
        <v>129975</v>
      </c>
      <c r="G73" s="42">
        <v>142905</v>
      </c>
      <c r="H73" s="11"/>
      <c r="I73" s="11"/>
      <c r="J73" s="11"/>
      <c r="K73" s="37">
        <f t="shared" si="4"/>
        <v>1</v>
      </c>
      <c r="L73" s="37">
        <f t="shared" si="5"/>
        <v>1</v>
      </c>
      <c r="M73" s="37">
        <f t="shared" si="6"/>
        <v>1</v>
      </c>
    </row>
    <row r="74" spans="1:13" ht="47.25" x14ac:dyDescent="0.2">
      <c r="A74" s="7" t="s">
        <v>56</v>
      </c>
      <c r="B74" s="42">
        <v>1142246</v>
      </c>
      <c r="C74" s="42">
        <v>886390</v>
      </c>
      <c r="D74" s="42">
        <v>255856</v>
      </c>
      <c r="E74" s="42">
        <v>1142246</v>
      </c>
      <c r="F74" s="42">
        <v>886390</v>
      </c>
      <c r="G74" s="42">
        <v>255856</v>
      </c>
      <c r="H74" s="11"/>
      <c r="I74" s="11"/>
      <c r="J74" s="11"/>
      <c r="K74" s="37">
        <f t="shared" si="4"/>
        <v>1</v>
      </c>
      <c r="L74" s="37">
        <f t="shared" si="5"/>
        <v>1</v>
      </c>
      <c r="M74" s="37">
        <f t="shared" si="6"/>
        <v>1</v>
      </c>
    </row>
    <row r="75" spans="1:13" x14ac:dyDescent="0.2">
      <c r="A75" s="7" t="s">
        <v>57</v>
      </c>
      <c r="B75" s="42">
        <v>97354</v>
      </c>
      <c r="C75" s="42">
        <v>0</v>
      </c>
      <c r="D75" s="42">
        <v>97354</v>
      </c>
      <c r="E75" s="42">
        <v>97354</v>
      </c>
      <c r="F75" s="42">
        <v>0</v>
      </c>
      <c r="G75" s="42">
        <v>97354</v>
      </c>
      <c r="H75" s="11"/>
      <c r="I75" s="11"/>
      <c r="J75" s="11"/>
      <c r="K75" s="37">
        <f t="shared" si="4"/>
        <v>1</v>
      </c>
      <c r="L75" s="37"/>
      <c r="M75" s="37">
        <f t="shared" si="6"/>
        <v>1</v>
      </c>
    </row>
    <row r="76" spans="1:13" ht="31.5" x14ac:dyDescent="0.2">
      <c r="A76" s="7" t="s">
        <v>58</v>
      </c>
      <c r="B76" s="42">
        <v>322716</v>
      </c>
      <c r="C76" s="42">
        <v>192284</v>
      </c>
      <c r="D76" s="42">
        <v>130432</v>
      </c>
      <c r="E76" s="42">
        <v>322716</v>
      </c>
      <c r="F76" s="42">
        <v>192284</v>
      </c>
      <c r="G76" s="42">
        <v>130432</v>
      </c>
      <c r="H76" s="11"/>
      <c r="I76" s="11"/>
      <c r="J76" s="11"/>
      <c r="K76" s="37">
        <f t="shared" si="4"/>
        <v>1</v>
      </c>
      <c r="L76" s="37">
        <f t="shared" si="5"/>
        <v>1</v>
      </c>
      <c r="M76" s="37">
        <f t="shared" si="6"/>
        <v>1</v>
      </c>
    </row>
    <row r="77" spans="1:13" x14ac:dyDescent="0.2">
      <c r="A77" s="7" t="s">
        <v>59</v>
      </c>
      <c r="B77" s="42">
        <v>49208</v>
      </c>
      <c r="C77" s="42">
        <v>22251</v>
      </c>
      <c r="D77" s="42">
        <v>26957</v>
      </c>
      <c r="E77" s="42">
        <v>49208</v>
      </c>
      <c r="F77" s="42">
        <v>22251</v>
      </c>
      <c r="G77" s="42">
        <v>26957</v>
      </c>
      <c r="H77" s="11"/>
      <c r="I77" s="11"/>
      <c r="J77" s="11"/>
      <c r="K77" s="37">
        <f t="shared" si="4"/>
        <v>1</v>
      </c>
      <c r="L77" s="37">
        <f t="shared" si="5"/>
        <v>1</v>
      </c>
      <c r="M77" s="37">
        <f t="shared" si="6"/>
        <v>1</v>
      </c>
    </row>
    <row r="78" spans="1:13" x14ac:dyDescent="0.2">
      <c r="A78" s="7" t="s">
        <v>60</v>
      </c>
      <c r="B78" s="42">
        <v>136628</v>
      </c>
      <c r="C78" s="42">
        <v>0</v>
      </c>
      <c r="D78" s="42">
        <v>136628</v>
      </c>
      <c r="E78" s="42">
        <v>136628</v>
      </c>
      <c r="F78" s="42">
        <v>0</v>
      </c>
      <c r="G78" s="42">
        <v>136628</v>
      </c>
      <c r="H78" s="11"/>
      <c r="I78" s="11"/>
      <c r="J78" s="11"/>
      <c r="K78" s="37">
        <f t="shared" si="4"/>
        <v>1</v>
      </c>
      <c r="L78" s="37"/>
      <c r="M78" s="37">
        <f t="shared" si="6"/>
        <v>1</v>
      </c>
    </row>
    <row r="79" spans="1:13" x14ac:dyDescent="0.2">
      <c r="A79" s="7" t="s">
        <v>61</v>
      </c>
      <c r="B79" s="42">
        <v>29826</v>
      </c>
      <c r="C79" s="42">
        <v>6875</v>
      </c>
      <c r="D79" s="42">
        <v>22951</v>
      </c>
      <c r="E79" s="42">
        <v>29826</v>
      </c>
      <c r="F79" s="42">
        <v>6875</v>
      </c>
      <c r="G79" s="42">
        <v>22951</v>
      </c>
      <c r="H79" s="11"/>
      <c r="I79" s="11"/>
      <c r="J79" s="11"/>
      <c r="K79" s="37">
        <f t="shared" si="4"/>
        <v>1</v>
      </c>
      <c r="L79" s="37">
        <f t="shared" si="5"/>
        <v>1</v>
      </c>
      <c r="M79" s="37">
        <f t="shared" si="6"/>
        <v>1</v>
      </c>
    </row>
    <row r="80" spans="1:13" ht="31.5" x14ac:dyDescent="0.2">
      <c r="A80" s="7" t="s">
        <v>153</v>
      </c>
      <c r="B80" s="42"/>
      <c r="C80" s="42">
        <v>0</v>
      </c>
      <c r="D80" s="42"/>
      <c r="E80" s="42"/>
      <c r="F80" s="42">
        <v>0</v>
      </c>
      <c r="G80" s="42"/>
      <c r="H80" s="11"/>
      <c r="I80" s="11"/>
      <c r="J80" s="11"/>
      <c r="K80" s="34"/>
      <c r="L80" s="34"/>
      <c r="M80" s="34"/>
    </row>
    <row r="81" spans="1:13" x14ac:dyDescent="0.2">
      <c r="A81" s="7" t="s">
        <v>62</v>
      </c>
      <c r="B81" s="42">
        <v>707445</v>
      </c>
      <c r="C81" s="42">
        <v>260000</v>
      </c>
      <c r="D81" s="42">
        <v>447445</v>
      </c>
      <c r="E81" s="42">
        <v>707445</v>
      </c>
      <c r="F81" s="42">
        <v>260000</v>
      </c>
      <c r="G81" s="42">
        <v>447445</v>
      </c>
      <c r="H81" s="11"/>
      <c r="I81" s="11"/>
      <c r="J81" s="11"/>
      <c r="K81" s="34">
        <f t="shared" si="4"/>
        <v>1</v>
      </c>
      <c r="L81" s="34">
        <f t="shared" si="5"/>
        <v>1</v>
      </c>
      <c r="M81" s="34">
        <f t="shared" si="6"/>
        <v>1</v>
      </c>
    </row>
    <row r="82" spans="1:13" s="5" customFormat="1" x14ac:dyDescent="0.2">
      <c r="A82" s="6" t="s">
        <v>63</v>
      </c>
      <c r="B82" s="41">
        <f>SUM(B83:B84)</f>
        <v>38225</v>
      </c>
      <c r="C82" s="41">
        <f t="shared" ref="C82:J82" si="7">SUM(C83:C84)</f>
        <v>11677</v>
      </c>
      <c r="D82" s="41">
        <f t="shared" si="7"/>
        <v>26548</v>
      </c>
      <c r="E82" s="41">
        <f t="shared" si="7"/>
        <v>38225</v>
      </c>
      <c r="F82" s="41">
        <f t="shared" si="7"/>
        <v>11677</v>
      </c>
      <c r="G82" s="41">
        <f t="shared" si="7"/>
        <v>26548</v>
      </c>
      <c r="H82" s="41">
        <f t="shared" si="7"/>
        <v>0</v>
      </c>
      <c r="I82" s="41">
        <f t="shared" si="7"/>
        <v>0</v>
      </c>
      <c r="J82" s="41">
        <f t="shared" si="7"/>
        <v>0</v>
      </c>
      <c r="K82" s="34">
        <f t="shared" si="4"/>
        <v>1</v>
      </c>
      <c r="L82" s="34">
        <f t="shared" si="5"/>
        <v>1</v>
      </c>
      <c r="M82" s="34">
        <f t="shared" si="6"/>
        <v>1</v>
      </c>
    </row>
    <row r="83" spans="1:13" x14ac:dyDescent="0.2">
      <c r="A83" s="7" t="s">
        <v>64</v>
      </c>
      <c r="B83" s="42">
        <v>36929</v>
      </c>
      <c r="C83" s="42">
        <v>10381</v>
      </c>
      <c r="D83" s="42">
        <v>26548</v>
      </c>
      <c r="E83" s="42">
        <v>36929</v>
      </c>
      <c r="F83" s="42">
        <v>10381</v>
      </c>
      <c r="G83" s="42">
        <v>26548</v>
      </c>
      <c r="H83" s="11"/>
      <c r="I83" s="11"/>
      <c r="J83" s="11"/>
      <c r="K83" s="37">
        <f t="shared" si="4"/>
        <v>1</v>
      </c>
      <c r="L83" s="37">
        <f t="shared" si="5"/>
        <v>1</v>
      </c>
      <c r="M83" s="37">
        <f t="shared" si="6"/>
        <v>1</v>
      </c>
    </row>
    <row r="84" spans="1:13" x14ac:dyDescent="0.2">
      <c r="A84" s="7" t="s">
        <v>158</v>
      </c>
      <c r="B84" s="42">
        <v>1296</v>
      </c>
      <c r="C84" s="42">
        <v>1296</v>
      </c>
      <c r="D84" s="42"/>
      <c r="E84" s="42">
        <v>1296</v>
      </c>
      <c r="F84" s="42">
        <v>1296</v>
      </c>
      <c r="G84" s="42"/>
      <c r="H84" s="11"/>
      <c r="I84" s="11"/>
      <c r="J84" s="11"/>
      <c r="K84" s="37">
        <f t="shared" si="4"/>
        <v>1</v>
      </c>
      <c r="L84" s="37">
        <f t="shared" si="5"/>
        <v>1</v>
      </c>
      <c r="M84" s="37"/>
    </row>
    <row r="85" spans="1:13" s="5" customFormat="1" ht="31.5" x14ac:dyDescent="0.2">
      <c r="A85" s="6" t="s">
        <v>65</v>
      </c>
      <c r="B85" s="41">
        <f>SUM(B86:B90)</f>
        <v>305208</v>
      </c>
      <c r="C85" s="41">
        <f t="shared" ref="C85:G85" si="8">SUM(C86:C90)</f>
        <v>106150</v>
      </c>
      <c r="D85" s="41">
        <f t="shared" si="8"/>
        <v>199058</v>
      </c>
      <c r="E85" s="41">
        <f t="shared" si="8"/>
        <v>305208</v>
      </c>
      <c r="F85" s="41">
        <f t="shared" si="8"/>
        <v>106150</v>
      </c>
      <c r="G85" s="41">
        <f t="shared" si="8"/>
        <v>199058</v>
      </c>
      <c r="H85" s="10"/>
      <c r="I85" s="10"/>
      <c r="J85" s="10"/>
      <c r="K85" s="34">
        <f t="shared" si="4"/>
        <v>1</v>
      </c>
      <c r="L85" s="34">
        <f t="shared" si="5"/>
        <v>1</v>
      </c>
      <c r="M85" s="34">
        <f t="shared" si="6"/>
        <v>1</v>
      </c>
    </row>
    <row r="86" spans="1:13" x14ac:dyDescent="0.2">
      <c r="A86" s="7" t="s">
        <v>66</v>
      </c>
      <c r="B86" s="42">
        <v>34356</v>
      </c>
      <c r="C86" s="42">
        <v>0</v>
      </c>
      <c r="D86" s="42">
        <v>34356</v>
      </c>
      <c r="E86" s="42">
        <v>34356</v>
      </c>
      <c r="F86" s="42">
        <v>0</v>
      </c>
      <c r="G86" s="42">
        <v>34356</v>
      </c>
      <c r="H86" s="11"/>
      <c r="I86" s="11"/>
      <c r="J86" s="11"/>
      <c r="K86" s="37">
        <f t="shared" si="4"/>
        <v>1</v>
      </c>
      <c r="L86" s="37"/>
      <c r="M86" s="37">
        <f t="shared" si="6"/>
        <v>1</v>
      </c>
    </row>
    <row r="87" spans="1:13" ht="31.5" x14ac:dyDescent="0.2">
      <c r="A87" s="7" t="s">
        <v>150</v>
      </c>
      <c r="B87" s="42">
        <v>174517</v>
      </c>
      <c r="C87" s="42">
        <v>24177</v>
      </c>
      <c r="D87" s="42">
        <v>150340</v>
      </c>
      <c r="E87" s="42">
        <v>174517</v>
      </c>
      <c r="F87" s="42">
        <v>24177</v>
      </c>
      <c r="G87" s="42">
        <v>150340</v>
      </c>
      <c r="H87" s="11"/>
      <c r="I87" s="11"/>
      <c r="J87" s="11"/>
      <c r="K87" s="37">
        <f t="shared" si="4"/>
        <v>1</v>
      </c>
      <c r="L87" s="37">
        <f t="shared" si="5"/>
        <v>1</v>
      </c>
      <c r="M87" s="37">
        <f t="shared" si="6"/>
        <v>1</v>
      </c>
    </row>
    <row r="88" spans="1:13" x14ac:dyDescent="0.2">
      <c r="A88" s="7" t="s">
        <v>149</v>
      </c>
      <c r="B88" s="42">
        <v>80527</v>
      </c>
      <c r="C88" s="42">
        <v>72738</v>
      </c>
      <c r="D88" s="42">
        <v>7789</v>
      </c>
      <c r="E88" s="42">
        <v>80527</v>
      </c>
      <c r="F88" s="42">
        <v>72738</v>
      </c>
      <c r="G88" s="42">
        <v>7789</v>
      </c>
      <c r="H88" s="11"/>
      <c r="I88" s="11"/>
      <c r="J88" s="11"/>
      <c r="K88" s="37">
        <f t="shared" si="4"/>
        <v>1</v>
      </c>
      <c r="L88" s="37">
        <f t="shared" si="5"/>
        <v>1</v>
      </c>
      <c r="M88" s="37">
        <f t="shared" si="6"/>
        <v>1</v>
      </c>
    </row>
    <row r="89" spans="1:13" x14ac:dyDescent="0.2">
      <c r="A89" s="7" t="s">
        <v>140</v>
      </c>
      <c r="B89" s="42">
        <v>90</v>
      </c>
      <c r="C89" s="42">
        <v>0</v>
      </c>
      <c r="D89" s="42">
        <v>90</v>
      </c>
      <c r="E89" s="42">
        <v>90</v>
      </c>
      <c r="F89" s="42">
        <v>0</v>
      </c>
      <c r="G89" s="42">
        <v>90</v>
      </c>
      <c r="H89" s="11"/>
      <c r="I89" s="11"/>
      <c r="J89" s="11"/>
      <c r="K89" s="37">
        <f t="shared" si="4"/>
        <v>1</v>
      </c>
      <c r="L89" s="37"/>
      <c r="M89" s="37">
        <f t="shared" si="6"/>
        <v>1</v>
      </c>
    </row>
    <row r="90" spans="1:13" ht="31.5" x14ac:dyDescent="0.2">
      <c r="A90" s="7" t="s">
        <v>67</v>
      </c>
      <c r="B90" s="42">
        <v>15718</v>
      </c>
      <c r="C90" s="42">
        <v>9235</v>
      </c>
      <c r="D90" s="42">
        <v>6483</v>
      </c>
      <c r="E90" s="42">
        <v>15718</v>
      </c>
      <c r="F90" s="42">
        <v>9235</v>
      </c>
      <c r="G90" s="42">
        <v>6483</v>
      </c>
      <c r="H90" s="11"/>
      <c r="I90" s="11"/>
      <c r="J90" s="11"/>
      <c r="K90" s="37">
        <f t="shared" si="4"/>
        <v>1</v>
      </c>
      <c r="L90" s="37">
        <f t="shared" si="5"/>
        <v>1</v>
      </c>
      <c r="M90" s="37">
        <f t="shared" si="6"/>
        <v>1</v>
      </c>
    </row>
    <row r="91" spans="1:13" s="5" customFormat="1" x14ac:dyDescent="0.2">
      <c r="A91" s="6" t="s">
        <v>68</v>
      </c>
      <c r="B91" s="41">
        <f>SUM(B92:B101)</f>
        <v>13776829</v>
      </c>
      <c r="C91" s="41">
        <f t="shared" ref="C91:G91" si="9">SUM(C92:C101)</f>
        <v>711967</v>
      </c>
      <c r="D91" s="41">
        <f t="shared" si="9"/>
        <v>13075098</v>
      </c>
      <c r="E91" s="41">
        <f t="shared" si="9"/>
        <v>13844683</v>
      </c>
      <c r="F91" s="41">
        <f t="shared" si="9"/>
        <v>711967</v>
      </c>
      <c r="G91" s="41">
        <f t="shared" si="9"/>
        <v>13142952</v>
      </c>
      <c r="H91" s="10"/>
      <c r="I91" s="10"/>
      <c r="J91" s="10"/>
      <c r="K91" s="34">
        <f t="shared" si="4"/>
        <v>1.0049252262621537</v>
      </c>
      <c r="L91" s="34">
        <f t="shared" si="5"/>
        <v>1</v>
      </c>
      <c r="M91" s="34">
        <f t="shared" si="6"/>
        <v>1.0051895595734732</v>
      </c>
    </row>
    <row r="92" spans="1:13" x14ac:dyDescent="0.2">
      <c r="A92" s="7" t="s">
        <v>69</v>
      </c>
      <c r="B92" s="42">
        <v>415363</v>
      </c>
      <c r="C92" s="42">
        <v>978</v>
      </c>
      <c r="D92" s="42">
        <v>414385</v>
      </c>
      <c r="E92" s="42">
        <v>483217</v>
      </c>
      <c r="F92" s="42">
        <v>978</v>
      </c>
      <c r="G92" s="42">
        <v>482239</v>
      </c>
      <c r="H92" s="11"/>
      <c r="I92" s="11"/>
      <c r="J92" s="11"/>
      <c r="K92" s="37">
        <f t="shared" si="4"/>
        <v>1.163360723030217</v>
      </c>
      <c r="L92" s="37">
        <f t="shared" si="5"/>
        <v>1</v>
      </c>
      <c r="M92" s="37">
        <f t="shared" si="6"/>
        <v>1.163746274599708</v>
      </c>
    </row>
    <row r="93" spans="1:13" x14ac:dyDescent="0.2">
      <c r="A93" s="8" t="s">
        <v>70</v>
      </c>
      <c r="B93" s="42">
        <v>5368333</v>
      </c>
      <c r="C93" s="42">
        <v>0</v>
      </c>
      <c r="D93" s="42">
        <v>5368333</v>
      </c>
      <c r="E93" s="42">
        <v>5368333</v>
      </c>
      <c r="F93" s="42">
        <v>0</v>
      </c>
      <c r="G93" s="42">
        <v>5368333</v>
      </c>
      <c r="H93" s="11"/>
      <c r="I93" s="11"/>
      <c r="J93" s="11"/>
      <c r="K93" s="37">
        <f t="shared" si="4"/>
        <v>1</v>
      </c>
      <c r="L93" s="37"/>
      <c r="M93" s="37">
        <f t="shared" si="6"/>
        <v>1</v>
      </c>
    </row>
    <row r="94" spans="1:13" x14ac:dyDescent="0.2">
      <c r="A94" s="7" t="s">
        <v>71</v>
      </c>
      <c r="B94" s="42">
        <v>1298765</v>
      </c>
      <c r="C94" s="42">
        <v>49729</v>
      </c>
      <c r="D94" s="42">
        <v>1249036</v>
      </c>
      <c r="E94" s="42">
        <v>1298765</v>
      </c>
      <c r="F94" s="42">
        <v>49729</v>
      </c>
      <c r="G94" s="42">
        <v>1249036</v>
      </c>
      <c r="H94" s="11"/>
      <c r="I94" s="11"/>
      <c r="J94" s="11"/>
      <c r="K94" s="37">
        <f t="shared" si="4"/>
        <v>1</v>
      </c>
      <c r="L94" s="37">
        <f t="shared" si="5"/>
        <v>1</v>
      </c>
      <c r="M94" s="37">
        <f t="shared" si="6"/>
        <v>1</v>
      </c>
    </row>
    <row r="95" spans="1:13" x14ac:dyDescent="0.2">
      <c r="A95" s="7" t="s">
        <v>72</v>
      </c>
      <c r="B95" s="42">
        <v>63439</v>
      </c>
      <c r="C95" s="42">
        <v>4144</v>
      </c>
      <c r="D95" s="42">
        <v>59295</v>
      </c>
      <c r="E95" s="42">
        <v>63439</v>
      </c>
      <c r="F95" s="42">
        <v>4144</v>
      </c>
      <c r="G95" s="42">
        <v>59295</v>
      </c>
      <c r="H95" s="11"/>
      <c r="I95" s="11"/>
      <c r="J95" s="11"/>
      <c r="K95" s="37">
        <f t="shared" si="4"/>
        <v>1</v>
      </c>
      <c r="L95" s="37">
        <f t="shared" si="5"/>
        <v>1</v>
      </c>
      <c r="M95" s="37">
        <f t="shared" si="6"/>
        <v>1</v>
      </c>
    </row>
    <row r="96" spans="1:13" x14ac:dyDescent="0.2">
      <c r="A96" s="7" t="s">
        <v>73</v>
      </c>
      <c r="B96" s="42">
        <v>597646</v>
      </c>
      <c r="C96" s="42">
        <v>0</v>
      </c>
      <c r="D96" s="42">
        <v>597646</v>
      </c>
      <c r="E96" s="42">
        <v>597646</v>
      </c>
      <c r="F96" s="42">
        <v>0</v>
      </c>
      <c r="G96" s="42">
        <v>597646</v>
      </c>
      <c r="H96" s="11"/>
      <c r="I96" s="11"/>
      <c r="J96" s="11"/>
      <c r="K96" s="37">
        <f t="shared" si="4"/>
        <v>1</v>
      </c>
      <c r="L96" s="37"/>
      <c r="M96" s="37">
        <f t="shared" si="6"/>
        <v>1</v>
      </c>
    </row>
    <row r="97" spans="1:13" x14ac:dyDescent="0.2">
      <c r="A97" s="7" t="s">
        <v>74</v>
      </c>
      <c r="B97" s="42">
        <v>602880</v>
      </c>
      <c r="C97" s="42">
        <v>95600</v>
      </c>
      <c r="D97" s="42">
        <v>507280</v>
      </c>
      <c r="E97" s="42">
        <v>602880</v>
      </c>
      <c r="F97" s="42">
        <v>95600</v>
      </c>
      <c r="G97" s="42">
        <v>507280</v>
      </c>
      <c r="H97" s="11"/>
      <c r="I97" s="11"/>
      <c r="J97" s="11"/>
      <c r="K97" s="37">
        <f t="shared" si="4"/>
        <v>1</v>
      </c>
      <c r="L97" s="37">
        <f t="shared" si="5"/>
        <v>1</v>
      </c>
      <c r="M97" s="37">
        <f t="shared" si="6"/>
        <v>1</v>
      </c>
    </row>
    <row r="98" spans="1:13" x14ac:dyDescent="0.2">
      <c r="A98" s="7" t="s">
        <v>75</v>
      </c>
      <c r="B98" s="42">
        <v>3443282</v>
      </c>
      <c r="C98" s="42">
        <v>258344</v>
      </c>
      <c r="D98" s="42">
        <v>3184938</v>
      </c>
      <c r="E98" s="42">
        <v>3443282</v>
      </c>
      <c r="F98" s="42">
        <v>258344</v>
      </c>
      <c r="G98" s="42">
        <v>3184938</v>
      </c>
      <c r="H98" s="11"/>
      <c r="I98" s="11"/>
      <c r="J98" s="11"/>
      <c r="K98" s="37">
        <f t="shared" si="4"/>
        <v>1</v>
      </c>
      <c r="L98" s="37">
        <f t="shared" si="5"/>
        <v>1</v>
      </c>
      <c r="M98" s="37">
        <f t="shared" si="6"/>
        <v>1</v>
      </c>
    </row>
    <row r="99" spans="1:13" x14ac:dyDescent="0.2">
      <c r="A99" s="7" t="s">
        <v>76</v>
      </c>
      <c r="B99" s="42">
        <v>237664</v>
      </c>
      <c r="C99" s="42"/>
      <c r="D99" s="42">
        <v>247900</v>
      </c>
      <c r="E99" s="42">
        <v>237664</v>
      </c>
      <c r="F99" s="42"/>
      <c r="G99" s="42">
        <v>247900</v>
      </c>
      <c r="H99" s="11"/>
      <c r="I99" s="11"/>
      <c r="J99" s="11"/>
      <c r="K99" s="37">
        <f t="shared" si="4"/>
        <v>1</v>
      </c>
      <c r="L99" s="37"/>
      <c r="M99" s="37">
        <f t="shared" si="6"/>
        <v>1</v>
      </c>
    </row>
    <row r="100" spans="1:13" ht="15.75" customHeight="1" x14ac:dyDescent="0.2">
      <c r="A100" s="7" t="s">
        <v>137</v>
      </c>
      <c r="B100" s="42">
        <v>3000</v>
      </c>
      <c r="C100" s="42">
        <v>0</v>
      </c>
      <c r="D100" s="42">
        <v>3000</v>
      </c>
      <c r="E100" s="42">
        <v>3000</v>
      </c>
      <c r="F100" s="42">
        <v>0</v>
      </c>
      <c r="G100" s="42">
        <v>3000</v>
      </c>
      <c r="H100" s="11"/>
      <c r="I100" s="11"/>
      <c r="J100" s="11"/>
      <c r="K100" s="37">
        <f t="shared" si="4"/>
        <v>1</v>
      </c>
      <c r="L100" s="37"/>
      <c r="M100" s="37">
        <f t="shared" si="6"/>
        <v>1</v>
      </c>
    </row>
    <row r="101" spans="1:13" x14ac:dyDescent="0.2">
      <c r="A101" s="7" t="s">
        <v>77</v>
      </c>
      <c r="B101" s="42">
        <v>1746457</v>
      </c>
      <c r="C101" s="42">
        <v>303172</v>
      </c>
      <c r="D101" s="42">
        <v>1443285</v>
      </c>
      <c r="E101" s="42">
        <v>1746457</v>
      </c>
      <c r="F101" s="42">
        <v>303172</v>
      </c>
      <c r="G101" s="42">
        <v>1443285</v>
      </c>
      <c r="H101" s="11"/>
      <c r="I101" s="11"/>
      <c r="J101" s="11"/>
      <c r="K101" s="37">
        <f t="shared" si="4"/>
        <v>1</v>
      </c>
      <c r="L101" s="37">
        <f t="shared" si="5"/>
        <v>1</v>
      </c>
      <c r="M101" s="37">
        <f t="shared" si="6"/>
        <v>1</v>
      </c>
    </row>
    <row r="102" spans="1:13" s="5" customFormat="1" x14ac:dyDescent="0.2">
      <c r="A102" s="6" t="s">
        <v>78</v>
      </c>
      <c r="B102" s="41">
        <f>SUM(B103:B106)</f>
        <v>3566654</v>
      </c>
      <c r="C102" s="41">
        <f t="shared" ref="C102:G102" si="10">SUM(C103:C106)</f>
        <v>668874</v>
      </c>
      <c r="D102" s="41">
        <f t="shared" si="10"/>
        <v>2897780</v>
      </c>
      <c r="E102" s="41">
        <f t="shared" si="10"/>
        <v>3566654</v>
      </c>
      <c r="F102" s="41">
        <f>SUM(F103:F106)</f>
        <v>658594</v>
      </c>
      <c r="G102" s="41">
        <f t="shared" si="10"/>
        <v>2897780</v>
      </c>
      <c r="H102" s="10"/>
      <c r="I102" s="10"/>
      <c r="J102" s="10"/>
      <c r="K102" s="34">
        <f t="shared" si="4"/>
        <v>1</v>
      </c>
      <c r="L102" s="34">
        <f t="shared" si="5"/>
        <v>0.98463088713270364</v>
      </c>
      <c r="M102" s="34">
        <f t="shared" si="6"/>
        <v>1</v>
      </c>
    </row>
    <row r="103" spans="1:13" x14ac:dyDescent="0.2">
      <c r="A103" s="7" t="s">
        <v>79</v>
      </c>
      <c r="B103" s="42">
        <v>478440</v>
      </c>
      <c r="C103" s="42">
        <v>40600</v>
      </c>
      <c r="D103" s="42">
        <v>437840</v>
      </c>
      <c r="E103" s="42">
        <v>478440</v>
      </c>
      <c r="F103" s="42">
        <v>40600</v>
      </c>
      <c r="G103" s="42">
        <v>437840</v>
      </c>
      <c r="H103" s="11"/>
      <c r="I103" s="11"/>
      <c r="J103" s="11"/>
      <c r="K103" s="37">
        <f t="shared" si="4"/>
        <v>1</v>
      </c>
      <c r="L103" s="37">
        <f t="shared" si="5"/>
        <v>1</v>
      </c>
      <c r="M103" s="37">
        <f t="shared" si="6"/>
        <v>1</v>
      </c>
    </row>
    <row r="104" spans="1:13" x14ac:dyDescent="0.2">
      <c r="A104" s="7" t="s">
        <v>80</v>
      </c>
      <c r="B104" s="42">
        <v>1955651</v>
      </c>
      <c r="C104" s="42">
        <v>111004</v>
      </c>
      <c r="D104" s="42">
        <v>1844647</v>
      </c>
      <c r="E104" s="42">
        <v>1955651</v>
      </c>
      <c r="F104" s="42">
        <v>111004</v>
      </c>
      <c r="G104" s="42">
        <v>1844647</v>
      </c>
      <c r="H104" s="11"/>
      <c r="I104" s="11"/>
      <c r="J104" s="11"/>
      <c r="K104" s="37">
        <f t="shared" si="4"/>
        <v>1</v>
      </c>
      <c r="L104" s="37">
        <f t="shared" si="5"/>
        <v>1</v>
      </c>
      <c r="M104" s="37">
        <f t="shared" si="6"/>
        <v>1</v>
      </c>
    </row>
    <row r="105" spans="1:13" x14ac:dyDescent="0.2">
      <c r="A105" s="7" t="s">
        <v>81</v>
      </c>
      <c r="B105" s="42">
        <v>737119</v>
      </c>
      <c r="C105" s="42">
        <v>512104</v>
      </c>
      <c r="D105" s="42">
        <v>225015</v>
      </c>
      <c r="E105" s="42">
        <v>737119</v>
      </c>
      <c r="F105" s="42">
        <v>501824</v>
      </c>
      <c r="G105" s="42">
        <v>225015</v>
      </c>
      <c r="H105" s="11"/>
      <c r="I105" s="11"/>
      <c r="J105" s="11"/>
      <c r="K105" s="37">
        <f t="shared" si="4"/>
        <v>1</v>
      </c>
      <c r="L105" s="37">
        <f t="shared" si="5"/>
        <v>0.9799259525408901</v>
      </c>
      <c r="M105" s="37">
        <f t="shared" si="6"/>
        <v>1</v>
      </c>
    </row>
    <row r="106" spans="1:13" x14ac:dyDescent="0.2">
      <c r="A106" s="7" t="s">
        <v>82</v>
      </c>
      <c r="B106" s="42">
        <v>395444</v>
      </c>
      <c r="C106" s="42">
        <v>5166</v>
      </c>
      <c r="D106" s="42">
        <v>390278</v>
      </c>
      <c r="E106" s="42">
        <v>395444</v>
      </c>
      <c r="F106" s="42">
        <v>5166</v>
      </c>
      <c r="G106" s="42">
        <v>390278</v>
      </c>
      <c r="H106" s="11"/>
      <c r="I106" s="11"/>
      <c r="J106" s="11"/>
      <c r="K106" s="37">
        <f t="shared" si="4"/>
        <v>1</v>
      </c>
      <c r="L106" s="37">
        <f t="shared" si="5"/>
        <v>1</v>
      </c>
      <c r="M106" s="37">
        <f t="shared" si="6"/>
        <v>1</v>
      </c>
    </row>
    <row r="107" spans="1:13" s="5" customFormat="1" x14ac:dyDescent="0.2">
      <c r="A107" s="6" t="s">
        <v>83</v>
      </c>
      <c r="B107" s="41">
        <f>SUM(B108:B109)</f>
        <v>143156</v>
      </c>
      <c r="C107" s="41">
        <f t="shared" ref="C107:J107" si="11">SUM(C108:C109)</f>
        <v>52107</v>
      </c>
      <c r="D107" s="41">
        <f t="shared" si="11"/>
        <v>91049</v>
      </c>
      <c r="E107" s="41">
        <f t="shared" si="11"/>
        <v>143156</v>
      </c>
      <c r="F107" s="41">
        <f t="shared" si="11"/>
        <v>52107</v>
      </c>
      <c r="G107" s="41">
        <f t="shared" si="11"/>
        <v>91049</v>
      </c>
      <c r="H107" s="41">
        <f t="shared" si="11"/>
        <v>0</v>
      </c>
      <c r="I107" s="41">
        <f t="shared" si="11"/>
        <v>0</v>
      </c>
      <c r="J107" s="41">
        <f t="shared" si="11"/>
        <v>0</v>
      </c>
      <c r="K107" s="34">
        <f t="shared" si="4"/>
        <v>1</v>
      </c>
      <c r="L107" s="34">
        <f t="shared" si="5"/>
        <v>1</v>
      </c>
      <c r="M107" s="34">
        <f t="shared" si="6"/>
        <v>1</v>
      </c>
    </row>
    <row r="108" spans="1:13" x14ac:dyDescent="0.2">
      <c r="A108" s="7" t="s">
        <v>141</v>
      </c>
      <c r="B108" s="42">
        <v>391</v>
      </c>
      <c r="C108" s="42">
        <v>391</v>
      </c>
      <c r="D108" s="42"/>
      <c r="E108" s="42">
        <v>391</v>
      </c>
      <c r="F108" s="42">
        <v>391</v>
      </c>
      <c r="G108" s="42"/>
      <c r="H108" s="11"/>
      <c r="I108" s="11"/>
      <c r="J108" s="11"/>
      <c r="K108" s="37">
        <f t="shared" si="4"/>
        <v>1</v>
      </c>
      <c r="L108" s="37">
        <f t="shared" si="5"/>
        <v>1</v>
      </c>
      <c r="M108" s="37"/>
    </row>
    <row r="109" spans="1:13" ht="21" customHeight="1" x14ac:dyDescent="0.2">
      <c r="A109" s="7" t="s">
        <v>84</v>
      </c>
      <c r="B109" s="42">
        <v>142765</v>
      </c>
      <c r="C109" s="42">
        <v>51716</v>
      </c>
      <c r="D109" s="42">
        <v>91049</v>
      </c>
      <c r="E109" s="42">
        <v>142765</v>
      </c>
      <c r="F109" s="42">
        <v>51716</v>
      </c>
      <c r="G109" s="42">
        <v>91049</v>
      </c>
      <c r="H109" s="11"/>
      <c r="I109" s="11"/>
      <c r="J109" s="11"/>
      <c r="K109" s="37">
        <f t="shared" si="4"/>
        <v>1</v>
      </c>
      <c r="L109" s="37">
        <f t="shared" si="5"/>
        <v>1</v>
      </c>
      <c r="M109" s="37">
        <f t="shared" si="6"/>
        <v>1</v>
      </c>
    </row>
    <row r="110" spans="1:13" ht="21" customHeight="1" x14ac:dyDescent="0.2">
      <c r="A110" s="7" t="s">
        <v>151</v>
      </c>
      <c r="B110" s="42"/>
      <c r="C110" s="42"/>
      <c r="D110" s="42"/>
      <c r="E110" s="42"/>
      <c r="F110" s="42"/>
      <c r="G110" s="42"/>
      <c r="H110" s="11"/>
      <c r="I110" s="11"/>
      <c r="J110" s="11"/>
      <c r="K110" s="34"/>
      <c r="L110" s="34"/>
      <c r="M110" s="34"/>
    </row>
    <row r="111" spans="1:13" s="5" customFormat="1" x14ac:dyDescent="0.2">
      <c r="A111" s="6" t="s">
        <v>85</v>
      </c>
      <c r="B111" s="41">
        <f>SUM(B112:B119)</f>
        <v>22532273</v>
      </c>
      <c r="C111" s="41">
        <f t="shared" ref="C111:G111" si="12">SUM(C112:C119)</f>
        <v>2144503</v>
      </c>
      <c r="D111" s="41">
        <f t="shared" si="12"/>
        <v>20387770</v>
      </c>
      <c r="E111" s="41">
        <f t="shared" si="12"/>
        <v>25395346</v>
      </c>
      <c r="F111" s="41">
        <f t="shared" si="12"/>
        <v>2144503</v>
      </c>
      <c r="G111" s="41">
        <f t="shared" si="12"/>
        <v>23250843</v>
      </c>
      <c r="H111" s="10"/>
      <c r="I111" s="10"/>
      <c r="J111" s="10"/>
      <c r="K111" s="34">
        <f t="shared" si="4"/>
        <v>1.1270654318807516</v>
      </c>
      <c r="L111" s="34">
        <f t="shared" si="5"/>
        <v>1</v>
      </c>
      <c r="M111" s="34">
        <f t="shared" si="6"/>
        <v>1.1404309053908299</v>
      </c>
    </row>
    <row r="112" spans="1:13" x14ac:dyDescent="0.2">
      <c r="A112" s="7" t="s">
        <v>86</v>
      </c>
      <c r="B112" s="42">
        <v>3794063</v>
      </c>
      <c r="C112" s="42">
        <v>370006</v>
      </c>
      <c r="D112" s="42">
        <v>3424057</v>
      </c>
      <c r="E112" s="42">
        <v>4772129</v>
      </c>
      <c r="F112" s="42">
        <v>370006</v>
      </c>
      <c r="G112" s="42">
        <v>4402123</v>
      </c>
      <c r="H112" s="11"/>
      <c r="I112" s="11"/>
      <c r="J112" s="11"/>
      <c r="K112" s="37">
        <f t="shared" si="4"/>
        <v>1.2577885501637691</v>
      </c>
      <c r="L112" s="37">
        <f t="shared" si="5"/>
        <v>1</v>
      </c>
      <c r="M112" s="37">
        <f t="shared" si="6"/>
        <v>1.2856453616280337</v>
      </c>
    </row>
    <row r="113" spans="1:13" x14ac:dyDescent="0.2">
      <c r="A113" s="7" t="s">
        <v>87</v>
      </c>
      <c r="B113" s="42">
        <v>15399775</v>
      </c>
      <c r="C113" s="42">
        <v>661093</v>
      </c>
      <c r="D113" s="42">
        <v>14738682</v>
      </c>
      <c r="E113" s="42">
        <v>16894866</v>
      </c>
      <c r="F113" s="42">
        <v>661093</v>
      </c>
      <c r="G113" s="42">
        <v>16233773</v>
      </c>
      <c r="H113" s="11"/>
      <c r="I113" s="11"/>
      <c r="J113" s="11"/>
      <c r="K113" s="37">
        <f t="shared" si="4"/>
        <v>1.0970852496221535</v>
      </c>
      <c r="L113" s="37">
        <f t="shared" si="5"/>
        <v>1</v>
      </c>
      <c r="M113" s="37">
        <f t="shared" si="6"/>
        <v>1.10143993879507</v>
      </c>
    </row>
    <row r="114" spans="1:13" x14ac:dyDescent="0.2">
      <c r="A114" s="7" t="s">
        <v>88</v>
      </c>
      <c r="B114" s="42">
        <v>869405</v>
      </c>
      <c r="C114" s="42">
        <v>621130</v>
      </c>
      <c r="D114" s="42">
        <v>248275</v>
      </c>
      <c r="E114" s="42">
        <v>1150892</v>
      </c>
      <c r="F114" s="42">
        <v>621130</v>
      </c>
      <c r="G114" s="42">
        <v>529762</v>
      </c>
      <c r="H114" s="11"/>
      <c r="I114" s="11"/>
      <c r="J114" s="11"/>
      <c r="K114" s="37">
        <f t="shared" si="4"/>
        <v>1.3237697045680668</v>
      </c>
      <c r="L114" s="37">
        <f t="shared" si="5"/>
        <v>1</v>
      </c>
      <c r="M114" s="37">
        <f t="shared" si="6"/>
        <v>2.1337710200382642</v>
      </c>
    </row>
    <row r="115" spans="1:13" x14ac:dyDescent="0.2">
      <c r="A115" s="7" t="s">
        <v>89</v>
      </c>
      <c r="B115" s="42">
        <v>1092120</v>
      </c>
      <c r="C115" s="42">
        <v>0</v>
      </c>
      <c r="D115" s="42">
        <v>1092120</v>
      </c>
      <c r="E115" s="42">
        <v>1200549</v>
      </c>
      <c r="F115" s="42">
        <v>0</v>
      </c>
      <c r="G115" s="42">
        <v>1200549</v>
      </c>
      <c r="H115" s="11"/>
      <c r="I115" s="11"/>
      <c r="J115" s="11"/>
      <c r="K115" s="37">
        <f t="shared" si="4"/>
        <v>1.0992830458191407</v>
      </c>
      <c r="L115" s="37"/>
      <c r="M115" s="37">
        <f t="shared" si="6"/>
        <v>1.0992830458191407</v>
      </c>
    </row>
    <row r="116" spans="1:13" ht="33" customHeight="1" x14ac:dyDescent="0.2">
      <c r="A116" s="7" t="s">
        <v>90</v>
      </c>
      <c r="B116" s="42">
        <v>53445</v>
      </c>
      <c r="C116" s="42">
        <v>30</v>
      </c>
      <c r="D116" s="42">
        <v>53415</v>
      </c>
      <c r="E116" s="42">
        <v>53445</v>
      </c>
      <c r="F116" s="42">
        <v>30</v>
      </c>
      <c r="G116" s="42">
        <v>53415</v>
      </c>
      <c r="H116" s="11"/>
      <c r="I116" s="11"/>
      <c r="J116" s="11"/>
      <c r="K116" s="37">
        <f t="shared" si="4"/>
        <v>1</v>
      </c>
      <c r="L116" s="37">
        <f t="shared" si="5"/>
        <v>1</v>
      </c>
      <c r="M116" s="37">
        <f t="shared" si="6"/>
        <v>1</v>
      </c>
    </row>
    <row r="117" spans="1:13" x14ac:dyDescent="0.2">
      <c r="A117" s="7" t="s">
        <v>91</v>
      </c>
      <c r="B117" s="42">
        <v>265478</v>
      </c>
      <c r="C117" s="42">
        <v>54027</v>
      </c>
      <c r="D117" s="42">
        <v>211451</v>
      </c>
      <c r="E117" s="42">
        <v>265478</v>
      </c>
      <c r="F117" s="42">
        <v>54027</v>
      </c>
      <c r="G117" s="42">
        <v>211451</v>
      </c>
      <c r="H117" s="11"/>
      <c r="I117" s="11"/>
      <c r="J117" s="11"/>
      <c r="K117" s="37">
        <f t="shared" si="4"/>
        <v>1</v>
      </c>
      <c r="L117" s="37">
        <f t="shared" si="5"/>
        <v>1</v>
      </c>
      <c r="M117" s="37">
        <f t="shared" si="6"/>
        <v>1</v>
      </c>
    </row>
    <row r="118" spans="1:13" x14ac:dyDescent="0.2">
      <c r="A118" s="7" t="s">
        <v>92</v>
      </c>
      <c r="B118" s="42">
        <v>24734</v>
      </c>
      <c r="C118" s="42">
        <v>0</v>
      </c>
      <c r="D118" s="42">
        <v>24734</v>
      </c>
      <c r="E118" s="42">
        <v>24734</v>
      </c>
      <c r="F118" s="42">
        <v>0</v>
      </c>
      <c r="G118" s="42">
        <v>24734</v>
      </c>
      <c r="H118" s="11"/>
      <c r="I118" s="11"/>
      <c r="J118" s="11"/>
      <c r="K118" s="37">
        <f t="shared" si="4"/>
        <v>1</v>
      </c>
      <c r="L118" s="37"/>
      <c r="M118" s="37">
        <f t="shared" si="6"/>
        <v>1</v>
      </c>
    </row>
    <row r="119" spans="1:13" x14ac:dyDescent="0.2">
      <c r="A119" s="7" t="s">
        <v>93</v>
      </c>
      <c r="B119" s="42">
        <v>1033253</v>
      </c>
      <c r="C119" s="42">
        <v>438217</v>
      </c>
      <c r="D119" s="42">
        <v>595036</v>
      </c>
      <c r="E119" s="42">
        <v>1033253</v>
      </c>
      <c r="F119" s="42">
        <v>438217</v>
      </c>
      <c r="G119" s="42">
        <v>595036</v>
      </c>
      <c r="H119" s="11"/>
      <c r="I119" s="11"/>
      <c r="J119" s="11"/>
      <c r="K119" s="37">
        <f t="shared" si="4"/>
        <v>1</v>
      </c>
      <c r="L119" s="37">
        <f t="shared" si="5"/>
        <v>1</v>
      </c>
      <c r="M119" s="37">
        <f t="shared" si="6"/>
        <v>1</v>
      </c>
    </row>
    <row r="120" spans="1:13" s="5" customFormat="1" x14ac:dyDescent="0.2">
      <c r="A120" s="6" t="s">
        <v>94</v>
      </c>
      <c r="B120" s="41">
        <f>SUM(B121:B122)</f>
        <v>2313441</v>
      </c>
      <c r="C120" s="41">
        <f>SUM(C121:C122)</f>
        <v>1225738</v>
      </c>
      <c r="D120" s="41">
        <f>SUM(D121:D122)</f>
        <v>1087703</v>
      </c>
      <c r="E120" s="41">
        <f>SUM(E121:E122)</f>
        <v>2920217</v>
      </c>
      <c r="F120" s="41">
        <f>SUM(F121:F122)</f>
        <v>1225738</v>
      </c>
      <c r="G120" s="41">
        <f>SUM(G121:G122)</f>
        <v>1694479</v>
      </c>
      <c r="H120" s="10"/>
      <c r="I120" s="10"/>
      <c r="J120" s="10"/>
      <c r="K120" s="34">
        <f t="shared" si="4"/>
        <v>1.2622828937500459</v>
      </c>
      <c r="L120" s="34">
        <f t="shared" si="5"/>
        <v>1</v>
      </c>
      <c r="M120" s="34">
        <f t="shared" si="6"/>
        <v>1.5578508103774651</v>
      </c>
    </row>
    <row r="121" spans="1:13" x14ac:dyDescent="0.2">
      <c r="A121" s="7" t="s">
        <v>95</v>
      </c>
      <c r="B121" s="42">
        <v>1745694</v>
      </c>
      <c r="C121" s="42">
        <v>777967</v>
      </c>
      <c r="D121" s="42">
        <v>967727</v>
      </c>
      <c r="E121" s="42">
        <v>2352470</v>
      </c>
      <c r="F121" s="42">
        <v>777967</v>
      </c>
      <c r="G121" s="42">
        <v>1574503</v>
      </c>
      <c r="H121" s="11"/>
      <c r="I121" s="11"/>
      <c r="J121" s="11"/>
      <c r="K121" s="34">
        <f t="shared" si="4"/>
        <v>1.3475843990985821</v>
      </c>
      <c r="L121" s="34">
        <f t="shared" si="5"/>
        <v>1</v>
      </c>
      <c r="M121" s="34">
        <f t="shared" si="6"/>
        <v>1.627011543544822</v>
      </c>
    </row>
    <row r="122" spans="1:13" x14ac:dyDescent="0.2">
      <c r="A122" s="7" t="s">
        <v>96</v>
      </c>
      <c r="B122" s="42">
        <v>567747</v>
      </c>
      <c r="C122" s="42">
        <v>447771</v>
      </c>
      <c r="D122" s="42">
        <v>119976</v>
      </c>
      <c r="E122" s="42">
        <v>567747</v>
      </c>
      <c r="F122" s="42">
        <v>447771</v>
      </c>
      <c r="G122" s="42">
        <v>119976</v>
      </c>
      <c r="H122" s="11"/>
      <c r="I122" s="11"/>
      <c r="J122" s="11"/>
      <c r="K122" s="37">
        <f t="shared" si="4"/>
        <v>1</v>
      </c>
      <c r="L122" s="37">
        <f t="shared" si="5"/>
        <v>1</v>
      </c>
      <c r="M122" s="37">
        <f t="shared" si="6"/>
        <v>1</v>
      </c>
    </row>
    <row r="123" spans="1:13" s="5" customFormat="1" x14ac:dyDescent="0.2">
      <c r="A123" s="6" t="s">
        <v>97</v>
      </c>
      <c r="B123" s="41">
        <f>SUM(B124:B131)</f>
        <v>3355669</v>
      </c>
      <c r="C123" s="41">
        <f t="shared" ref="C123:G123" si="13">SUM(C124:C131)</f>
        <v>6736</v>
      </c>
      <c r="D123" s="41">
        <f t="shared" si="13"/>
        <v>3348933</v>
      </c>
      <c r="E123" s="41">
        <f t="shared" si="13"/>
        <v>3680958</v>
      </c>
      <c r="F123" s="41">
        <f t="shared" si="13"/>
        <v>6736</v>
      </c>
      <c r="G123" s="41">
        <f t="shared" si="13"/>
        <v>3674222</v>
      </c>
      <c r="H123" s="10"/>
      <c r="I123" s="10"/>
      <c r="J123" s="10"/>
      <c r="K123" s="34">
        <f t="shared" si="4"/>
        <v>1.0969371532174359</v>
      </c>
      <c r="L123" s="34">
        <f t="shared" si="5"/>
        <v>1</v>
      </c>
      <c r="M123" s="34">
        <f t="shared" si="6"/>
        <v>1.0971321313385487</v>
      </c>
    </row>
    <row r="124" spans="1:13" x14ac:dyDescent="0.2">
      <c r="A124" s="7" t="s">
        <v>98</v>
      </c>
      <c r="B124" s="42">
        <v>968699</v>
      </c>
      <c r="C124" s="42">
        <v>0</v>
      </c>
      <c r="D124" s="42">
        <v>968699</v>
      </c>
      <c r="E124" s="42">
        <v>1293988</v>
      </c>
      <c r="F124" s="42">
        <v>0</v>
      </c>
      <c r="G124" s="42">
        <v>1293988</v>
      </c>
      <c r="H124" s="11"/>
      <c r="I124" s="11"/>
      <c r="J124" s="11"/>
      <c r="K124" s="37">
        <f t="shared" si="4"/>
        <v>1.3357998717867985</v>
      </c>
      <c r="L124" s="37"/>
      <c r="M124" s="37">
        <f t="shared" si="6"/>
        <v>1.3357998717867985</v>
      </c>
    </row>
    <row r="125" spans="1:13" x14ac:dyDescent="0.2">
      <c r="A125" s="7" t="s">
        <v>99</v>
      </c>
      <c r="B125" s="42">
        <v>261861</v>
      </c>
      <c r="C125" s="42">
        <v>0</v>
      </c>
      <c r="D125" s="42">
        <v>261861</v>
      </c>
      <c r="E125" s="42">
        <v>261861</v>
      </c>
      <c r="F125" s="42">
        <v>0</v>
      </c>
      <c r="G125" s="42">
        <v>261861</v>
      </c>
      <c r="H125" s="11"/>
      <c r="I125" s="11"/>
      <c r="J125" s="11"/>
      <c r="K125" s="37">
        <f t="shared" si="4"/>
        <v>1</v>
      </c>
      <c r="L125" s="37"/>
      <c r="M125" s="37">
        <f t="shared" si="6"/>
        <v>1</v>
      </c>
    </row>
    <row r="126" spans="1:13" x14ac:dyDescent="0.2">
      <c r="A126" s="7" t="s">
        <v>100</v>
      </c>
      <c r="B126" s="42">
        <v>25866</v>
      </c>
      <c r="C126" s="42">
        <v>0</v>
      </c>
      <c r="D126" s="42">
        <v>25866</v>
      </c>
      <c r="E126" s="42">
        <v>25866</v>
      </c>
      <c r="F126" s="42">
        <v>0</v>
      </c>
      <c r="G126" s="42">
        <v>25866</v>
      </c>
      <c r="H126" s="11"/>
      <c r="I126" s="11"/>
      <c r="J126" s="11"/>
      <c r="K126" s="37">
        <f t="shared" si="4"/>
        <v>1</v>
      </c>
      <c r="L126" s="37"/>
      <c r="M126" s="37">
        <f t="shared" si="6"/>
        <v>1</v>
      </c>
    </row>
    <row r="127" spans="1:13" x14ac:dyDescent="0.2">
      <c r="A127" s="7" t="s">
        <v>101</v>
      </c>
      <c r="B127" s="42">
        <v>203525</v>
      </c>
      <c r="C127" s="42">
        <v>0</v>
      </c>
      <c r="D127" s="42">
        <v>203525</v>
      </c>
      <c r="E127" s="42">
        <v>203525</v>
      </c>
      <c r="F127" s="42">
        <v>0</v>
      </c>
      <c r="G127" s="42">
        <v>203525</v>
      </c>
      <c r="H127" s="11"/>
      <c r="I127" s="11"/>
      <c r="J127" s="11"/>
      <c r="K127" s="37">
        <f t="shared" si="4"/>
        <v>1</v>
      </c>
      <c r="L127" s="37"/>
      <c r="M127" s="37">
        <f t="shared" si="6"/>
        <v>1</v>
      </c>
    </row>
    <row r="128" spans="1:13" x14ac:dyDescent="0.2">
      <c r="A128" s="7" t="s">
        <v>102</v>
      </c>
      <c r="B128" s="42">
        <v>79308</v>
      </c>
      <c r="C128" s="42">
        <v>0</v>
      </c>
      <c r="D128" s="42">
        <v>79308</v>
      </c>
      <c r="E128" s="42">
        <v>79308</v>
      </c>
      <c r="F128" s="42">
        <v>0</v>
      </c>
      <c r="G128" s="42">
        <v>79308</v>
      </c>
      <c r="H128" s="11"/>
      <c r="I128" s="11"/>
      <c r="J128" s="11"/>
      <c r="K128" s="37">
        <f t="shared" si="4"/>
        <v>1</v>
      </c>
      <c r="L128" s="37"/>
      <c r="M128" s="37">
        <f t="shared" si="6"/>
        <v>1</v>
      </c>
    </row>
    <row r="129" spans="1:13" ht="31.5" x14ac:dyDescent="0.2">
      <c r="A129" s="7" t="s">
        <v>103</v>
      </c>
      <c r="B129" s="42">
        <v>51683</v>
      </c>
      <c r="C129" s="42">
        <v>0</v>
      </c>
      <c r="D129" s="42">
        <v>51683</v>
      </c>
      <c r="E129" s="42">
        <v>51683</v>
      </c>
      <c r="F129" s="42">
        <v>0</v>
      </c>
      <c r="G129" s="42">
        <v>51683</v>
      </c>
      <c r="H129" s="11"/>
      <c r="I129" s="11"/>
      <c r="J129" s="11"/>
      <c r="K129" s="37">
        <f t="shared" si="4"/>
        <v>1</v>
      </c>
      <c r="L129" s="37"/>
      <c r="M129" s="37">
        <f t="shared" si="6"/>
        <v>1</v>
      </c>
    </row>
    <row r="130" spans="1:13" x14ac:dyDescent="0.2">
      <c r="A130" s="7" t="s">
        <v>142</v>
      </c>
      <c r="B130" s="42">
        <v>1050</v>
      </c>
      <c r="C130" s="42">
        <v>1050</v>
      </c>
      <c r="D130" s="42"/>
      <c r="E130" s="42">
        <v>1050</v>
      </c>
      <c r="F130" s="42">
        <v>1050</v>
      </c>
      <c r="G130" s="42"/>
      <c r="H130" s="11"/>
      <c r="I130" s="11"/>
      <c r="J130" s="11"/>
      <c r="K130" s="37">
        <f t="shared" si="4"/>
        <v>1</v>
      </c>
      <c r="L130" s="37">
        <f t="shared" si="5"/>
        <v>1</v>
      </c>
      <c r="M130" s="37"/>
    </row>
    <row r="131" spans="1:13" x14ac:dyDescent="0.2">
      <c r="A131" s="7" t="s">
        <v>104</v>
      </c>
      <c r="B131" s="42">
        <v>1763677</v>
      </c>
      <c r="C131" s="42">
        <v>5686</v>
      </c>
      <c r="D131" s="42">
        <v>1757991</v>
      </c>
      <c r="E131" s="42">
        <v>1763677</v>
      </c>
      <c r="F131" s="42">
        <v>5686</v>
      </c>
      <c r="G131" s="42">
        <v>1757991</v>
      </c>
      <c r="H131" s="11"/>
      <c r="I131" s="11"/>
      <c r="J131" s="11"/>
      <c r="K131" s="37">
        <f t="shared" si="4"/>
        <v>1</v>
      </c>
      <c r="L131" s="37">
        <f t="shared" si="5"/>
        <v>1</v>
      </c>
      <c r="M131" s="37">
        <f t="shared" si="6"/>
        <v>1</v>
      </c>
    </row>
    <row r="132" spans="1:13" s="5" customFormat="1" x14ac:dyDescent="0.2">
      <c r="A132" s="6" t="s">
        <v>105</v>
      </c>
      <c r="B132" s="41">
        <f>SUM(B133:B137)</f>
        <v>12417510</v>
      </c>
      <c r="C132" s="41">
        <f t="shared" ref="C132:G132" si="14">SUM(C133:C137)</f>
        <v>148835</v>
      </c>
      <c r="D132" s="41">
        <f t="shared" si="14"/>
        <v>12268675</v>
      </c>
      <c r="E132" s="41">
        <f t="shared" si="14"/>
        <v>12458074</v>
      </c>
      <c r="F132" s="41">
        <f t="shared" si="14"/>
        <v>148835</v>
      </c>
      <c r="G132" s="41">
        <f t="shared" si="14"/>
        <v>12309239</v>
      </c>
      <c r="H132" s="10"/>
      <c r="I132" s="10"/>
      <c r="J132" s="10"/>
      <c r="K132" s="34">
        <f t="shared" si="4"/>
        <v>1.00326667745788</v>
      </c>
      <c r="L132" s="34">
        <f t="shared" si="5"/>
        <v>1</v>
      </c>
      <c r="M132" s="34">
        <f t="shared" si="6"/>
        <v>1.0033063065082415</v>
      </c>
    </row>
    <row r="133" spans="1:13" x14ac:dyDescent="0.2">
      <c r="A133" s="7" t="s">
        <v>106</v>
      </c>
      <c r="B133" s="42">
        <v>903632</v>
      </c>
      <c r="C133" s="42">
        <v>11595</v>
      </c>
      <c r="D133" s="42">
        <v>892037</v>
      </c>
      <c r="E133" s="42">
        <v>903632</v>
      </c>
      <c r="F133" s="42">
        <v>11595</v>
      </c>
      <c r="G133" s="42">
        <v>892037</v>
      </c>
      <c r="H133" s="11"/>
      <c r="I133" s="11"/>
      <c r="J133" s="11"/>
      <c r="K133" s="37">
        <f t="shared" si="4"/>
        <v>1</v>
      </c>
      <c r="L133" s="37">
        <f t="shared" si="5"/>
        <v>1</v>
      </c>
      <c r="M133" s="37">
        <f t="shared" si="6"/>
        <v>1</v>
      </c>
    </row>
    <row r="134" spans="1:13" x14ac:dyDescent="0.2">
      <c r="A134" s="7" t="s">
        <v>107</v>
      </c>
      <c r="B134" s="42">
        <v>868447</v>
      </c>
      <c r="C134" s="42">
        <v>30829</v>
      </c>
      <c r="D134" s="42">
        <v>837618</v>
      </c>
      <c r="E134" s="42">
        <v>909011</v>
      </c>
      <c r="F134" s="42">
        <v>30829</v>
      </c>
      <c r="G134" s="42">
        <v>878182</v>
      </c>
      <c r="H134" s="11"/>
      <c r="I134" s="11"/>
      <c r="J134" s="11"/>
      <c r="K134" s="37">
        <f t="shared" si="4"/>
        <v>1.0467086650077668</v>
      </c>
      <c r="L134" s="37">
        <f t="shared" si="5"/>
        <v>1</v>
      </c>
      <c r="M134" s="37">
        <f t="shared" si="6"/>
        <v>1.0484278036049846</v>
      </c>
    </row>
    <row r="135" spans="1:13" x14ac:dyDescent="0.2">
      <c r="A135" s="7" t="s">
        <v>108</v>
      </c>
      <c r="B135" s="42">
        <v>5790216</v>
      </c>
      <c r="C135" s="42">
        <v>17794</v>
      </c>
      <c r="D135" s="42">
        <v>5772422</v>
      </c>
      <c r="E135" s="42">
        <v>5790216</v>
      </c>
      <c r="F135" s="42">
        <v>17794</v>
      </c>
      <c r="G135" s="42">
        <v>5772422</v>
      </c>
      <c r="H135" s="11"/>
      <c r="I135" s="11"/>
      <c r="J135" s="11"/>
      <c r="K135" s="37">
        <f t="shared" ref="K135:K154" si="15">E135/B135</f>
        <v>1</v>
      </c>
      <c r="L135" s="37">
        <f t="shared" ref="L135:L154" si="16">F135/C135</f>
        <v>1</v>
      </c>
      <c r="M135" s="37">
        <f t="shared" ref="M135:M154" si="17">G135/D135</f>
        <v>1</v>
      </c>
    </row>
    <row r="136" spans="1:13" x14ac:dyDescent="0.2">
      <c r="A136" s="7" t="s">
        <v>109</v>
      </c>
      <c r="B136" s="42">
        <v>4005826</v>
      </c>
      <c r="C136" s="42">
        <v>1083</v>
      </c>
      <c r="D136" s="42">
        <v>4004743</v>
      </c>
      <c r="E136" s="42">
        <v>4005826</v>
      </c>
      <c r="F136" s="42">
        <v>1083</v>
      </c>
      <c r="G136" s="42">
        <v>4004743</v>
      </c>
      <c r="H136" s="11"/>
      <c r="I136" s="11"/>
      <c r="J136" s="11"/>
      <c r="K136" s="37">
        <f t="shared" si="15"/>
        <v>1</v>
      </c>
      <c r="L136" s="37">
        <f t="shared" si="16"/>
        <v>1</v>
      </c>
      <c r="M136" s="37">
        <f t="shared" si="17"/>
        <v>1</v>
      </c>
    </row>
    <row r="137" spans="1:13" x14ac:dyDescent="0.2">
      <c r="A137" s="7" t="s">
        <v>110</v>
      </c>
      <c r="B137" s="42">
        <v>849389</v>
      </c>
      <c r="C137" s="42">
        <v>87534</v>
      </c>
      <c r="D137" s="42">
        <v>761855</v>
      </c>
      <c r="E137" s="42">
        <v>849389</v>
      </c>
      <c r="F137" s="42">
        <v>87534</v>
      </c>
      <c r="G137" s="42">
        <v>761855</v>
      </c>
      <c r="H137" s="11"/>
      <c r="I137" s="11"/>
      <c r="J137" s="11"/>
      <c r="K137" s="37">
        <f t="shared" si="15"/>
        <v>1</v>
      </c>
      <c r="L137" s="37">
        <f t="shared" si="16"/>
        <v>1</v>
      </c>
      <c r="M137" s="37">
        <f t="shared" si="17"/>
        <v>1</v>
      </c>
    </row>
    <row r="138" spans="1:13" s="5" customFormat="1" x14ac:dyDescent="0.2">
      <c r="A138" s="6" t="s">
        <v>111</v>
      </c>
      <c r="B138" s="41">
        <f>SUM(B139:B142)</f>
        <v>1125615</v>
      </c>
      <c r="C138" s="41">
        <f t="shared" ref="C138:G138" si="18">SUM(C139:C142)</f>
        <v>89104</v>
      </c>
      <c r="D138" s="41">
        <f t="shared" si="18"/>
        <v>1036511</v>
      </c>
      <c r="E138" s="41">
        <f t="shared" si="18"/>
        <v>1234115</v>
      </c>
      <c r="F138" s="41">
        <f t="shared" si="18"/>
        <v>89104</v>
      </c>
      <c r="G138" s="41">
        <f t="shared" si="18"/>
        <v>1145011</v>
      </c>
      <c r="H138" s="10"/>
      <c r="I138" s="10"/>
      <c r="J138" s="10"/>
      <c r="K138" s="34">
        <f t="shared" si="15"/>
        <v>1.0963917502876206</v>
      </c>
      <c r="L138" s="34">
        <f t="shared" si="16"/>
        <v>1</v>
      </c>
      <c r="M138" s="34">
        <f t="shared" si="17"/>
        <v>1.1046780979651929</v>
      </c>
    </row>
    <row r="139" spans="1:13" x14ac:dyDescent="0.2">
      <c r="A139" s="7" t="s">
        <v>112</v>
      </c>
      <c r="B139" s="42">
        <v>81060</v>
      </c>
      <c r="C139" s="42">
        <v>30553</v>
      </c>
      <c r="D139" s="42">
        <v>50507</v>
      </c>
      <c r="E139" s="42">
        <v>81060</v>
      </c>
      <c r="F139" s="42">
        <v>30553</v>
      </c>
      <c r="G139" s="42">
        <v>50507</v>
      </c>
      <c r="H139" s="11"/>
      <c r="I139" s="11"/>
      <c r="J139" s="11"/>
      <c r="K139" s="37">
        <f t="shared" si="15"/>
        <v>1</v>
      </c>
      <c r="L139" s="37">
        <f t="shared" si="16"/>
        <v>1</v>
      </c>
      <c r="M139" s="37">
        <f t="shared" si="17"/>
        <v>1</v>
      </c>
    </row>
    <row r="140" spans="1:13" x14ac:dyDescent="0.2">
      <c r="A140" s="7" t="s">
        <v>113</v>
      </c>
      <c r="B140" s="42">
        <v>463556</v>
      </c>
      <c r="C140" s="42">
        <v>39536</v>
      </c>
      <c r="D140" s="42">
        <v>424020</v>
      </c>
      <c r="E140" s="42">
        <v>517756</v>
      </c>
      <c r="F140" s="42">
        <v>39536</v>
      </c>
      <c r="G140" s="42">
        <v>478220</v>
      </c>
      <c r="H140" s="11"/>
      <c r="I140" s="11"/>
      <c r="J140" s="11"/>
      <c r="K140" s="37">
        <f t="shared" si="15"/>
        <v>1.1169222273037129</v>
      </c>
      <c r="L140" s="37">
        <f t="shared" si="16"/>
        <v>1</v>
      </c>
      <c r="M140" s="37">
        <f t="shared" si="17"/>
        <v>1.1278241592377718</v>
      </c>
    </row>
    <row r="141" spans="1:13" x14ac:dyDescent="0.2">
      <c r="A141" s="7" t="s">
        <v>114</v>
      </c>
      <c r="B141" s="42">
        <v>547324</v>
      </c>
      <c r="C141" s="42">
        <v>0</v>
      </c>
      <c r="D141" s="42">
        <v>547324</v>
      </c>
      <c r="E141" s="42">
        <v>601624</v>
      </c>
      <c r="F141" s="42">
        <v>0</v>
      </c>
      <c r="G141" s="42">
        <v>601624</v>
      </c>
      <c r="H141" s="11"/>
      <c r="I141" s="11"/>
      <c r="J141" s="11"/>
      <c r="K141" s="37">
        <f t="shared" si="15"/>
        <v>1.0992099743479182</v>
      </c>
      <c r="L141" s="37"/>
      <c r="M141" s="37">
        <f t="shared" si="17"/>
        <v>1.0992099743479182</v>
      </c>
    </row>
    <row r="142" spans="1:13" x14ac:dyDescent="0.2">
      <c r="A142" s="7" t="s">
        <v>115</v>
      </c>
      <c r="B142" s="42">
        <v>33675</v>
      </c>
      <c r="C142" s="42">
        <v>19015</v>
      </c>
      <c r="D142" s="42">
        <v>14660</v>
      </c>
      <c r="E142" s="42">
        <v>33675</v>
      </c>
      <c r="F142" s="42">
        <v>19015</v>
      </c>
      <c r="G142" s="42">
        <v>14660</v>
      </c>
      <c r="H142" s="11"/>
      <c r="I142" s="11"/>
      <c r="J142" s="11"/>
      <c r="K142" s="37">
        <f t="shared" si="15"/>
        <v>1</v>
      </c>
      <c r="L142" s="37">
        <f t="shared" si="16"/>
        <v>1</v>
      </c>
      <c r="M142" s="37">
        <f t="shared" si="17"/>
        <v>1</v>
      </c>
    </row>
    <row r="143" spans="1:13" s="5" customFormat="1" x14ac:dyDescent="0.2">
      <c r="A143" s="6" t="s">
        <v>116</v>
      </c>
      <c r="B143" s="41">
        <f>SUM(B144:B146)</f>
        <v>66778</v>
      </c>
      <c r="C143" s="41">
        <f t="shared" ref="C143:J143" si="19">SUM(C144:C146)</f>
        <v>8731.5</v>
      </c>
      <c r="D143" s="41">
        <f t="shared" si="19"/>
        <v>58046.5</v>
      </c>
      <c r="E143" s="41">
        <f t="shared" si="19"/>
        <v>66778</v>
      </c>
      <c r="F143" s="41">
        <f t="shared" si="19"/>
        <v>8731.5</v>
      </c>
      <c r="G143" s="41">
        <f t="shared" si="19"/>
        <v>58046.5</v>
      </c>
      <c r="H143" s="41">
        <f t="shared" si="19"/>
        <v>0</v>
      </c>
      <c r="I143" s="41">
        <f t="shared" si="19"/>
        <v>0</v>
      </c>
      <c r="J143" s="41">
        <f t="shared" si="19"/>
        <v>0</v>
      </c>
      <c r="K143" s="34">
        <f t="shared" si="15"/>
        <v>1</v>
      </c>
      <c r="L143" s="34">
        <f t="shared" si="16"/>
        <v>1</v>
      </c>
      <c r="M143" s="34">
        <f t="shared" si="17"/>
        <v>1</v>
      </c>
    </row>
    <row r="144" spans="1:13" x14ac:dyDescent="0.2">
      <c r="A144" s="7" t="s">
        <v>117</v>
      </c>
      <c r="B144" s="42">
        <v>13651</v>
      </c>
      <c r="C144" s="42">
        <v>0</v>
      </c>
      <c r="D144" s="42">
        <v>13651</v>
      </c>
      <c r="E144" s="42">
        <v>13651</v>
      </c>
      <c r="F144" s="42">
        <v>0</v>
      </c>
      <c r="G144" s="42">
        <v>13651</v>
      </c>
      <c r="H144" s="11"/>
      <c r="I144" s="11"/>
      <c r="J144" s="11"/>
      <c r="K144" s="37">
        <f t="shared" si="15"/>
        <v>1</v>
      </c>
      <c r="L144" s="37"/>
      <c r="M144" s="37">
        <f t="shared" si="17"/>
        <v>1</v>
      </c>
    </row>
    <row r="145" spans="1:13" x14ac:dyDescent="0.2">
      <c r="A145" s="7" t="s">
        <v>118</v>
      </c>
      <c r="B145" s="42">
        <v>51517</v>
      </c>
      <c r="C145" s="42">
        <v>7404</v>
      </c>
      <c r="D145" s="42">
        <v>44113</v>
      </c>
      <c r="E145" s="42">
        <v>51517</v>
      </c>
      <c r="F145" s="42">
        <v>7404</v>
      </c>
      <c r="G145" s="42">
        <v>44113</v>
      </c>
      <c r="H145" s="11"/>
      <c r="I145" s="11"/>
      <c r="J145" s="11"/>
      <c r="K145" s="37">
        <f t="shared" si="15"/>
        <v>1</v>
      </c>
      <c r="L145" s="37">
        <f t="shared" si="16"/>
        <v>1</v>
      </c>
      <c r="M145" s="37">
        <f t="shared" si="17"/>
        <v>1</v>
      </c>
    </row>
    <row r="146" spans="1:13" x14ac:dyDescent="0.2">
      <c r="A146" s="7" t="s">
        <v>119</v>
      </c>
      <c r="B146" s="42">
        <v>1610</v>
      </c>
      <c r="C146" s="42">
        <v>1327.5</v>
      </c>
      <c r="D146" s="42">
        <v>282.5</v>
      </c>
      <c r="E146" s="42">
        <v>1610</v>
      </c>
      <c r="F146" s="42">
        <v>1327.5</v>
      </c>
      <c r="G146" s="42">
        <v>282.5</v>
      </c>
      <c r="H146" s="11"/>
      <c r="I146" s="11"/>
      <c r="J146" s="11"/>
      <c r="K146" s="37">
        <f t="shared" si="15"/>
        <v>1</v>
      </c>
      <c r="L146" s="37">
        <f t="shared" si="16"/>
        <v>1</v>
      </c>
      <c r="M146" s="37">
        <f t="shared" si="17"/>
        <v>1</v>
      </c>
    </row>
    <row r="147" spans="1:13" s="5" customFormat="1" ht="33" customHeight="1" x14ac:dyDescent="0.2">
      <c r="A147" s="6" t="s">
        <v>120</v>
      </c>
      <c r="B147" s="41">
        <f>SUM(B148:B148)</f>
        <v>55971</v>
      </c>
      <c r="C147" s="41">
        <f t="shared" ref="C147:G147" si="20">SUM(C148:C148)</f>
        <v>7502</v>
      </c>
      <c r="D147" s="41">
        <f t="shared" si="20"/>
        <v>48469</v>
      </c>
      <c r="E147" s="41">
        <f t="shared" si="20"/>
        <v>55971</v>
      </c>
      <c r="F147" s="41">
        <f t="shared" si="20"/>
        <v>7502</v>
      </c>
      <c r="G147" s="41">
        <f t="shared" si="20"/>
        <v>48469</v>
      </c>
      <c r="H147" s="10"/>
      <c r="I147" s="10"/>
      <c r="J147" s="10"/>
      <c r="K147" s="34">
        <f t="shared" si="15"/>
        <v>1</v>
      </c>
      <c r="L147" s="34">
        <f t="shared" si="16"/>
        <v>1</v>
      </c>
      <c r="M147" s="34">
        <f t="shared" si="17"/>
        <v>1</v>
      </c>
    </row>
    <row r="148" spans="1:13" ht="19.5" customHeight="1" x14ac:dyDescent="0.2">
      <c r="A148" s="7" t="s">
        <v>121</v>
      </c>
      <c r="B148" s="42">
        <v>55971</v>
      </c>
      <c r="C148" s="42">
        <v>7502</v>
      </c>
      <c r="D148" s="42">
        <v>48469</v>
      </c>
      <c r="E148" s="42">
        <v>55971</v>
      </c>
      <c r="F148" s="42">
        <v>7502</v>
      </c>
      <c r="G148" s="42">
        <v>48469</v>
      </c>
      <c r="H148" s="11"/>
      <c r="I148" s="11"/>
      <c r="J148" s="11"/>
      <c r="K148" s="37">
        <f t="shared" si="15"/>
        <v>1</v>
      </c>
      <c r="L148" s="37">
        <f t="shared" si="16"/>
        <v>1</v>
      </c>
      <c r="M148" s="37">
        <f t="shared" si="17"/>
        <v>1</v>
      </c>
    </row>
    <row r="149" spans="1:13" s="5" customFormat="1" ht="47.25" x14ac:dyDescent="0.2">
      <c r="A149" s="6" t="s">
        <v>122</v>
      </c>
      <c r="B149" s="41">
        <f>SUM(B150:B152)</f>
        <v>0</v>
      </c>
      <c r="C149" s="41">
        <f t="shared" ref="C149:G149" si="21">SUM(C150:C152)</f>
        <v>0</v>
      </c>
      <c r="D149" s="41">
        <f t="shared" si="21"/>
        <v>2961788</v>
      </c>
      <c r="E149" s="41">
        <f t="shared" si="21"/>
        <v>0</v>
      </c>
      <c r="F149" s="41">
        <f t="shared" si="21"/>
        <v>0</v>
      </c>
      <c r="G149" s="41">
        <f t="shared" si="21"/>
        <v>2961788</v>
      </c>
      <c r="H149" s="10"/>
      <c r="I149" s="10"/>
      <c r="J149" s="10"/>
      <c r="K149" s="34"/>
      <c r="L149" s="34"/>
      <c r="M149" s="34">
        <f t="shared" si="17"/>
        <v>1</v>
      </c>
    </row>
    <row r="150" spans="1:13" ht="35.25" customHeight="1" x14ac:dyDescent="0.2">
      <c r="A150" s="7" t="s">
        <v>123</v>
      </c>
      <c r="B150" s="42"/>
      <c r="C150" s="41"/>
      <c r="D150" s="42">
        <v>2206812</v>
      </c>
      <c r="E150" s="42"/>
      <c r="F150" s="41"/>
      <c r="G150" s="42">
        <v>2206812</v>
      </c>
      <c r="H150" s="11"/>
      <c r="I150" s="11"/>
      <c r="J150" s="11"/>
      <c r="K150" s="34"/>
      <c r="L150" s="34"/>
      <c r="M150" s="34">
        <f t="shared" si="17"/>
        <v>1</v>
      </c>
    </row>
    <row r="151" spans="1:13" x14ac:dyDescent="0.2">
      <c r="A151" s="7" t="s">
        <v>124</v>
      </c>
      <c r="B151" s="42"/>
      <c r="C151" s="41"/>
      <c r="D151" s="42">
        <v>37889</v>
      </c>
      <c r="E151" s="42"/>
      <c r="F151" s="41"/>
      <c r="G151" s="42">
        <v>37889</v>
      </c>
      <c r="H151" s="11"/>
      <c r="I151" s="11"/>
      <c r="J151" s="11"/>
      <c r="K151" s="34"/>
      <c r="L151" s="34"/>
      <c r="M151" s="34">
        <f t="shared" si="17"/>
        <v>1</v>
      </c>
    </row>
    <row r="152" spans="1:13" x14ac:dyDescent="0.2">
      <c r="A152" s="7" t="s">
        <v>144</v>
      </c>
      <c r="B152" s="42"/>
      <c r="C152" s="41"/>
      <c r="D152" s="42">
        <v>717087</v>
      </c>
      <c r="E152" s="42"/>
      <c r="F152" s="41"/>
      <c r="G152" s="42">
        <v>717087</v>
      </c>
      <c r="H152" s="11"/>
      <c r="I152" s="11"/>
      <c r="J152" s="11"/>
      <c r="K152" s="34"/>
      <c r="L152" s="34"/>
      <c r="M152" s="34">
        <f t="shared" si="17"/>
        <v>1</v>
      </c>
    </row>
    <row r="153" spans="1:13" x14ac:dyDescent="0.2">
      <c r="A153" s="7"/>
      <c r="B153" s="42"/>
      <c r="C153" s="42"/>
      <c r="D153" s="42"/>
      <c r="E153" s="42"/>
      <c r="F153" s="42"/>
      <c r="G153" s="42"/>
      <c r="H153" s="11"/>
      <c r="I153" s="11"/>
      <c r="J153" s="11"/>
      <c r="K153" s="34"/>
      <c r="L153" s="34"/>
      <c r="M153" s="34"/>
    </row>
    <row r="154" spans="1:13" s="9" customFormat="1" x14ac:dyDescent="0.2">
      <c r="A154" s="6" t="s">
        <v>125</v>
      </c>
      <c r="B154" s="41">
        <f>B149+B147+B143+B138+B132+B123+B120+B111+B107+B102+B91+B85+B82+B71</f>
        <v>62495498</v>
      </c>
      <c r="C154" s="41">
        <f>C149+C147+C143+C138+C132+C123+C120+C111+C107+C102+C91+C85+C82+C71-D149-10236</f>
        <v>3739600.5</v>
      </c>
      <c r="D154" s="41">
        <f t="shared" ref="D154:G154" si="22">D149+D147+D143+D138+D132+D123+D120+D111+D107+D102+D91+D85+D82+D71</f>
        <v>58755897.5</v>
      </c>
      <c r="E154" s="41">
        <f>E149+E147+E143+E138+E132+E123+E120+E111+E107+E102+E91+E85+E82+E71</f>
        <v>66507554</v>
      </c>
      <c r="F154" s="41">
        <f>F149+F147+F143+F138+F132+F123+F120+F111+F107+F102+F91+F85+F82+F71-G149-10236</f>
        <v>3729320.5</v>
      </c>
      <c r="G154" s="41">
        <f t="shared" si="22"/>
        <v>62767953.5</v>
      </c>
      <c r="H154" s="10"/>
      <c r="I154" s="10"/>
      <c r="J154" s="10"/>
      <c r="K154" s="34">
        <f t="shared" si="15"/>
        <v>1.0641975202757805</v>
      </c>
      <c r="L154" s="34">
        <f t="shared" si="16"/>
        <v>0.99725104325983482</v>
      </c>
      <c r="M154" s="34">
        <f t="shared" si="17"/>
        <v>1.0682834603964648</v>
      </c>
    </row>
    <row r="155" spans="1:13" x14ac:dyDescent="0.2">
      <c r="A155" s="7"/>
      <c r="B155" s="42"/>
      <c r="C155" s="42"/>
      <c r="D155" s="42"/>
      <c r="E155" s="42"/>
      <c r="F155" s="42"/>
      <c r="G155" s="42"/>
      <c r="H155" s="14"/>
      <c r="I155" s="14"/>
      <c r="J155" s="14"/>
      <c r="K155" s="34"/>
      <c r="L155" s="34"/>
      <c r="M155" s="34"/>
    </row>
    <row r="156" spans="1:13" s="15" customFormat="1" x14ac:dyDescent="0.2">
      <c r="A156" s="31" t="s">
        <v>126</v>
      </c>
      <c r="B156" s="43">
        <f>B69-B154</f>
        <v>-2708969</v>
      </c>
      <c r="C156" s="43">
        <f>C69-C154</f>
        <v>-304214.5</v>
      </c>
      <c r="D156" s="43">
        <f>D69-D154</f>
        <v>-2404754.5</v>
      </c>
      <c r="E156" s="43">
        <f>E69-E154</f>
        <v>-6721025</v>
      </c>
      <c r="F156" s="43">
        <f>F69-F154</f>
        <v>-304214.5</v>
      </c>
      <c r="G156" s="43">
        <f>G69-G154</f>
        <v>-6416810.5</v>
      </c>
      <c r="H156" s="32"/>
      <c r="I156" s="32"/>
      <c r="J156" s="32"/>
      <c r="K156" s="34">
        <f>E156/B156</f>
        <v>2.4810269146675359</v>
      </c>
      <c r="L156" s="34">
        <f>F156/C156</f>
        <v>1</v>
      </c>
      <c r="M156" s="34">
        <f>G156/D156</f>
        <v>2.6683848600761535</v>
      </c>
    </row>
    <row r="157" spans="1:13" s="5" customFormat="1" x14ac:dyDescent="0.2">
      <c r="A157" s="6"/>
      <c r="B157" s="42"/>
      <c r="C157" s="42"/>
      <c r="D157" s="42"/>
      <c r="E157" s="56"/>
      <c r="F157" s="56"/>
      <c r="G157" s="56"/>
      <c r="H157" s="11"/>
      <c r="I157" s="11"/>
      <c r="J157" s="11"/>
      <c r="K157" s="34"/>
      <c r="L157" s="34"/>
      <c r="M157" s="34"/>
    </row>
    <row r="158" spans="1:13" s="5" customFormat="1" ht="31.5" x14ac:dyDescent="0.2">
      <c r="A158" s="6" t="s">
        <v>127</v>
      </c>
      <c r="B158" s="41">
        <v>2708969</v>
      </c>
      <c r="C158" s="41">
        <f>B158-D158</f>
        <v>304217</v>
      </c>
      <c r="D158" s="41">
        <v>2404752</v>
      </c>
      <c r="E158" s="55">
        <v>2708969</v>
      </c>
      <c r="F158" s="55">
        <v>304217</v>
      </c>
      <c r="G158" s="55">
        <v>2404752</v>
      </c>
      <c r="H158" s="10"/>
      <c r="I158" s="10"/>
      <c r="J158" s="10"/>
      <c r="K158" s="34">
        <f>E158/B158</f>
        <v>1</v>
      </c>
      <c r="L158" s="34">
        <f>F158/C158</f>
        <v>1</v>
      </c>
      <c r="M158" s="34">
        <f>G158/D158</f>
        <v>1</v>
      </c>
    </row>
    <row r="159" spans="1:13" s="5" customFormat="1" x14ac:dyDescent="0.2">
      <c r="A159" s="6" t="s">
        <v>128</v>
      </c>
      <c r="B159" s="41">
        <v>2403242</v>
      </c>
      <c r="C159" s="41">
        <f t="shared" ref="C159:C169" si="23">B159-D159</f>
        <v>112915</v>
      </c>
      <c r="D159" s="41">
        <v>2290327</v>
      </c>
      <c r="E159" s="55">
        <v>2403242</v>
      </c>
      <c r="F159" s="55">
        <v>112915</v>
      </c>
      <c r="G159" s="55">
        <v>2290327</v>
      </c>
      <c r="H159" s="10"/>
      <c r="I159" s="10"/>
      <c r="J159" s="10"/>
      <c r="K159" s="34">
        <f t="shared" ref="K159:K169" si="24">E159/B159</f>
        <v>1</v>
      </c>
      <c r="L159" s="34">
        <f t="shared" ref="L159:L169" si="25">F159/C159</f>
        <v>1</v>
      </c>
      <c r="M159" s="34">
        <f t="shared" ref="M159:M169" si="26">G159/D159</f>
        <v>1</v>
      </c>
    </row>
    <row r="160" spans="1:13" s="5" customFormat="1" x14ac:dyDescent="0.2">
      <c r="A160" s="6" t="s">
        <v>129</v>
      </c>
      <c r="B160" s="41">
        <v>1246815</v>
      </c>
      <c r="C160" s="41">
        <f t="shared" si="23"/>
        <v>235625</v>
      </c>
      <c r="D160" s="41">
        <v>1011190</v>
      </c>
      <c r="E160" s="55">
        <v>1246815</v>
      </c>
      <c r="F160" s="55">
        <v>235625</v>
      </c>
      <c r="G160" s="55">
        <v>1011190</v>
      </c>
      <c r="H160" s="10"/>
      <c r="I160" s="10"/>
      <c r="J160" s="10"/>
      <c r="K160" s="34">
        <f t="shared" si="24"/>
        <v>1</v>
      </c>
      <c r="L160" s="34">
        <f t="shared" si="25"/>
        <v>1</v>
      </c>
      <c r="M160" s="34">
        <f t="shared" si="26"/>
        <v>1</v>
      </c>
    </row>
    <row r="161" spans="1:13" ht="31.5" x14ac:dyDescent="0.2">
      <c r="A161" s="7" t="s">
        <v>130</v>
      </c>
      <c r="B161" s="44">
        <v>2311190</v>
      </c>
      <c r="C161" s="41"/>
      <c r="D161" s="44">
        <v>2311190</v>
      </c>
      <c r="E161" s="57">
        <v>2311190</v>
      </c>
      <c r="F161" s="57"/>
      <c r="G161" s="57">
        <v>2311190</v>
      </c>
      <c r="H161" s="13"/>
      <c r="I161" s="13"/>
      <c r="J161" s="13"/>
      <c r="K161" s="34">
        <f t="shared" si="24"/>
        <v>1</v>
      </c>
      <c r="L161" s="34"/>
      <c r="M161" s="34">
        <f t="shared" si="26"/>
        <v>1</v>
      </c>
    </row>
    <row r="162" spans="1:13" ht="31.5" x14ac:dyDescent="0.2">
      <c r="A162" s="7" t="s">
        <v>131</v>
      </c>
      <c r="B162" s="42">
        <v>-1300000</v>
      </c>
      <c r="C162" s="41"/>
      <c r="D162" s="42">
        <v>-1300000</v>
      </c>
      <c r="E162" s="56">
        <v>-1300000</v>
      </c>
      <c r="F162" s="56"/>
      <c r="G162" s="56">
        <v>-1300000</v>
      </c>
      <c r="H162" s="11"/>
      <c r="I162" s="11"/>
      <c r="J162" s="11"/>
      <c r="K162" s="34">
        <f t="shared" si="24"/>
        <v>1</v>
      </c>
      <c r="L162" s="34"/>
      <c r="M162" s="34">
        <f t="shared" si="26"/>
        <v>1</v>
      </c>
    </row>
    <row r="163" spans="1:13" s="5" customFormat="1" ht="31.5" x14ac:dyDescent="0.2">
      <c r="A163" s="6" t="s">
        <v>132</v>
      </c>
      <c r="B163" s="41">
        <v>1088153</v>
      </c>
      <c r="C163" s="41">
        <f t="shared" si="23"/>
        <v>-122710</v>
      </c>
      <c r="D163" s="41">
        <v>1210863</v>
      </c>
      <c r="E163" s="55">
        <v>1088153</v>
      </c>
      <c r="F163" s="55">
        <v>-122710</v>
      </c>
      <c r="G163" s="55">
        <v>1210863</v>
      </c>
      <c r="H163" s="10"/>
      <c r="I163" s="10"/>
      <c r="J163" s="10"/>
      <c r="K163" s="34">
        <f t="shared" si="24"/>
        <v>1</v>
      </c>
      <c r="L163" s="34">
        <f t="shared" si="25"/>
        <v>1</v>
      </c>
      <c r="M163" s="34">
        <f t="shared" si="26"/>
        <v>1</v>
      </c>
    </row>
    <row r="164" spans="1:13" s="5" customFormat="1" ht="32.25" customHeight="1" x14ac:dyDescent="0.2">
      <c r="A164" s="7" t="s">
        <v>133</v>
      </c>
      <c r="B164" s="44">
        <v>7025412</v>
      </c>
      <c r="C164" s="41">
        <f t="shared" si="23"/>
        <v>366538</v>
      </c>
      <c r="D164" s="44">
        <v>6658874</v>
      </c>
      <c r="E164" s="57">
        <v>7025412</v>
      </c>
      <c r="F164" s="57">
        <v>366538</v>
      </c>
      <c r="G164" s="57">
        <v>6658874</v>
      </c>
      <c r="H164" s="11"/>
      <c r="I164" s="11"/>
      <c r="J164" s="11"/>
      <c r="K164" s="34">
        <f t="shared" si="24"/>
        <v>1</v>
      </c>
      <c r="L164" s="34">
        <f t="shared" si="25"/>
        <v>1</v>
      </c>
      <c r="M164" s="34">
        <f t="shared" si="26"/>
        <v>1</v>
      </c>
    </row>
    <row r="165" spans="1:13" ht="48.75" customHeight="1" x14ac:dyDescent="0.2">
      <c r="A165" s="7" t="s">
        <v>134</v>
      </c>
      <c r="B165" s="44">
        <v>-5937259</v>
      </c>
      <c r="C165" s="41">
        <f t="shared" si="23"/>
        <v>-489248</v>
      </c>
      <c r="D165" s="44">
        <v>-5448011</v>
      </c>
      <c r="E165" s="57">
        <v>-5937259</v>
      </c>
      <c r="F165" s="57">
        <v>-489248</v>
      </c>
      <c r="G165" s="57">
        <v>-5448011</v>
      </c>
      <c r="H165" s="11"/>
      <c r="I165" s="11"/>
      <c r="J165" s="11"/>
      <c r="K165" s="34">
        <f t="shared" si="24"/>
        <v>1</v>
      </c>
      <c r="L165" s="34">
        <f t="shared" si="25"/>
        <v>1</v>
      </c>
      <c r="M165" s="34">
        <f t="shared" si="26"/>
        <v>1</v>
      </c>
    </row>
    <row r="166" spans="1:13" s="5" customFormat="1" ht="33" customHeight="1" x14ac:dyDescent="0.2">
      <c r="A166" s="6" t="s">
        <v>135</v>
      </c>
      <c r="B166" s="41">
        <v>68274</v>
      </c>
      <c r="C166" s="41">
        <f t="shared" si="23"/>
        <v>0</v>
      </c>
      <c r="D166" s="41">
        <v>68274</v>
      </c>
      <c r="E166" s="55">
        <v>68274</v>
      </c>
      <c r="F166" s="55">
        <v>0</v>
      </c>
      <c r="G166" s="55">
        <v>68274</v>
      </c>
      <c r="H166" s="10"/>
      <c r="I166" s="10"/>
      <c r="J166" s="10"/>
      <c r="K166" s="34">
        <f t="shared" si="24"/>
        <v>1</v>
      </c>
      <c r="L166" s="34"/>
      <c r="M166" s="34">
        <f t="shared" si="26"/>
        <v>1</v>
      </c>
    </row>
    <row r="167" spans="1:13" ht="52.5" customHeight="1" x14ac:dyDescent="0.2">
      <c r="A167" s="7" t="s">
        <v>145</v>
      </c>
      <c r="B167" s="42">
        <v>-800548</v>
      </c>
      <c r="C167" s="41">
        <f t="shared" si="23"/>
        <v>-548</v>
      </c>
      <c r="D167" s="42">
        <v>-800000</v>
      </c>
      <c r="E167" s="56">
        <v>-800548</v>
      </c>
      <c r="F167" s="55">
        <v>-548</v>
      </c>
      <c r="G167" s="56">
        <v>-800000</v>
      </c>
      <c r="H167" s="11"/>
      <c r="I167" s="11"/>
      <c r="J167" s="11"/>
      <c r="K167" s="34">
        <f t="shared" si="24"/>
        <v>1</v>
      </c>
      <c r="L167" s="34">
        <f t="shared" si="25"/>
        <v>1</v>
      </c>
      <c r="M167" s="34">
        <f t="shared" si="26"/>
        <v>1</v>
      </c>
    </row>
    <row r="168" spans="1:13" ht="51" customHeight="1" x14ac:dyDescent="0.2">
      <c r="A168" s="7" t="s">
        <v>146</v>
      </c>
      <c r="B168" s="42">
        <v>868822</v>
      </c>
      <c r="C168" s="41">
        <f t="shared" si="23"/>
        <v>548</v>
      </c>
      <c r="D168" s="42">
        <v>868274</v>
      </c>
      <c r="E168" s="56">
        <v>868822</v>
      </c>
      <c r="F168" s="55">
        <v>548</v>
      </c>
      <c r="G168" s="56">
        <v>868274</v>
      </c>
      <c r="H168" s="11"/>
      <c r="I168" s="11"/>
      <c r="J168" s="11"/>
      <c r="K168" s="34">
        <f t="shared" si="24"/>
        <v>1</v>
      </c>
      <c r="L168" s="34">
        <f t="shared" si="25"/>
        <v>1</v>
      </c>
      <c r="M168" s="34">
        <f t="shared" si="26"/>
        <v>1</v>
      </c>
    </row>
    <row r="169" spans="1:13" s="5" customFormat="1" x14ac:dyDescent="0.2">
      <c r="A169" s="6" t="s">
        <v>136</v>
      </c>
      <c r="B169" s="41">
        <v>305727</v>
      </c>
      <c r="C169" s="41">
        <f t="shared" si="23"/>
        <v>191302</v>
      </c>
      <c r="D169" s="41">
        <v>114425</v>
      </c>
      <c r="E169" s="55">
        <v>305727</v>
      </c>
      <c r="F169" s="55">
        <v>191302</v>
      </c>
      <c r="G169" s="55">
        <v>114425</v>
      </c>
      <c r="H169" s="10"/>
      <c r="I169" s="10"/>
      <c r="J169" s="10"/>
      <c r="K169" s="34">
        <f t="shared" si="24"/>
        <v>1</v>
      </c>
      <c r="L169" s="34">
        <f t="shared" si="25"/>
        <v>1</v>
      </c>
      <c r="M169" s="34">
        <f t="shared" si="26"/>
        <v>1</v>
      </c>
    </row>
    <row r="170" spans="1:13" x14ac:dyDescent="0.2">
      <c r="E170" s="56"/>
      <c r="F170" s="56"/>
      <c r="G170" s="56"/>
    </row>
    <row r="171" spans="1:13" x14ac:dyDescent="0.2">
      <c r="B171" s="42"/>
      <c r="C171" s="42"/>
      <c r="D171" s="42"/>
    </row>
    <row r="172" spans="1:13" x14ac:dyDescent="0.2">
      <c r="B172" s="42"/>
      <c r="C172" s="42"/>
      <c r="D172" s="42"/>
      <c r="E172" s="56"/>
      <c r="F172" s="56"/>
      <c r="G172" s="56"/>
      <c r="H172" s="42"/>
      <c r="I172" s="42"/>
      <c r="J172" s="42"/>
    </row>
  </sheetData>
  <mergeCells count="6">
    <mergeCell ref="A2:M2"/>
    <mergeCell ref="A5:A6"/>
    <mergeCell ref="B5:D5"/>
    <mergeCell ref="E5:G5"/>
    <mergeCell ref="H5:J5"/>
    <mergeCell ref="K5:M5"/>
  </mergeCells>
  <pageMargins left="0.11811023622047245" right="3.937007874015748E-2" top="0.43307086614173229" bottom="0.19685039370078741" header="0.31496062992125984" footer="0.31496062992125984"/>
  <pageSetup scale="55" fitToHeight="0" orientation="landscape" r:id="rId1"/>
  <headerFooter differentFirst="1"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Ондар Алдынай Сергеевна</cp:lastModifiedBy>
  <cp:lastPrinted>2022-11-01T15:36:56Z</cp:lastPrinted>
  <dcterms:created xsi:type="dcterms:W3CDTF">2018-10-31T12:10:33Z</dcterms:created>
  <dcterms:modified xsi:type="dcterms:W3CDTF">2023-10-31T18:17:29Z</dcterms:modified>
</cp:coreProperties>
</file>