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6 доходы 26-27 гг " sheetId="2" r:id="rId1"/>
  </sheets>
  <definedNames>
    <definedName name="_xlnm._FilterDatabase" localSheetId="0" hidden="1">'Пр6 доходы 26-27 гг '!$A$55:$V$144</definedName>
    <definedName name="_xlnm.Print_Titles" localSheetId="0">'Пр6 доходы 26-27 гг '!$10:$12</definedName>
    <definedName name="_xlnm.Print_Area" localSheetId="0">'Пр6 доходы 26-27 гг '!$C$1:$F$144</definedName>
  </definedNames>
  <calcPr calcId="144525"/>
</workbook>
</file>

<file path=xl/calcChain.xml><?xml version="1.0" encoding="utf-8"?>
<calcChain xmlns="http://schemas.openxmlformats.org/spreadsheetml/2006/main">
  <c r="F59" i="2" l="1"/>
  <c r="E59" i="2"/>
  <c r="F120" i="2"/>
  <c r="E120" i="2"/>
  <c r="F139" i="2"/>
  <c r="E139" i="2"/>
  <c r="B88" i="2" l="1"/>
  <c r="A88" i="2" s="1"/>
  <c r="B87" i="2"/>
  <c r="A87" i="2" s="1"/>
  <c r="B86" i="2"/>
  <c r="A86" i="2" s="1"/>
  <c r="B85" i="2"/>
  <c r="A85" i="2" s="1"/>
  <c r="B84" i="2"/>
  <c r="A84" i="2" s="1"/>
  <c r="B83" i="2"/>
  <c r="A83" i="2" s="1"/>
  <c r="B82" i="2"/>
  <c r="A82" i="2" s="1"/>
  <c r="B81" i="2"/>
  <c r="A81" i="2" s="1"/>
  <c r="B80" i="2"/>
  <c r="A80" i="2" s="1"/>
  <c r="B78" i="2"/>
  <c r="A78" i="2" s="1"/>
  <c r="B76" i="2"/>
  <c r="A76" i="2" s="1"/>
  <c r="B75" i="2"/>
  <c r="A75" i="2" s="1"/>
  <c r="B73" i="2"/>
  <c r="A73" i="2" s="1"/>
  <c r="B72" i="2"/>
  <c r="A72" i="2" s="1"/>
  <c r="B71" i="2"/>
  <c r="A71" i="2" s="1"/>
  <c r="B70" i="2"/>
  <c r="A70" i="2" s="1"/>
  <c r="B68" i="2"/>
  <c r="A68" i="2" s="1"/>
  <c r="B65" i="2"/>
  <c r="A65" i="2" s="1"/>
  <c r="B64" i="2"/>
  <c r="A64" i="2" s="1"/>
  <c r="B63" i="2"/>
  <c r="A63" i="2" s="1"/>
  <c r="B60" i="2"/>
  <c r="A60" i="2" s="1"/>
  <c r="B59" i="2"/>
  <c r="A59" i="2" s="1"/>
  <c r="B58" i="2"/>
  <c r="A58" i="2" s="1"/>
  <c r="F57" i="2"/>
  <c r="F56" i="2" s="1"/>
  <c r="E57" i="2"/>
  <c r="E56" i="2" s="1"/>
  <c r="E55" i="2" s="1"/>
  <c r="B57" i="2"/>
  <c r="A57" i="2" s="1"/>
  <c r="B56" i="2"/>
  <c r="A56" i="2" s="1"/>
  <c r="B55" i="2"/>
  <c r="A55" i="2" s="1"/>
  <c r="F47" i="2"/>
  <c r="E47" i="2"/>
  <c r="F42" i="2"/>
  <c r="E42" i="2"/>
  <c r="F38" i="2"/>
  <c r="E38" i="2"/>
  <c r="F35" i="2"/>
  <c r="E35" i="2"/>
  <c r="F32" i="2"/>
  <c r="E32" i="2"/>
  <c r="F17" i="2"/>
  <c r="E17" i="2"/>
  <c r="F14" i="2"/>
  <c r="E14" i="2"/>
  <c r="G56" i="2" l="1"/>
  <c r="F55" i="2"/>
  <c r="E13" i="2"/>
  <c r="E144" i="2" s="1"/>
  <c r="F13" i="2"/>
  <c r="H56" i="2" l="1"/>
  <c r="F144" i="2"/>
</calcChain>
</file>

<file path=xl/sharedStrings.xml><?xml version="1.0" encoding="utf-8"?>
<sst xmlns="http://schemas.openxmlformats.org/spreadsheetml/2006/main" count="273" uniqueCount="273">
  <si>
    <t>Приложение 6</t>
  </si>
  <si>
    <t xml:space="preserve">к Закону Республики Тыва </t>
  </si>
  <si>
    <t xml:space="preserve">"О  республиканском бюджете Республики Тыва </t>
  </si>
  <si>
    <t>ПОСТУПЛЕНИЯ ДОХОДОВ В РЕСПУБЛИКАНСКИЙ  БЮДЖЕТ</t>
  </si>
  <si>
    <t>(тыс. рублей)</t>
  </si>
  <si>
    <t xml:space="preserve">Коды бюджетной классификации  </t>
  </si>
  <si>
    <t xml:space="preserve">      Наименование доходов </t>
  </si>
  <si>
    <t>плановый период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</si>
  <si>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</si>
  <si>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</si>
  <si>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</si>
  <si>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</si>
  <si>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</si>
  <si>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</si>
  <si>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</si>
  <si>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</si>
  <si>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</si>
  <si>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</si>
  <si>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</si>
  <si>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 xml:space="preserve">1 03 02143 01 0000 110
</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</si>
  <si>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</si>
  <si>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</si>
  <si>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</si>
  <si>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</si>
  <si>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</si>
  <si>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</si>
  <si>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</si>
  <si>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</si>
  <si>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</si>
  <si>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</si>
  <si>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</si>
  <si>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</si>
  <si>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</si>
  <si>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</si>
  <si>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</si>
  <si>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</si>
  <si>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</si>
  <si>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</si>
  <si>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</si>
  <si>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</si>
  <si>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</si>
  <si>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</si>
  <si>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</si>
  <si>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</si>
  <si>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</si>
  <si>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</si>
  <si>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</si>
  <si>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</si>
  <si>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</si>
  <si>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</si>
  <si>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</si>
  <si>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</si>
  <si>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</si>
  <si>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</si>
  <si>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</si>
  <si>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</si>
  <si>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</si>
  <si>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</si>
  <si>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</si>
  <si>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</si>
  <si>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</si>
  <si>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</si>
  <si>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</si>
  <si>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</si>
  <si>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</si>
  <si>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</si>
  <si>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</si>
  <si>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</si>
  <si>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</si>
  <si>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</si>
  <si>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</si>
  <si>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</si>
  <si>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</si>
  <si>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</si>
  <si>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</si>
  <si>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</si>
  <si>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</si>
  <si>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</si>
  <si>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</si>
  <si>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</si>
  <si>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</si>
  <si>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</si>
  <si>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</si>
  <si>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</si>
  <si>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</si>
  <si>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</si>
  <si>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</si>
  <si>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</si>
  <si>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</si>
  <si>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</si>
  <si>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</si>
  <si>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</si>
  <si>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</si>
  <si>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</si>
  <si>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2 02 20000 00 0000 150</t>
  </si>
  <si>
    <t>Субсидии бюджетам бюджетной системы Российской Федерации (межбюджетные субсидии)</t>
  </si>
  <si>
    <t>2 02 25014 02 0000 150</t>
  </si>
  <si>
    <t>Субсидии бюджетам субъектов Российской Федерации на стимулирование увеличения производства картофеля и овощей</t>
  </si>
  <si>
    <t>2 02 25082 02 0000 150</t>
  </si>
  <si>
    <t>2 02 25138 02 0000 150</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</si>
  <si>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</si>
  <si>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</si>
  <si>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</si>
  <si>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</si>
  <si>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</si>
  <si>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</si>
  <si>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</si>
  <si>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</si>
  <si>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</si>
  <si>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</si>
  <si>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</si>
  <si>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</si>
  <si>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</si>
  <si>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</si>
  <si>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</si>
  <si>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</si>
  <si>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</si>
  <si>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</si>
  <si>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</si>
  <si>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</si>
  <si>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</si>
  <si>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</si>
  <si>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</si>
  <si>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</si>
  <si>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</si>
  <si>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</si>
  <si>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</si>
  <si>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</si>
  <si>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</si>
  <si>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</si>
  <si>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</si>
  <si>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</si>
  <si>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</si>
  <si>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</si>
  <si>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</si>
  <si>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</si>
  <si>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</si>
  <si>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</si>
  <si>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</si>
  <si>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</si>
  <si>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</si>
  <si>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2 02 40000 00 0000 150</t>
  </si>
  <si>
    <t>Иные межбюджетные трансферты</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</si>
  <si>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</si>
  <si>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</si>
  <si>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 xml:space="preserve">ИТОГО ДОХОДОВ </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</si>
  <si>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</si>
  <si>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</si>
  <si>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2 02 25555 02 0000 150</t>
  </si>
  <si>
    <t>Субсидии бюджетам субъектов Российской Федерации на реализацию программ формирования современной городской среды</t>
  </si>
  <si>
    <t>2 02 25086 02 0000 150</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</si>
  <si>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</si>
  <si>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</si>
  <si>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</si>
  <si>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</si>
  <si>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1 05 01000 00 0000 110</t>
  </si>
  <si>
    <t>Налог, взимаемый в связи с применением упрощенной системы налогообложения</t>
  </si>
  <si>
    <t xml:space="preserve"> 1 14 00000 00 0000 000</t>
  </si>
  <si>
    <t>ДОХОДЫ ОТ ПРОДАЖИ МАТЕРИАЛЬНЫХ И НЕМАТЕРИАЛЬНЫХ АКТИВОВ</t>
  </si>
  <si>
    <t>РЕСПУБЛИКИ ТЫВА НА ПЛАНОВЫЙ ПЕРИОД 2026 И 2027 ГОДОВ</t>
  </si>
  <si>
    <t>на 2025 год и на плановый период 2026 и 2027 годов"</t>
  </si>
  <si>
    <t>2 02 25214 02 0000 150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</si>
  <si>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</si>
  <si>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2 02 25107 02 0000 150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</si>
  <si>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</si>
  <si>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2 02 25447 02 0000 150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</si>
  <si>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</si>
  <si>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2 02 25007 02 0000 150</t>
  </si>
  <si>
    <t>Субсидии бюджетам субъектов Российской Федерации на выплату региональных социальных доплат к пенсии</t>
  </si>
  <si>
    <t>2 02 25049 02 0000 150</t>
  </si>
  <si>
    <t>Субсидии бюджетам субъектов Российской Федерации на адресное строительство школ в отдельных населенных пунктах с объективно выявленной потребностью инфраструктуры (зданий) школ</t>
  </si>
  <si>
    <t>2 02 25054 02 0000 150</t>
  </si>
  <si>
    <t>Субсидии бюджетам субъектов Российской Федерации на адресное строительство детских садов в отдельных населенных пунктах с объективно выявленной потребностью инфраструктуры (зданий)</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</si>
  <si>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</si>
  <si>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</si>
  <si>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</si>
  <si>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</si>
  <si>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</si>
  <si>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</si>
  <si>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2 02 25256 02 0000 150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</si>
  <si>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</si>
  <si>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</si>
  <si>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</si>
  <si>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2 02 25315 02 0000 150</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</si>
  <si>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</si>
  <si>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</si>
  <si>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</si>
  <si>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</si>
  <si>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</si>
  <si>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</si>
  <si>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</si>
  <si>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</si>
  <si>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</si>
  <si>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2 02 25468 02 0000 150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</si>
  <si>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</si>
  <si>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2 02 25494 02 0000 150</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</si>
  <si>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</si>
  <si>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2 02 25513 02 0000 150</t>
  </si>
  <si>
    <t>Субсидии бюджетам субъектов Российской Федерации на развитие сети учреждений культурно-досугового типа</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</si>
  <si>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</si>
  <si>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</si>
  <si>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</si>
  <si>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</si>
  <si>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</si>
  <si>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Субсидии бюджетам субъектов Российской Федерации на поддержку отрасли культуры</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</si>
  <si>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</si>
  <si>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</si>
  <si>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</si>
  <si>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</si>
  <si>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2 02 25580 02 0000 150</t>
  </si>
  <si>
    <t>Субсидии бюджетам субъектов Российской Федерации на модернизацию региональных и муниципальных театров</t>
  </si>
  <si>
    <t>Субсидия бюджету Республики Тыва на реализацию инвестиционных проектов в сфере добычи и переработки цветных металлов</t>
  </si>
  <si>
    <t>2 02 25590 02 0000 150</t>
  </si>
  <si>
    <t>Субсидии бюджетам субъектов Российской Федерации на техническое оснащение региональных и муниципальных музеев</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</si>
  <si>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</si>
  <si>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</si>
  <si>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</si>
  <si>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</si>
  <si>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2 02 27121 02 0000 150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</si>
  <si>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</si>
  <si>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2 02 35129 02 0000 150</t>
  </si>
  <si>
    <t>Субвенции бюджетам субъектов Российской Федерации на осуществление отдельных полномочий в области лесных отношений</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</si>
  <si>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</si>
  <si>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</si>
  <si>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</si>
  <si>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</si>
  <si>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</si>
  <si>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</si>
  <si>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</si>
  <si>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</si>
  <si>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</si>
  <si>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2 02 35431 02 0000 150</t>
  </si>
  <si>
    <t>Субвенции бюджетам субъектов Российской Федерации на формирование запаса лесных семян для лесовосстановления на всех участках вырубленных и погибших лесных насаждений</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</si>
  <si>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</si>
  <si>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</si>
  <si>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2 02 35900 02 0000 150</t>
  </si>
  <si>
    <t>Единая субвенция бюджетам субъектов Российской Федерации и бюджету города Байконура</t>
  </si>
  <si>
    <t>2 02 45050 02 0000 150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</si>
  <si>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</si>
  <si>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</si>
  <si>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</si>
  <si>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</si>
  <si>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</si>
  <si>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2 02 25551 02 0000 150</t>
  </si>
  <si>
    <t>Субсидии бюджетам субъектов Российской Федерации на проведение ремонта и (или) материально-технического оснащения региональных и (или) муниципальных филармоний</t>
  </si>
  <si>
    <t>2 02 25597 02 0000 150</t>
  </si>
  <si>
    <t>Субсидии бюджетам субъектов Российской Федерации на модернизацию региональных и муниципальных музеев</t>
  </si>
  <si>
    <t>2 02 25544 02 0000 150</t>
  </si>
  <si>
    <t>Субсидии бюджетам субъектов Российской Федерации на 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t>
  </si>
  <si>
    <t>2 02 25545 02 0000 150</t>
  </si>
  <si>
    <t>Субсидии бюджетам субъектов Российской Федерации на формирование ИТ-инфраструктуры в государственных и муниципальных образовательных организациях для обеспечения в помещениях безопасного доступа к государственным, муниципальным и иным информационным системам, а также к информационно-телекоммуникационной сети "Интернет"</t>
  </si>
  <si>
    <t>2 02 35063 02 0000 150</t>
  </si>
  <si>
    <t>Субвенции бюджетам субъектов Российской Федерации на создание и развитие (модернизацию) объектов лесного семеноводства и питомнических хозяйств</t>
  </si>
  <si>
    <t>2 02 35430 02 0000 150</t>
  </si>
  <si>
    <t>Субвенции бюджетам субъектов Российской Федерации на приобретение спецтехники для проведения комплекса мероприятий по лесовосстановлению и лесоразведению в целях оснащения учреждений, выполняющих мероприятия по воспроизводству лесов</t>
  </si>
  <si>
    <t>2 02 35432 02 0000 150</t>
  </si>
  <si>
    <t>Субвенции бюджетам субъектов Российской Федерации на приобретение специализированной пожарной техники в целях оснащения учреждений органов государственной власти субъектов Российской Федерации для проведения комплекса мероприятий по охране лесов от пожаров</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</si>
  <si>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</si>
  <si>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2 02 25152 02 0000 150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</si>
  <si>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</si>
  <si>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2 02 25154 02 0000 150</t>
  </si>
  <si>
    <t>Субсидии бюджетам субъектов Российской Федерации на реализацию мероприятий по модернизации коммунальной инфраструктуры</t>
  </si>
  <si>
    <t>2 02 25216 02 0000 150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</si>
  <si>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</si>
  <si>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</si>
  <si>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</si>
  <si>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2 02 25318 02 0000 150</t>
  </si>
  <si>
    <t>Субсидии бюджетам субъектов Российской Федерации на реализацию проектов комплексного развития территорий</t>
  </si>
  <si>
    <t>2 02 25550 02 0000 150</t>
  </si>
  <si>
    <t>Субсидии бюджетам субъектов Российской Федерации на реализацию мероприятий индивидуальных программ социально-экономического развития субъектов Российской Федерации</t>
  </si>
  <si>
    <t>2 02 25581 02 0000 150</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</si>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</sst>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_ ;[Red]\-#,##0.00000\ "/>
    <numFmt numFmtId="165" formatCode="#,##0.00_ ;[Red]\-#,##0.00\ "/>
    <numFmt numFmtId="166" formatCode="[$-F800]dddd\,\ mmmm\ dd\,\ yyyy"/>
    <numFmt numFmtId="167" formatCode="_(* #,##0.00_);_(* \(#,##0.00\);_(* &quot;-&quot;??_);_(@_)"/>
    <numFmt numFmtId="168" formatCode="#,##0.0_ ;[Red]\-#,##0.0\ "/>
    <numFmt numFmtId="169" formatCode="[$-419]General"/>
    <numFmt numFmtId="170" formatCode="#,##0.00&quot; &quot;[$руб.-419];[Red]&quot;-&quot;#,##0.00&quot; &quot;[$руб.-419]"/>
    <numFmt numFmtId="171" formatCode="_-* #,##0.00&quot;р.&quot;_-;\-* #,##0.00&quot;р.&quot;_-;_-* &quot;-&quot;??&quot;р.&quot;_-;_-@_-"/>
    <numFmt numFmtId="172" formatCode="_-* #,##0.00_р_._-;\-* #,##0.00_р_._-;_-* &quot;-&quot;??_р_._-;_-@_-"/>
    <numFmt numFmtId="173" formatCode="&quot;Да&quot;;&quot;Да&quot;;&quot;Нет&quot;"/>
  </numFmts>
  <fonts count="47">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5" fillId="0" borderId="0"/>
    <xf numFmtId="167" fontId="3" fillId="0" borderId="0" applyFont="0" applyFill="0" applyBorder="0" applyAlignment="0" applyProtection="0"/>
    <xf numFmtId="0" fontId="5" fillId="0" borderId="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 fillId="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 fillId="12"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 fillId="1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69" fontId="13" fillId="0" borderId="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0" borderId="0" applyNumberFormat="0" applyBorder="0" applyProtection="0"/>
    <xf numFmtId="170" fontId="15" fillId="0" borderId="0" applyBorder="0" applyProtection="0"/>
    <xf numFmtId="0" fontId="16" fillId="0" borderId="0">
      <alignment horizontal="center" vertical="top"/>
    </xf>
    <xf numFmtId="0" fontId="17" fillId="0" borderId="0">
      <alignment horizontal="left" vertical="top"/>
    </xf>
    <xf numFmtId="0" fontId="18" fillId="0" borderId="0">
      <alignment horizontal="left" vertical="top"/>
    </xf>
    <xf numFmtId="0" fontId="19" fillId="0" borderId="0">
      <alignment horizontal="left" vertical="center"/>
    </xf>
    <xf numFmtId="0" fontId="20" fillId="0" borderId="0">
      <alignment horizontal="left" vertical="top"/>
    </xf>
    <xf numFmtId="0" fontId="19" fillId="0" borderId="0">
      <alignment horizontal="center" vertical="center"/>
    </xf>
    <xf numFmtId="0" fontId="18" fillId="0" borderId="0">
      <alignment horizontal="left" vertical="center"/>
    </xf>
    <xf numFmtId="0" fontId="18" fillId="0" borderId="0">
      <alignment horizontal="left" vertical="center"/>
    </xf>
    <xf numFmtId="0" fontId="21" fillId="0" borderId="0">
      <alignment horizontal="right" vertical="top"/>
    </xf>
    <xf numFmtId="0" fontId="18" fillId="0" borderId="0">
      <alignment horizontal="left" vertical="center"/>
    </xf>
    <xf numFmtId="0" fontId="21" fillId="0" borderId="0">
      <alignment horizontal="left" vertical="top"/>
    </xf>
    <xf numFmtId="0" fontId="21" fillId="0" borderId="0">
      <alignment horizontal="right" vertical="top"/>
    </xf>
    <xf numFmtId="0" fontId="21" fillId="0" borderId="0">
      <alignment horizontal="center" vertical="top"/>
    </xf>
    <xf numFmtId="0" fontId="21" fillId="0" borderId="0">
      <alignment horizontal="left" vertical="top"/>
    </xf>
    <xf numFmtId="0" fontId="21" fillId="0" borderId="0">
      <alignment horizontal="left" vertical="top"/>
    </xf>
    <xf numFmtId="0" fontId="21" fillId="0" borderId="0">
      <alignment horizontal="center" vertical="top"/>
    </xf>
    <xf numFmtId="0" fontId="21" fillId="0" borderId="0">
      <alignment horizontal="center" vertical="top"/>
    </xf>
    <xf numFmtId="0" fontId="21" fillId="0" borderId="0">
      <alignment horizontal="left" vertical="top"/>
    </xf>
    <xf numFmtId="0" fontId="19" fillId="0" borderId="0">
      <alignment horizontal="left" vertical="top"/>
    </xf>
    <xf numFmtId="0" fontId="21" fillId="0" borderId="0">
      <alignment horizontal="center" vertical="top"/>
    </xf>
    <xf numFmtId="0" fontId="19" fillId="0" borderId="0">
      <alignment horizontal="left" vertical="top"/>
    </xf>
    <xf numFmtId="0" fontId="18" fillId="0" borderId="0">
      <alignment horizontal="center" vertical="center"/>
    </xf>
    <xf numFmtId="0" fontId="17" fillId="0" borderId="0">
      <alignment horizontal="left" vertical="top"/>
    </xf>
    <xf numFmtId="0" fontId="19" fillId="0" borderId="0">
      <alignment horizontal="left" vertical="top"/>
    </xf>
    <xf numFmtId="0" fontId="19" fillId="0" borderId="0">
      <alignment horizontal="left" vertical="top"/>
    </xf>
    <xf numFmtId="0" fontId="19" fillId="0" borderId="0">
      <alignment horizontal="right" vertical="center"/>
    </xf>
    <xf numFmtId="0" fontId="18" fillId="0" borderId="0">
      <alignment horizontal="left" vertical="center"/>
    </xf>
    <xf numFmtId="0" fontId="19" fillId="0" borderId="0">
      <alignment horizontal="left" vertical="top"/>
    </xf>
    <xf numFmtId="0" fontId="18" fillId="0" borderId="0">
      <alignment horizontal="right" vertical="center"/>
    </xf>
    <xf numFmtId="0" fontId="19" fillId="0" borderId="0">
      <alignment horizontal="left" vertical="top"/>
    </xf>
    <xf numFmtId="0" fontId="19" fillId="0" borderId="0">
      <alignment horizontal="left" vertical="top"/>
    </xf>
    <xf numFmtId="0" fontId="19" fillId="0" borderId="0">
      <alignment horizontal="left" vertical="top"/>
    </xf>
    <xf numFmtId="0" fontId="18" fillId="0" borderId="0">
      <alignment horizontal="center" vertical="center"/>
    </xf>
    <xf numFmtId="0" fontId="19" fillId="0" borderId="0">
      <alignment horizontal="right" vertical="center"/>
    </xf>
    <xf numFmtId="0" fontId="18" fillId="0" borderId="0">
      <alignment horizontal="left" vertical="center"/>
    </xf>
    <xf numFmtId="0" fontId="20" fillId="0" borderId="0">
      <alignment horizontal="left" vertical="top"/>
    </xf>
    <xf numFmtId="0" fontId="18" fillId="0" borderId="0">
      <alignment horizontal="right" vertical="center"/>
    </xf>
    <xf numFmtId="0" fontId="19" fillId="0" borderId="0">
      <alignment horizontal="right" vertical="center"/>
    </xf>
    <xf numFmtId="0" fontId="20" fillId="0" borderId="0">
      <alignment horizontal="left" vertical="top"/>
    </xf>
    <xf numFmtId="0" fontId="19" fillId="0" borderId="0">
      <alignment horizontal="left" vertical="center"/>
    </xf>
    <xf numFmtId="0" fontId="18" fillId="0" borderId="0">
      <alignment horizontal="right" vertical="center"/>
    </xf>
    <xf numFmtId="0" fontId="19" fillId="0" borderId="0">
      <alignment horizontal="left" vertical="top"/>
    </xf>
    <xf numFmtId="0" fontId="18" fillId="0" borderId="0">
      <alignment horizontal="left" vertical="center"/>
    </xf>
    <xf numFmtId="0" fontId="20" fillId="0" borderId="0">
      <alignment horizontal="left" vertical="top"/>
    </xf>
    <xf numFmtId="0" fontId="19" fillId="0" borderId="0">
      <alignment horizontal="left" vertical="top"/>
    </xf>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2" fillId="24" borderId="3"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3" fillId="37" borderId="4"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3" fillId="0" borderId="5" applyNumberFormat="0">
      <alignment horizontal="right" vertical="top"/>
    </xf>
    <xf numFmtId="0" fontId="3" fillId="0" borderId="5" applyNumberFormat="0">
      <alignment horizontal="right" vertical="top"/>
    </xf>
    <xf numFmtId="0" fontId="3" fillId="38" borderId="5" applyNumberFormat="0">
      <alignment horizontal="right" vertical="top"/>
    </xf>
    <xf numFmtId="0" fontId="3" fillId="0" borderId="0"/>
    <xf numFmtId="171" fontId="1" fillId="0" borderId="0" applyFont="0" applyFill="0" applyBorder="0" applyAlignment="0" applyProtection="0"/>
    <xf numFmtId="171" fontId="1" fillId="0" borderId="0" applyFont="0" applyFill="0" applyBorder="0" applyAlignment="0" applyProtection="0"/>
    <xf numFmtId="49" fontId="3" fillId="37" borderId="5">
      <alignment horizontal="left" vertical="top"/>
    </xf>
    <xf numFmtId="49" fontId="25" fillId="0" borderId="5">
      <alignment horizontal="left" vertical="top"/>
    </xf>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8" borderId="5">
      <alignment horizontal="left" vertical="top" wrapText="1"/>
    </xf>
    <xf numFmtId="0" fontId="25" fillId="0" borderId="5">
      <alignment horizontal="left" vertical="top" wrapText="1"/>
    </xf>
    <xf numFmtId="0" fontId="3" fillId="19" borderId="5">
      <alignment horizontal="left" vertical="top" wrapText="1"/>
    </xf>
    <xf numFmtId="0" fontId="3" fillId="39" borderId="5">
      <alignment horizontal="left" vertical="top" wrapText="1"/>
    </xf>
    <xf numFmtId="0" fontId="3" fillId="40" borderId="5">
      <alignment horizontal="left" vertical="top" wrapText="1"/>
    </xf>
    <xf numFmtId="0" fontId="3" fillId="41" borderId="5">
      <alignment horizontal="left" vertical="top" wrapText="1"/>
    </xf>
    <xf numFmtId="0" fontId="3" fillId="0" borderId="5">
      <alignment horizontal="left" vertical="top" wrapText="1"/>
    </xf>
    <xf numFmtId="0" fontId="29" fillId="0" borderId="0">
      <alignment horizontal="left" vertical="top"/>
    </xf>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1" fillId="42" borderId="10"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3" fillId="0" borderId="0"/>
    <xf numFmtId="0" fontId="5" fillId="0" borderId="0"/>
    <xf numFmtId="0" fontId="3" fillId="0" borderId="0"/>
    <xf numFmtId="0" fontId="34"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5"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6"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169" fontId="37"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5"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7" fillId="0" borderId="0"/>
    <xf numFmtId="0" fontId="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5" fillId="0" borderId="0"/>
    <xf numFmtId="0" fontId="1"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8" borderId="11" applyNumberFormat="0">
      <alignment horizontal="right" vertical="top"/>
    </xf>
    <xf numFmtId="0" fontId="3" fillId="19" borderId="11" applyNumberFormat="0">
      <alignment horizontal="right" vertical="top"/>
    </xf>
    <xf numFmtId="0" fontId="3" fillId="0" borderId="5" applyNumberFormat="0">
      <alignment horizontal="right" vertical="top"/>
    </xf>
    <xf numFmtId="0" fontId="3" fillId="0" borderId="5" applyNumberFormat="0">
      <alignment horizontal="right" vertical="top"/>
    </xf>
    <xf numFmtId="0" fontId="3" fillId="39" borderId="11" applyNumberFormat="0">
      <alignment horizontal="right" vertical="top"/>
    </xf>
    <xf numFmtId="0" fontId="3" fillId="0" borderId="5" applyNumberFormat="0">
      <alignment horizontal="right" vertical="top"/>
    </xf>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3" fillId="44" borderId="12" applyNumberFormat="0" applyFont="0" applyAlignment="0" applyProtection="0"/>
    <xf numFmtId="0" fontId="3"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5" fillId="44" borderId="12" applyNumberFormat="0" applyFont="0" applyAlignment="0" applyProtection="0"/>
    <xf numFmtId="0" fontId="5"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2"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49" fontId="43" fillId="43" borderId="5">
      <alignment horizontal="left" vertical="top" wrapText="1"/>
    </xf>
    <xf numFmtId="49" fontId="3" fillId="0" borderId="5">
      <alignment horizontal="left" vertical="top" wrapText="1"/>
    </xf>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11"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2" fontId="17"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4" fillId="0" borderId="0" applyFont="0" applyFill="0" applyBorder="0" applyAlignment="0" applyProtection="0"/>
    <xf numFmtId="167" fontId="3"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3" fillId="41" borderId="5">
      <alignment horizontal="left" vertical="top" wrapText="1"/>
    </xf>
    <xf numFmtId="0" fontId="3" fillId="0" borderId="5">
      <alignment horizontal="left" vertical="top" wrapText="1"/>
    </xf>
  </cellStyleXfs>
  <cellXfs count="90">
    <xf numFmtId="0" fontId="0" fillId="0" borderId="0" xfId="0"/>
    <xf numFmtId="0" fontId="4" fillId="0" borderId="0" xfId="1" applyFont="1" applyFill="1" applyAlignment="1">
      <alignment horizontal="center"/>
    </xf>
    <xf numFmtId="0" fontId="4" fillId="0" borderId="0" xfId="1" applyFont="1" applyFill="1" applyAlignment="1">
      <alignment vertical="center"/>
    </xf>
    <xf numFmtId="0" fontId="4" fillId="0" borderId="0" xfId="1" applyFont="1" applyFill="1" applyAlignment="1"/>
    <xf numFmtId="164" fontId="4" fillId="0" borderId="0" xfId="1" applyNumberFormat="1" applyFont="1" applyFill="1" applyAlignment="1">
      <alignment horizontal="right"/>
    </xf>
    <xf numFmtId="165" fontId="4" fillId="0" borderId="0" xfId="1" applyNumberFormat="1" applyFont="1" applyFill="1" applyAlignment="1"/>
    <xf numFmtId="165" fontId="4" fillId="0" borderId="0" xfId="2" applyNumberFormat="1" applyFont="1" applyFill="1"/>
    <xf numFmtId="165" fontId="4" fillId="0" borderId="0" xfId="1" applyNumberFormat="1" applyFont="1" applyFill="1" applyAlignment="1">
      <alignment horizontal="right"/>
    </xf>
    <xf numFmtId="0" fontId="4" fillId="0" borderId="0" xfId="2" applyFont="1" applyFill="1" applyAlignment="1">
      <alignment horizontal="center"/>
    </xf>
    <xf numFmtId="0" fontId="4" fillId="0" borderId="0" xfId="1" applyFont="1" applyFill="1" applyAlignment="1">
      <alignment horizontal="right" vertical="center"/>
    </xf>
    <xf numFmtId="0" fontId="4" fillId="0" borderId="0" xfId="1" applyFont="1" applyFill="1" applyAlignment="1">
      <alignment horizontal="right"/>
    </xf>
    <xf numFmtId="166" fontId="4" fillId="0" borderId="0" xfId="2" applyNumberFormat="1" applyFont="1" applyFill="1" applyAlignment="1">
      <alignment horizontal="center"/>
    </xf>
    <xf numFmtId="0" fontId="4" fillId="0" borderId="0" xfId="2" applyFont="1" applyFill="1" applyAlignment="1">
      <alignment vertical="center"/>
    </xf>
    <xf numFmtId="165" fontId="4" fillId="0" borderId="0" xfId="2" applyNumberFormat="1" applyFont="1" applyFill="1" applyAlignment="1">
      <alignment horizontal="right" vertical="center"/>
    </xf>
    <xf numFmtId="0" fontId="6" fillId="0" borderId="0" xfId="2" applyFont="1" applyFill="1" applyAlignment="1">
      <alignment vertical="center"/>
    </xf>
    <xf numFmtId="164" fontId="4" fillId="0" borderId="0" xfId="2" applyNumberFormat="1" applyFont="1" applyFill="1" applyAlignment="1">
      <alignment horizontal="right" vertical="center"/>
    </xf>
    <xf numFmtId="0" fontId="4" fillId="0" borderId="2" xfId="2" applyFont="1" applyFill="1" applyBorder="1" applyAlignment="1">
      <alignment horizontal="center" vertical="top" wrapText="1"/>
    </xf>
    <xf numFmtId="0" fontId="4" fillId="0" borderId="2" xfId="2" applyFont="1" applyFill="1" applyBorder="1" applyAlignment="1">
      <alignment horizontal="center" vertical="center"/>
    </xf>
    <xf numFmtId="0" fontId="6" fillId="0" borderId="0" xfId="2" applyFont="1" applyFill="1" applyAlignment="1">
      <alignment vertical="center" wrapText="1"/>
    </xf>
    <xf numFmtId="168" fontId="6" fillId="0" borderId="0"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165" fontId="4" fillId="0" borderId="0" xfId="3" applyNumberFormat="1" applyFont="1" applyFill="1" applyBorder="1" applyAlignment="1">
      <alignment horizontal="right" vertical="center" wrapText="1"/>
    </xf>
    <xf numFmtId="165" fontId="7" fillId="0" borderId="0" xfId="3" applyNumberFormat="1" applyFont="1" applyFill="1" applyBorder="1" applyAlignment="1">
      <alignment horizontal="right" vertical="center" wrapText="1"/>
    </xf>
    <xf numFmtId="165" fontId="8"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8" fontId="8" fillId="0" borderId="0" xfId="3" applyNumberFormat="1" applyFont="1" applyFill="1" applyBorder="1" applyAlignment="1">
      <alignment horizontal="right" vertical="center" wrapText="1"/>
    </xf>
    <xf numFmtId="0" fontId="4" fillId="0" borderId="0" xfId="2" applyFont="1" applyFill="1"/>
    <xf numFmtId="0" fontId="6" fillId="0" borderId="0" xfId="1" applyFont="1" applyFill="1"/>
    <xf numFmtId="165" fontId="6" fillId="0" borderId="0" xfId="1" applyNumberFormat="1" applyFont="1" applyFill="1" applyAlignment="1">
      <alignment horizontal="right" vertical="center"/>
    </xf>
    <xf numFmtId="165" fontId="6" fillId="0" borderId="0" xfId="1" applyNumberFormat="1" applyFont="1" applyFill="1"/>
    <xf numFmtId="0" fontId="4" fillId="0" borderId="0" xfId="1" applyFont="1" applyFill="1"/>
    <xf numFmtId="165" fontId="4" fillId="0" borderId="0" xfId="1" applyNumberFormat="1" applyFont="1" applyFill="1" applyAlignment="1">
      <alignment horizontal="right" vertical="center"/>
    </xf>
    <xf numFmtId="165" fontId="4" fillId="0" borderId="0" xfId="1" applyNumberFormat="1" applyFont="1" applyFill="1"/>
    <xf numFmtId="0" fontId="9" fillId="0" borderId="0" xfId="1" applyFont="1" applyFill="1"/>
    <xf numFmtId="165" fontId="9" fillId="0" borderId="0" xfId="1" applyNumberFormat="1" applyFont="1" applyFill="1" applyAlignment="1">
      <alignment horizontal="right" vertical="center"/>
    </xf>
    <xf numFmtId="165" fontId="9" fillId="0" borderId="0" xfId="1" applyNumberFormat="1" applyFont="1" applyFill="1"/>
    <xf numFmtId="0" fontId="4" fillId="18" borderId="0" xfId="1" applyFont="1" applyFill="1"/>
    <xf numFmtId="165" fontId="4" fillId="18" borderId="0" xfId="1" applyNumberFormat="1" applyFont="1" applyFill="1" applyAlignment="1">
      <alignment horizontal="right" vertical="center"/>
    </xf>
    <xf numFmtId="165" fontId="4" fillId="18" borderId="0" xfId="1" applyNumberFormat="1" applyFont="1" applyFill="1"/>
    <xf numFmtId="165" fontId="9" fillId="0" borderId="0" xfId="1" applyNumberFormat="1" applyFont="1" applyFill="1" applyAlignment="1">
      <alignment vertical="center"/>
    </xf>
    <xf numFmtId="0" fontId="9" fillId="0" borderId="0" xfId="1" applyFont="1" applyFill="1" applyAlignment="1">
      <alignment vertical="center"/>
    </xf>
    <xf numFmtId="0" fontId="6"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7" fillId="0" borderId="0" xfId="2" applyFont="1" applyFill="1" applyBorder="1" applyAlignment="1">
      <alignment vertical="center" wrapText="1"/>
    </xf>
    <xf numFmtId="168" fontId="4" fillId="0" borderId="0" xfId="3" applyNumberFormat="1" applyFont="1" applyFill="1" applyBorder="1" applyAlignment="1">
      <alignment horizontal="right" vertical="center" wrapText="1"/>
    </xf>
    <xf numFmtId="168" fontId="9" fillId="0" borderId="0" xfId="3" applyNumberFormat="1" applyFont="1" applyFill="1" applyBorder="1" applyAlignment="1">
      <alignment horizontal="right" vertical="center" wrapText="1"/>
    </xf>
    <xf numFmtId="168" fontId="4" fillId="0" borderId="0" xfId="3" applyNumberFormat="1" applyFont="1" applyFill="1" applyBorder="1" applyAlignment="1">
      <alignment vertical="center" wrapText="1"/>
    </xf>
    <xf numFmtId="168" fontId="7" fillId="0" borderId="0" xfId="3" applyNumberFormat="1" applyFont="1" applyFill="1" applyBorder="1" applyAlignment="1">
      <alignment horizontal="right" vertical="center" wrapText="1"/>
    </xf>
    <xf numFmtId="0" fontId="4" fillId="0" borderId="0" xfId="2" applyFont="1" applyFill="1" applyAlignment="1">
      <alignment vertical="center" wrapText="1"/>
    </xf>
    <xf numFmtId="0" fontId="4" fillId="0" borderId="0" xfId="2" applyFont="1" applyFill="1" applyBorder="1" applyAlignment="1">
      <alignment vertical="center" wrapText="1"/>
    </xf>
    <xf numFmtId="3" fontId="6" fillId="0" borderId="0" xfId="2" applyNumberFormat="1" applyFont="1" applyFill="1" applyBorder="1" applyAlignment="1">
      <alignment horizontal="center" vertical="center" wrapText="1"/>
    </xf>
    <xf numFmtId="168" fontId="6" fillId="0" borderId="0" xfId="2" applyNumberFormat="1" applyFont="1" applyFill="1" applyBorder="1" applyAlignment="1">
      <alignment horizontal="center" vertical="center" wrapText="1"/>
    </xf>
    <xf numFmtId="168" fontId="8" fillId="0" borderId="0" xfId="2" applyNumberFormat="1" applyFont="1" applyFill="1" applyBorder="1" applyAlignment="1">
      <alignment vertical="center" wrapText="1"/>
    </xf>
    <xf numFmtId="168" fontId="4" fillId="0" borderId="0" xfId="2" applyNumberFormat="1" applyFont="1" applyFill="1" applyBorder="1" applyAlignment="1">
      <alignment horizontal="center" vertical="center" wrapText="1"/>
    </xf>
    <xf numFmtId="168" fontId="7" fillId="0" borderId="0" xfId="2" applyNumberFormat="1" applyFont="1" applyFill="1" applyBorder="1" applyAlignment="1">
      <alignment vertical="center" wrapText="1"/>
    </xf>
    <xf numFmtId="168" fontId="9" fillId="0" borderId="0" xfId="2" applyNumberFormat="1" applyFont="1" applyFill="1" applyBorder="1" applyAlignment="1">
      <alignment horizontal="center" vertical="center" wrapText="1"/>
    </xf>
    <xf numFmtId="168" fontId="10" fillId="0" borderId="0" xfId="2" applyNumberFormat="1" applyFont="1" applyFill="1" applyBorder="1" applyAlignment="1">
      <alignment vertical="center" wrapText="1"/>
    </xf>
    <xf numFmtId="168" fontId="4" fillId="0" borderId="0" xfId="1" applyNumberFormat="1" applyFont="1" applyFill="1" applyAlignment="1">
      <alignment horizontal="right" vertical="center"/>
    </xf>
    <xf numFmtId="168" fontId="4" fillId="0" borderId="0" xfId="1" applyNumberFormat="1" applyFont="1" applyFill="1" applyBorder="1" applyAlignment="1">
      <alignment vertical="center" wrapText="1"/>
    </xf>
    <xf numFmtId="168" fontId="4" fillId="0" borderId="0" xfId="2" applyNumberFormat="1" applyFont="1" applyFill="1" applyBorder="1" applyAlignment="1" applyProtection="1">
      <alignment horizontal="center" vertical="center" wrapText="1"/>
      <protection locked="0"/>
    </xf>
    <xf numFmtId="168" fontId="4" fillId="0" borderId="0" xfId="1" applyNumberFormat="1" applyFont="1" applyFill="1" applyBorder="1" applyAlignment="1" applyProtection="1">
      <alignment vertical="center" wrapText="1"/>
      <protection locked="0"/>
    </xf>
    <xf numFmtId="168" fontId="7" fillId="0" borderId="0" xfId="1" applyNumberFormat="1" applyFont="1" applyFill="1" applyBorder="1" applyAlignment="1">
      <alignment vertical="center" wrapText="1"/>
    </xf>
    <xf numFmtId="168" fontId="7" fillId="0" borderId="0" xfId="1" applyNumberFormat="1" applyFont="1" applyFill="1" applyBorder="1" applyAlignment="1" applyProtection="1">
      <alignment vertical="center" wrapText="1"/>
      <protection locked="0"/>
    </xf>
    <xf numFmtId="0" fontId="6" fillId="0" borderId="0" xfId="2" applyFont="1" applyFill="1" applyAlignment="1">
      <alignment horizontal="center"/>
    </xf>
    <xf numFmtId="0" fontId="6" fillId="0" borderId="2" xfId="2" applyFont="1" applyFill="1" applyBorder="1" applyAlignment="1">
      <alignment horizontal="center" vertical="center" wrapText="1"/>
    </xf>
    <xf numFmtId="0" fontId="4" fillId="0" borderId="0" xfId="2" applyFont="1" applyFill="1" applyAlignment="1">
      <alignment wrapText="1"/>
    </xf>
    <xf numFmtId="168" fontId="4" fillId="0" borderId="0" xfId="2" applyNumberFormat="1" applyFont="1" applyFill="1" applyAlignment="1">
      <alignment vertical="center" wrapText="1"/>
    </xf>
    <xf numFmtId="165" fontId="4" fillId="0" borderId="0" xfId="2" applyNumberFormat="1" applyFont="1" applyFill="1" applyAlignment="1">
      <alignment wrapText="1"/>
    </xf>
    <xf numFmtId="165" fontId="4" fillId="0" borderId="0" xfId="2" applyNumberFormat="1" applyFont="1" applyFill="1" applyAlignment="1">
      <alignment horizontal="right" vertical="center" wrapText="1"/>
    </xf>
    <xf numFmtId="0" fontId="6" fillId="0" borderId="0" xfId="2" applyFont="1" applyFill="1" applyAlignment="1">
      <alignment horizontal="center" wrapText="1"/>
    </xf>
    <xf numFmtId="168" fontId="6" fillId="0" borderId="0" xfId="2" applyNumberFormat="1" applyFont="1" applyFill="1" applyAlignment="1">
      <alignment vertical="center" wrapText="1"/>
    </xf>
    <xf numFmtId="0" fontId="9" fillId="0" borderId="0" xfId="2" applyFont="1" applyFill="1" applyAlignment="1">
      <alignment vertical="center" wrapText="1"/>
    </xf>
    <xf numFmtId="168" fontId="9" fillId="0" borderId="0" xfId="2" applyNumberFormat="1" applyFont="1" applyFill="1" applyAlignment="1">
      <alignment vertical="center" wrapText="1"/>
    </xf>
    <xf numFmtId="165" fontId="9" fillId="0" borderId="0" xfId="2" applyNumberFormat="1" applyFont="1" applyFill="1" applyAlignment="1">
      <alignment horizontal="right" vertical="center" wrapText="1"/>
    </xf>
    <xf numFmtId="165" fontId="9" fillId="0" borderId="0" xfId="2" applyNumberFormat="1" applyFont="1" applyFill="1" applyAlignment="1">
      <alignment wrapText="1"/>
    </xf>
    <xf numFmtId="0" fontId="9" fillId="0" borderId="0" xfId="2" applyFont="1" applyFill="1" applyAlignment="1">
      <alignment wrapText="1"/>
    </xf>
    <xf numFmtId="0" fontId="4" fillId="45" borderId="0" xfId="1" applyFont="1" applyFill="1"/>
    <xf numFmtId="165" fontId="9" fillId="45" borderId="0" xfId="1" applyNumberFormat="1" applyFont="1" applyFill="1" applyAlignment="1">
      <alignment horizontal="right" vertical="center"/>
    </xf>
    <xf numFmtId="165" fontId="9" fillId="45" borderId="0" xfId="1" applyNumberFormat="1" applyFont="1" applyFill="1"/>
    <xf numFmtId="0" fontId="9" fillId="45" borderId="0" xfId="1" applyFont="1" applyFill="1"/>
    <xf numFmtId="165" fontId="9" fillId="45" borderId="0" xfId="1" applyNumberFormat="1" applyFont="1" applyFill="1" applyAlignment="1">
      <alignment vertical="center"/>
    </xf>
    <xf numFmtId="0" fontId="9" fillId="45" borderId="0" xfId="1" applyFont="1" applyFill="1" applyAlignment="1">
      <alignment vertical="center"/>
    </xf>
    <xf numFmtId="168" fontId="4" fillId="0" borderId="0" xfId="4" applyNumberFormat="1" applyFont="1" applyFill="1" applyBorder="1" applyAlignment="1">
      <alignment vertical="center" wrapText="1"/>
    </xf>
    <xf numFmtId="165" fontId="4" fillId="45" borderId="0" xfId="1" applyNumberFormat="1" applyFont="1" applyFill="1" applyAlignment="1">
      <alignment horizontal="right" vertical="center"/>
    </xf>
    <xf numFmtId="165" fontId="4" fillId="45" borderId="0" xfId="1" applyNumberFormat="1" applyFont="1" applyFill="1"/>
    <xf numFmtId="0" fontId="4" fillId="0" borderId="0" xfId="2" applyFont="1" applyFill="1" applyAlignment="1">
      <alignment horizontal="center" vertical="center" wrapText="1"/>
    </xf>
    <xf numFmtId="0" fontId="9" fillId="0" borderId="0" xfId="2" applyFont="1" applyFill="1" applyAlignment="1">
      <alignment horizontal="center" vertical="center" wrapText="1"/>
    </xf>
    <xf numFmtId="0" fontId="6" fillId="0" borderId="0" xfId="2" applyFont="1" applyFill="1" applyAlignment="1">
      <alignment horizontal="center"/>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44"/>
  <sheetViews>
    <sheetView tabSelected="1" view="pageBreakPreview" topLeftCell="A136" zoomScale="80" zoomScaleNormal="100" zoomScaleSheetLayoutView="80" workbookViewId="0">
      <selection activeCell="E120" sqref="E120"/>
    </sheetView>
  </sheetViews>
  <sheetFormatPr defaultRowHeight="15"/>
  <cols>
    <col min="1" max="1" width="9.140625" style="26" customWidth="1"/>
    <col min="2" max="2" width="19.28515625" style="26" customWidth="1"/>
    <col min="3" max="3" width="24.42578125" style="8" customWidth="1"/>
    <col min="4" max="4" width="67.140625" style="12" customWidth="1"/>
    <col min="5" max="5" width="19.85546875" style="12" customWidth="1"/>
    <col min="6" max="6" width="20.28515625" style="12" customWidth="1"/>
    <col min="7" max="8" width="14.28515625" style="13" bestFit="1" customWidth="1"/>
    <col min="9" max="10" width="13" style="13" bestFit="1" customWidth="1"/>
    <col min="11" max="16" width="9.140625" style="13"/>
    <col min="17" max="22" width="9.140625" style="6"/>
    <col min="23" max="16384" width="9.140625" style="26"/>
  </cols>
  <sheetData>
    <row r="1" spans="3:16">
      <c r="C1" s="1"/>
      <c r="D1" s="2"/>
      <c r="E1" s="3"/>
      <c r="F1" s="4" t="s">
        <v>0</v>
      </c>
      <c r="G1" s="5"/>
      <c r="H1" s="5"/>
      <c r="I1" s="5"/>
      <c r="J1" s="5"/>
      <c r="K1" s="5"/>
      <c r="L1" s="5"/>
      <c r="M1" s="5"/>
      <c r="N1" s="5"/>
      <c r="O1" s="6"/>
      <c r="P1" s="6"/>
    </row>
    <row r="2" spans="3:16">
      <c r="C2" s="1"/>
      <c r="D2" s="2"/>
      <c r="E2" s="3"/>
      <c r="F2" s="4" t="s">
        <v>1</v>
      </c>
      <c r="G2" s="7"/>
      <c r="H2" s="7"/>
      <c r="I2" s="7"/>
      <c r="J2" s="7"/>
      <c r="K2" s="7"/>
      <c r="L2" s="7"/>
      <c r="M2" s="7"/>
      <c r="N2" s="7"/>
      <c r="O2" s="6"/>
      <c r="P2" s="6"/>
    </row>
    <row r="3" spans="3:16">
      <c r="D3" s="9"/>
      <c r="E3" s="10"/>
      <c r="F3" s="4" t="s">
        <v>2</v>
      </c>
      <c r="G3" s="7"/>
      <c r="H3" s="7"/>
      <c r="I3" s="7"/>
      <c r="J3" s="7"/>
      <c r="K3" s="7"/>
      <c r="L3" s="7"/>
      <c r="M3" s="7"/>
      <c r="N3" s="7"/>
      <c r="O3" s="6"/>
      <c r="P3" s="6"/>
    </row>
    <row r="4" spans="3:16">
      <c r="D4" s="2"/>
      <c r="E4" s="3"/>
      <c r="F4" s="4" t="s">
        <v>160</v>
      </c>
      <c r="G4" s="7"/>
      <c r="H4" s="7"/>
      <c r="I4" s="7"/>
      <c r="J4" s="7"/>
      <c r="K4" s="7"/>
      <c r="L4" s="7"/>
      <c r="M4" s="7"/>
      <c r="N4" s="7"/>
      <c r="O4" s="6"/>
      <c r="P4" s="6"/>
    </row>
    <row r="5" spans="3:16">
      <c r="C5" s="11"/>
      <c r="E5" s="2"/>
      <c r="F5" s="2"/>
      <c r="O5" s="6"/>
      <c r="P5" s="6"/>
    </row>
    <row r="6" spans="3:16">
      <c r="C6" s="11"/>
      <c r="O6" s="6"/>
      <c r="P6" s="6"/>
    </row>
    <row r="7" spans="3:16">
      <c r="C7" s="87" t="s">
        <v>3</v>
      </c>
      <c r="D7" s="87"/>
      <c r="E7" s="87"/>
      <c r="F7" s="87"/>
      <c r="O7" s="6"/>
      <c r="P7" s="6"/>
    </row>
    <row r="8" spans="3:16">
      <c r="C8" s="87" t="s">
        <v>159</v>
      </c>
      <c r="D8" s="87"/>
      <c r="E8" s="87"/>
      <c r="F8" s="87"/>
      <c r="O8" s="6"/>
      <c r="P8" s="6"/>
    </row>
    <row r="9" spans="3:16">
      <c r="C9" s="63"/>
      <c r="D9" s="14"/>
      <c r="F9" s="15" t="s">
        <v>4</v>
      </c>
      <c r="O9" s="6"/>
      <c r="P9" s="6"/>
    </row>
    <row r="10" spans="3:16">
      <c r="C10" s="88" t="s">
        <v>5</v>
      </c>
      <c r="D10" s="88" t="s">
        <v>6</v>
      </c>
      <c r="E10" s="89" t="s">
        <v>7</v>
      </c>
      <c r="F10" s="89"/>
      <c r="O10" s="6"/>
      <c r="P10" s="6"/>
    </row>
    <row r="11" spans="3:16">
      <c r="C11" s="88"/>
      <c r="D11" s="88"/>
      <c r="E11" s="64">
        <v>2026</v>
      </c>
      <c r="F11" s="64">
        <v>2027</v>
      </c>
      <c r="O11" s="6"/>
      <c r="P11" s="6"/>
    </row>
    <row r="12" spans="3:16">
      <c r="C12" s="16">
        <v>1</v>
      </c>
      <c r="D12" s="17">
        <v>2</v>
      </c>
      <c r="E12" s="17">
        <v>3</v>
      </c>
      <c r="F12" s="17">
        <v>4</v>
      </c>
      <c r="O12" s="6"/>
      <c r="P12" s="6"/>
    </row>
    <row r="13" spans="3:16">
      <c r="C13" s="41" t="s">
        <v>8</v>
      </c>
      <c r="D13" s="18" t="s">
        <v>9</v>
      </c>
      <c r="E13" s="19">
        <f>E14+E17+E32+E35+E38+E41+E42+E47+E51+E53+E54+E52</f>
        <v>16359422</v>
      </c>
      <c r="F13" s="19">
        <f>F14+F17+F32+F35+F38+F41+F42+F47+F51+F53+F54+F52</f>
        <v>17323142</v>
      </c>
      <c r="G13" s="20"/>
      <c r="O13" s="6"/>
      <c r="P13" s="6"/>
    </row>
    <row r="14" spans="3:16">
      <c r="C14" s="41" t="s">
        <v>10</v>
      </c>
      <c r="D14" s="18" t="s">
        <v>11</v>
      </c>
      <c r="E14" s="19">
        <f t="shared" ref="E14:F14" si="0">E15+E16</f>
        <v>9989825</v>
      </c>
      <c r="F14" s="19">
        <f t="shared" si="0"/>
        <v>11604722</v>
      </c>
      <c r="G14" s="20"/>
      <c r="O14" s="6"/>
      <c r="P14" s="6"/>
    </row>
    <row r="15" spans="3:16">
      <c r="C15" s="42" t="s">
        <v>12</v>
      </c>
      <c r="D15" s="48" t="s">
        <v>13</v>
      </c>
      <c r="E15" s="44">
        <v>1785570</v>
      </c>
      <c r="F15" s="44">
        <v>1894499</v>
      </c>
      <c r="G15" s="21"/>
      <c r="O15" s="6"/>
      <c r="P15" s="6"/>
    </row>
    <row r="16" spans="3:16">
      <c r="C16" s="42" t="s">
        <v>14</v>
      </c>
      <c r="D16" s="48" t="s">
        <v>15</v>
      </c>
      <c r="E16" s="44">
        <v>8204255</v>
      </c>
      <c r="F16" s="44">
        <v>9710223</v>
      </c>
      <c r="G16" s="21"/>
      <c r="H16" s="6"/>
      <c r="I16" s="6"/>
      <c r="J16" s="6"/>
      <c r="K16" s="6"/>
      <c r="L16" s="6"/>
      <c r="M16" s="6"/>
      <c r="N16" s="6"/>
      <c r="O16" s="6"/>
      <c r="P16" s="6"/>
    </row>
    <row r="17" spans="3:16" ht="29.25" customHeight="1">
      <c r="C17" s="41" t="s">
        <v>16</v>
      </c>
      <c r="D17" s="18" t="s">
        <v>17</v>
      </c>
      <c r="E17" s="19">
        <f t="shared" ref="E17:F17" si="1">E18+E24+E26+E28+E19+E22+E25+E27+E29+E20+E21+E23+E30+E31</f>
        <v>2823722</v>
      </c>
      <c r="F17" s="19">
        <f t="shared" si="1"/>
        <v>1932023</v>
      </c>
      <c r="G17" s="20"/>
      <c r="H17" s="6"/>
      <c r="I17" s="6"/>
      <c r="J17" s="6"/>
      <c r="K17" s="6"/>
      <c r="L17" s="6"/>
      <c r="M17" s="6"/>
      <c r="N17" s="6"/>
      <c r="O17" s="6"/>
      <c r="P17" s="6"/>
    </row>
    <row r="18" spans="3:16" ht="180">
      <c r="C18" s="42" t="s">
        <v>18</v>
      </c>
      <c r="D18" s="48" t="s">
        <v>153</v>
      </c>
      <c r="E18" s="44">
        <v>155651</v>
      </c>
      <c r="F18" s="44">
        <v>164353</v>
      </c>
      <c r="G18" s="21"/>
      <c r="H18" s="6"/>
      <c r="I18" s="6"/>
      <c r="J18" s="6"/>
      <c r="K18" s="6"/>
      <c r="L18" s="6"/>
      <c r="M18" s="6"/>
      <c r="N18" s="6"/>
      <c r="O18" s="6"/>
      <c r="P18" s="6"/>
    </row>
    <row r="19" spans="3:16" ht="225">
      <c r="C19" s="42" t="s">
        <v>19</v>
      </c>
      <c r="D19" s="48" t="s">
        <v>154</v>
      </c>
      <c r="E19" s="44">
        <v>30206</v>
      </c>
      <c r="F19" s="44">
        <v>31894</v>
      </c>
      <c r="G19" s="21"/>
      <c r="H19" s="6"/>
      <c r="I19" s="6"/>
      <c r="J19" s="6"/>
      <c r="K19" s="6"/>
      <c r="L19" s="6"/>
      <c r="M19" s="6"/>
      <c r="N19" s="6"/>
      <c r="O19" s="6"/>
      <c r="P19" s="6"/>
    </row>
    <row r="20" spans="3:16" ht="105">
      <c r="C20" s="42" t="s">
        <v>20</v>
      </c>
      <c r="D20" s="49" t="s">
        <v>21</v>
      </c>
      <c r="E20" s="44">
        <v>744</v>
      </c>
      <c r="F20" s="44">
        <v>786</v>
      </c>
      <c r="G20" s="21"/>
      <c r="H20" s="6"/>
      <c r="I20" s="6"/>
      <c r="J20" s="6"/>
      <c r="K20" s="6"/>
      <c r="L20" s="6"/>
      <c r="M20" s="6"/>
      <c r="N20" s="6"/>
      <c r="O20" s="6"/>
      <c r="P20" s="6"/>
    </row>
    <row r="21" spans="3:16" ht="90">
      <c r="C21" s="42" t="s">
        <v>22</v>
      </c>
      <c r="D21" s="49" t="s">
        <v>23</v>
      </c>
      <c r="E21" s="44">
        <v>8</v>
      </c>
      <c r="F21" s="44">
        <v>8</v>
      </c>
      <c r="G21" s="21"/>
      <c r="H21" s="6"/>
      <c r="I21" s="6"/>
      <c r="J21" s="6"/>
      <c r="K21" s="6"/>
      <c r="L21" s="6"/>
      <c r="M21" s="6"/>
      <c r="N21" s="6"/>
      <c r="O21" s="6"/>
      <c r="P21" s="6"/>
    </row>
    <row r="22" spans="3:16" ht="75">
      <c r="C22" s="42" t="s">
        <v>24</v>
      </c>
      <c r="D22" s="49" t="s">
        <v>25</v>
      </c>
      <c r="E22" s="44">
        <v>26</v>
      </c>
      <c r="F22" s="44">
        <v>27</v>
      </c>
      <c r="G22" s="21"/>
      <c r="H22" s="6"/>
      <c r="I22" s="6"/>
      <c r="J22" s="6"/>
      <c r="K22" s="6"/>
      <c r="L22" s="6"/>
      <c r="M22" s="6"/>
      <c r="N22" s="6"/>
      <c r="O22" s="6"/>
      <c r="P22" s="6"/>
    </row>
    <row r="23" spans="3:16" ht="75">
      <c r="C23" s="42" t="s">
        <v>26</v>
      </c>
      <c r="D23" s="49" t="s">
        <v>27</v>
      </c>
      <c r="E23" s="44">
        <v>372</v>
      </c>
      <c r="F23" s="44">
        <v>394</v>
      </c>
      <c r="G23" s="21"/>
      <c r="H23" s="6"/>
      <c r="I23" s="6"/>
      <c r="J23" s="6"/>
      <c r="K23" s="6"/>
      <c r="L23" s="6"/>
      <c r="M23" s="6"/>
      <c r="N23" s="6"/>
      <c r="O23" s="6"/>
      <c r="P23" s="6"/>
    </row>
    <row r="24" spans="3:16" ht="105">
      <c r="C24" s="42" t="s">
        <v>28</v>
      </c>
      <c r="D24" s="48" t="s">
        <v>29</v>
      </c>
      <c r="E24" s="44">
        <v>673700</v>
      </c>
      <c r="F24" s="44">
        <v>906727</v>
      </c>
      <c r="G24" s="21"/>
      <c r="H24" s="6"/>
      <c r="I24" s="6"/>
      <c r="J24" s="6"/>
      <c r="K24" s="6"/>
      <c r="L24" s="6"/>
      <c r="M24" s="6"/>
      <c r="N24" s="6"/>
      <c r="O24" s="6"/>
      <c r="P24" s="6"/>
    </row>
    <row r="25" spans="3:16" ht="105">
      <c r="C25" s="42" t="s">
        <v>30</v>
      </c>
      <c r="D25" s="49" t="s">
        <v>31</v>
      </c>
      <c r="E25" s="44">
        <v>706704</v>
      </c>
      <c r="F25" s="44"/>
      <c r="G25" s="21"/>
      <c r="H25" s="6"/>
      <c r="I25" s="6"/>
      <c r="J25" s="6"/>
      <c r="K25" s="6"/>
      <c r="L25" s="6"/>
      <c r="M25" s="6"/>
      <c r="N25" s="6"/>
      <c r="O25" s="6"/>
      <c r="P25" s="6"/>
    </row>
    <row r="26" spans="3:16" ht="106.5" customHeight="1">
      <c r="C26" s="42" t="s">
        <v>32</v>
      </c>
      <c r="D26" s="48" t="s">
        <v>33</v>
      </c>
      <c r="E26" s="44">
        <v>3123</v>
      </c>
      <c r="F26" s="44">
        <v>4202</v>
      </c>
      <c r="G26" s="21"/>
      <c r="H26" s="6"/>
      <c r="I26" s="6"/>
      <c r="J26" s="6"/>
      <c r="K26" s="6"/>
      <c r="L26" s="6"/>
      <c r="M26" s="6"/>
      <c r="N26" s="6"/>
      <c r="O26" s="6"/>
      <c r="P26" s="6"/>
    </row>
    <row r="27" spans="3:16" ht="106.5" customHeight="1">
      <c r="C27" s="42" t="s">
        <v>34</v>
      </c>
      <c r="D27" s="49" t="s">
        <v>35</v>
      </c>
      <c r="E27" s="44">
        <v>3276</v>
      </c>
      <c r="F27" s="44"/>
      <c r="G27" s="21"/>
      <c r="H27" s="6"/>
      <c r="I27" s="6"/>
      <c r="J27" s="6"/>
      <c r="K27" s="6"/>
      <c r="L27" s="6"/>
      <c r="M27" s="6"/>
      <c r="N27" s="6"/>
      <c r="O27" s="6"/>
      <c r="P27" s="6"/>
    </row>
    <row r="28" spans="3:16" ht="106.5" customHeight="1">
      <c r="C28" s="42" t="s">
        <v>36</v>
      </c>
      <c r="D28" s="48" t="s">
        <v>37</v>
      </c>
      <c r="E28" s="44">
        <v>677027</v>
      </c>
      <c r="F28" s="44">
        <v>910464</v>
      </c>
      <c r="G28" s="21"/>
      <c r="H28" s="6"/>
      <c r="I28" s="6"/>
      <c r="J28" s="6"/>
      <c r="K28" s="6"/>
      <c r="L28" s="6"/>
      <c r="M28" s="6"/>
      <c r="N28" s="6"/>
      <c r="O28" s="6"/>
      <c r="P28" s="6"/>
    </row>
    <row r="29" spans="3:16" ht="101.25" customHeight="1">
      <c r="C29" s="42" t="s">
        <v>38</v>
      </c>
      <c r="D29" s="49" t="s">
        <v>39</v>
      </c>
      <c r="E29" s="44">
        <v>710194</v>
      </c>
      <c r="F29" s="44"/>
      <c r="G29" s="21"/>
      <c r="H29" s="6"/>
      <c r="I29" s="6"/>
      <c r="J29" s="6"/>
      <c r="K29" s="6"/>
      <c r="L29" s="6"/>
      <c r="M29" s="6"/>
      <c r="N29" s="6"/>
      <c r="O29" s="6"/>
      <c r="P29" s="6"/>
    </row>
    <row r="30" spans="3:16" ht="101.25" customHeight="1">
      <c r="C30" s="42" t="s">
        <v>40</v>
      </c>
      <c r="D30" s="49" t="s">
        <v>41</v>
      </c>
      <c r="E30" s="44">
        <v>-67013</v>
      </c>
      <c r="F30" s="44">
        <v>-86832</v>
      </c>
      <c r="G30" s="20"/>
      <c r="H30" s="6"/>
      <c r="I30" s="6"/>
      <c r="J30" s="6"/>
      <c r="K30" s="6"/>
      <c r="L30" s="6"/>
      <c r="M30" s="6"/>
      <c r="N30" s="6"/>
      <c r="O30" s="6"/>
      <c r="P30" s="6"/>
    </row>
    <row r="31" spans="3:16" ht="101.25" customHeight="1">
      <c r="C31" s="42" t="s">
        <v>42</v>
      </c>
      <c r="D31" s="49" t="s">
        <v>43</v>
      </c>
      <c r="E31" s="44">
        <v>-70296</v>
      </c>
      <c r="F31" s="44"/>
      <c r="G31" s="21"/>
      <c r="H31" s="6"/>
      <c r="I31" s="6"/>
      <c r="J31" s="6"/>
      <c r="K31" s="6"/>
      <c r="L31" s="6"/>
      <c r="M31" s="6"/>
      <c r="N31" s="6"/>
      <c r="O31" s="6"/>
      <c r="P31" s="6"/>
    </row>
    <row r="32" spans="3:16">
      <c r="C32" s="41" t="s">
        <v>44</v>
      </c>
      <c r="D32" s="18" t="s">
        <v>45</v>
      </c>
      <c r="E32" s="19">
        <f>SUM(E33:E34)</f>
        <v>459306</v>
      </c>
      <c r="F32" s="19">
        <f>SUM(F33:F34)</f>
        <v>526076</v>
      </c>
      <c r="G32" s="20"/>
      <c r="H32" s="6"/>
      <c r="I32" s="6"/>
      <c r="J32" s="6"/>
      <c r="K32" s="6"/>
      <c r="L32" s="6"/>
      <c r="M32" s="6"/>
      <c r="N32" s="6"/>
      <c r="O32" s="6"/>
      <c r="P32" s="6"/>
    </row>
    <row r="33" spans="3:16" ht="30">
      <c r="C33" s="42" t="s">
        <v>155</v>
      </c>
      <c r="D33" s="48" t="s">
        <v>156</v>
      </c>
      <c r="E33" s="44">
        <v>383210</v>
      </c>
      <c r="F33" s="44">
        <v>417699</v>
      </c>
      <c r="G33" s="21"/>
      <c r="H33" s="6"/>
      <c r="I33" s="6"/>
      <c r="J33" s="6"/>
      <c r="K33" s="6"/>
      <c r="L33" s="6"/>
      <c r="M33" s="6"/>
      <c r="N33" s="6"/>
      <c r="O33" s="6"/>
      <c r="P33" s="6"/>
    </row>
    <row r="34" spans="3:16">
      <c r="C34" s="42" t="s">
        <v>46</v>
      </c>
      <c r="D34" s="48" t="s">
        <v>47</v>
      </c>
      <c r="E34" s="44">
        <v>76096</v>
      </c>
      <c r="F34" s="44">
        <v>108377</v>
      </c>
      <c r="G34" s="21"/>
      <c r="H34" s="6"/>
      <c r="I34" s="6"/>
      <c r="J34" s="6"/>
      <c r="K34" s="6"/>
      <c r="L34" s="6"/>
      <c r="M34" s="6"/>
      <c r="N34" s="6"/>
      <c r="O34" s="6"/>
      <c r="P34" s="6"/>
    </row>
    <row r="35" spans="3:16">
      <c r="C35" s="41" t="s">
        <v>48</v>
      </c>
      <c r="D35" s="18" t="s">
        <v>49</v>
      </c>
      <c r="E35" s="19">
        <f t="shared" ref="E35:F35" si="2">E36+E37</f>
        <v>729380</v>
      </c>
      <c r="F35" s="19">
        <f t="shared" si="2"/>
        <v>777529</v>
      </c>
      <c r="G35" s="21"/>
      <c r="H35" s="6"/>
      <c r="I35" s="6"/>
      <c r="J35" s="6"/>
      <c r="K35" s="6"/>
      <c r="L35" s="6"/>
      <c r="M35" s="6"/>
      <c r="N35" s="6"/>
      <c r="O35" s="6"/>
      <c r="P35" s="6"/>
    </row>
    <row r="36" spans="3:16">
      <c r="C36" s="42" t="s">
        <v>50</v>
      </c>
      <c r="D36" s="48" t="s">
        <v>51</v>
      </c>
      <c r="E36" s="44">
        <v>435487</v>
      </c>
      <c r="F36" s="44">
        <v>457262</v>
      </c>
      <c r="G36" s="20"/>
      <c r="H36" s="6"/>
      <c r="I36" s="6"/>
      <c r="J36" s="6"/>
      <c r="K36" s="6"/>
      <c r="L36" s="6"/>
      <c r="M36" s="6"/>
      <c r="N36" s="6"/>
      <c r="O36" s="6"/>
      <c r="P36" s="6"/>
    </row>
    <row r="37" spans="3:16">
      <c r="C37" s="42" t="s">
        <v>52</v>
      </c>
      <c r="D37" s="48" t="s">
        <v>53</v>
      </c>
      <c r="E37" s="44">
        <v>293893</v>
      </c>
      <c r="F37" s="44">
        <v>320267</v>
      </c>
      <c r="G37" s="21"/>
      <c r="H37" s="6"/>
      <c r="I37" s="6"/>
      <c r="J37" s="6"/>
      <c r="K37" s="6"/>
      <c r="L37" s="6"/>
      <c r="M37" s="6"/>
      <c r="N37" s="6"/>
      <c r="O37" s="6"/>
      <c r="P37" s="6"/>
    </row>
    <row r="38" spans="3:16" ht="28.5">
      <c r="C38" s="41" t="s">
        <v>54</v>
      </c>
      <c r="D38" s="18" t="s">
        <v>55</v>
      </c>
      <c r="E38" s="19">
        <f t="shared" ref="E38:F38" si="3">E39+E40</f>
        <v>1476651</v>
      </c>
      <c r="F38" s="19">
        <f t="shared" si="3"/>
        <v>1562913</v>
      </c>
      <c r="G38" s="22"/>
      <c r="H38" s="6"/>
      <c r="I38" s="6"/>
      <c r="J38" s="6"/>
      <c r="K38" s="6"/>
      <c r="L38" s="6"/>
      <c r="M38" s="6"/>
      <c r="N38" s="6"/>
      <c r="O38" s="6"/>
      <c r="P38" s="6"/>
    </row>
    <row r="39" spans="3:16">
      <c r="C39" s="42" t="s">
        <v>56</v>
      </c>
      <c r="D39" s="48" t="s">
        <v>57</v>
      </c>
      <c r="E39" s="44">
        <v>1471151</v>
      </c>
      <c r="F39" s="44">
        <v>1557413</v>
      </c>
      <c r="G39" s="23"/>
      <c r="H39" s="6"/>
      <c r="I39" s="6"/>
      <c r="J39" s="6"/>
      <c r="K39" s="6"/>
      <c r="L39" s="6"/>
      <c r="M39" s="6"/>
      <c r="N39" s="6"/>
      <c r="O39" s="6"/>
      <c r="P39" s="6"/>
    </row>
    <row r="40" spans="3:16" ht="30">
      <c r="C40" s="42" t="s">
        <v>58</v>
      </c>
      <c r="D40" s="43" t="s">
        <v>59</v>
      </c>
      <c r="E40" s="47">
        <v>5500</v>
      </c>
      <c r="F40" s="47">
        <v>5500</v>
      </c>
      <c r="G40" s="23"/>
      <c r="H40" s="6"/>
      <c r="I40" s="6"/>
      <c r="J40" s="6"/>
      <c r="K40" s="6"/>
      <c r="L40" s="6"/>
      <c r="M40" s="6"/>
      <c r="N40" s="6"/>
      <c r="O40" s="6"/>
      <c r="P40" s="6"/>
    </row>
    <row r="41" spans="3:16">
      <c r="C41" s="50" t="s">
        <v>60</v>
      </c>
      <c r="D41" s="24" t="s">
        <v>61</v>
      </c>
      <c r="E41" s="25">
        <v>37832</v>
      </c>
      <c r="F41" s="25">
        <v>41237</v>
      </c>
      <c r="G41" s="22"/>
      <c r="H41" s="6"/>
      <c r="I41" s="6"/>
      <c r="J41" s="6"/>
      <c r="K41" s="6"/>
      <c r="L41" s="6"/>
      <c r="M41" s="6"/>
      <c r="N41" s="6"/>
      <c r="O41" s="6"/>
      <c r="P41" s="6"/>
    </row>
    <row r="42" spans="3:16" ht="42.75">
      <c r="C42" s="41" t="s">
        <v>62</v>
      </c>
      <c r="D42" s="24" t="s">
        <v>63</v>
      </c>
      <c r="E42" s="25">
        <f>E43+E46+E44+E45</f>
        <v>382125</v>
      </c>
      <c r="F42" s="25">
        <f>F43+F46+F44+F45</f>
        <v>396977</v>
      </c>
      <c r="G42" s="22"/>
      <c r="H42" s="6"/>
      <c r="I42" s="6"/>
      <c r="J42" s="6"/>
      <c r="K42" s="6"/>
      <c r="L42" s="6"/>
      <c r="M42" s="6"/>
      <c r="N42" s="6"/>
      <c r="O42" s="6"/>
      <c r="P42" s="6"/>
    </row>
    <row r="43" spans="3:16" ht="66" customHeight="1">
      <c r="C43" s="42" t="s">
        <v>64</v>
      </c>
      <c r="D43" s="43" t="s">
        <v>65</v>
      </c>
      <c r="E43" s="47">
        <v>1050</v>
      </c>
      <c r="F43" s="47">
        <v>1055</v>
      </c>
      <c r="G43" s="22"/>
      <c r="H43" s="6"/>
      <c r="I43" s="6"/>
      <c r="J43" s="6"/>
      <c r="K43" s="6"/>
      <c r="L43" s="6"/>
      <c r="M43" s="6"/>
      <c r="N43" s="6"/>
      <c r="O43" s="6"/>
      <c r="P43" s="6"/>
    </row>
    <row r="44" spans="3:16" ht="43.5" customHeight="1">
      <c r="C44" s="42" t="s">
        <v>66</v>
      </c>
      <c r="D44" s="43" t="s">
        <v>67</v>
      </c>
      <c r="E44" s="47">
        <v>375479</v>
      </c>
      <c r="F44" s="47">
        <v>390498</v>
      </c>
      <c r="G44" s="23"/>
      <c r="H44" s="6"/>
      <c r="I44" s="6"/>
      <c r="J44" s="6"/>
      <c r="K44" s="6"/>
      <c r="L44" s="6"/>
      <c r="M44" s="6"/>
      <c r="N44" s="6"/>
      <c r="O44" s="6"/>
      <c r="P44" s="6"/>
    </row>
    <row r="45" spans="3:16" ht="37.5" customHeight="1">
      <c r="C45" s="42" t="s">
        <v>68</v>
      </c>
      <c r="D45" s="43" t="s">
        <v>69</v>
      </c>
      <c r="E45" s="47">
        <v>290</v>
      </c>
      <c r="F45" s="47">
        <v>118</v>
      </c>
      <c r="G45" s="23"/>
      <c r="H45" s="6"/>
      <c r="I45" s="6"/>
      <c r="J45" s="6"/>
      <c r="K45" s="6"/>
      <c r="L45" s="6"/>
      <c r="M45" s="6"/>
      <c r="N45" s="6"/>
      <c r="O45" s="6"/>
      <c r="P45" s="6"/>
    </row>
    <row r="46" spans="3:16" ht="75">
      <c r="C46" s="42" t="s">
        <v>70</v>
      </c>
      <c r="D46" s="43" t="s">
        <v>71</v>
      </c>
      <c r="E46" s="47">
        <v>5306</v>
      </c>
      <c r="F46" s="47">
        <v>5306</v>
      </c>
      <c r="G46" s="22"/>
      <c r="H46" s="6"/>
      <c r="I46" s="6"/>
      <c r="J46" s="6"/>
      <c r="K46" s="6"/>
      <c r="L46" s="6"/>
      <c r="M46" s="6"/>
      <c r="N46" s="6"/>
      <c r="O46" s="6"/>
      <c r="P46" s="6"/>
    </row>
    <row r="47" spans="3:16" ht="28.5">
      <c r="C47" s="41" t="s">
        <v>72</v>
      </c>
      <c r="D47" s="24" t="s">
        <v>73</v>
      </c>
      <c r="E47" s="25">
        <f t="shared" ref="E47:F47" si="4">E48+E49+E50</f>
        <v>68748</v>
      </c>
      <c r="F47" s="25">
        <f t="shared" si="4"/>
        <v>71970</v>
      </c>
      <c r="G47" s="22"/>
      <c r="H47" s="6"/>
      <c r="I47" s="6"/>
      <c r="J47" s="6"/>
      <c r="K47" s="6"/>
      <c r="L47" s="6"/>
      <c r="M47" s="6"/>
      <c r="N47" s="6"/>
      <c r="O47" s="6"/>
      <c r="P47" s="6"/>
    </row>
    <row r="48" spans="3:16">
      <c r="C48" s="42" t="s">
        <v>74</v>
      </c>
      <c r="D48" s="43" t="s">
        <v>75</v>
      </c>
      <c r="E48" s="47">
        <v>52448</v>
      </c>
      <c r="F48" s="47">
        <v>55070</v>
      </c>
      <c r="G48" s="22"/>
      <c r="H48" s="6"/>
      <c r="I48" s="6"/>
      <c r="J48" s="6"/>
      <c r="K48" s="6"/>
      <c r="L48" s="6"/>
      <c r="M48" s="6"/>
      <c r="N48" s="6"/>
      <c r="O48" s="6"/>
      <c r="P48" s="6"/>
    </row>
    <row r="49" spans="1:22">
      <c r="C49" s="42" t="s">
        <v>76</v>
      </c>
      <c r="D49" s="43" t="s">
        <v>77</v>
      </c>
      <c r="E49" s="47">
        <v>5480</v>
      </c>
      <c r="F49" s="47">
        <v>5650</v>
      </c>
      <c r="G49" s="23"/>
      <c r="H49" s="6"/>
      <c r="I49" s="6"/>
      <c r="J49" s="6"/>
      <c r="K49" s="6"/>
      <c r="L49" s="6"/>
      <c r="M49" s="6"/>
      <c r="N49" s="6"/>
      <c r="O49" s="6"/>
      <c r="P49" s="6"/>
    </row>
    <row r="50" spans="1:22" s="27" customFormat="1">
      <c r="C50" s="42" t="s">
        <v>78</v>
      </c>
      <c r="D50" s="43" t="s">
        <v>79</v>
      </c>
      <c r="E50" s="47">
        <v>10820</v>
      </c>
      <c r="F50" s="47">
        <v>11250</v>
      </c>
      <c r="G50" s="23"/>
      <c r="H50" s="28"/>
      <c r="I50" s="28"/>
      <c r="J50" s="28"/>
      <c r="K50" s="28"/>
      <c r="L50" s="28"/>
      <c r="M50" s="28"/>
      <c r="N50" s="28"/>
      <c r="O50" s="28"/>
      <c r="P50" s="28"/>
      <c r="Q50" s="29"/>
      <c r="R50" s="29"/>
      <c r="S50" s="29"/>
      <c r="T50" s="29"/>
      <c r="U50" s="29"/>
      <c r="V50" s="29"/>
    </row>
    <row r="51" spans="1:22" s="30" customFormat="1" ht="28.5">
      <c r="C51" s="41" t="s">
        <v>80</v>
      </c>
      <c r="D51" s="24" t="s">
        <v>81</v>
      </c>
      <c r="E51" s="25">
        <v>51580</v>
      </c>
      <c r="F51" s="25">
        <v>51580</v>
      </c>
      <c r="G51" s="23"/>
      <c r="H51" s="31"/>
      <c r="I51" s="31"/>
      <c r="J51" s="31"/>
      <c r="K51" s="31"/>
      <c r="L51" s="31"/>
      <c r="M51" s="31"/>
      <c r="N51" s="31"/>
      <c r="O51" s="31"/>
      <c r="P51" s="31"/>
      <c r="Q51" s="32"/>
      <c r="R51" s="32"/>
      <c r="S51" s="32"/>
      <c r="T51" s="32"/>
      <c r="U51" s="32"/>
      <c r="V51" s="32"/>
    </row>
    <row r="52" spans="1:22" s="30" customFormat="1" ht="28.5">
      <c r="C52" s="41" t="s">
        <v>157</v>
      </c>
      <c r="D52" s="24" t="s">
        <v>158</v>
      </c>
      <c r="E52" s="25">
        <v>1809</v>
      </c>
      <c r="F52" s="25">
        <v>0</v>
      </c>
      <c r="G52" s="23"/>
      <c r="H52" s="31"/>
      <c r="I52" s="31"/>
      <c r="J52" s="31"/>
      <c r="K52" s="31"/>
      <c r="L52" s="31"/>
      <c r="M52" s="31"/>
      <c r="N52" s="31"/>
      <c r="O52" s="31"/>
      <c r="P52" s="31"/>
      <c r="Q52" s="32"/>
      <c r="R52" s="32"/>
      <c r="S52" s="32"/>
      <c r="T52" s="32"/>
      <c r="U52" s="32"/>
      <c r="V52" s="32"/>
    </row>
    <row r="53" spans="1:22" s="33" customFormat="1">
      <c r="C53" s="41" t="s">
        <v>82</v>
      </c>
      <c r="D53" s="24" t="s">
        <v>83</v>
      </c>
      <c r="E53" s="25">
        <v>650</v>
      </c>
      <c r="F53" s="25">
        <v>600</v>
      </c>
      <c r="G53" s="34"/>
      <c r="H53" s="34"/>
      <c r="I53" s="34"/>
      <c r="J53" s="34"/>
      <c r="K53" s="34"/>
      <c r="L53" s="34"/>
      <c r="M53" s="34"/>
      <c r="N53" s="34"/>
      <c r="O53" s="34"/>
      <c r="P53" s="34"/>
      <c r="Q53" s="35"/>
      <c r="R53" s="35"/>
      <c r="S53" s="35"/>
      <c r="T53" s="35"/>
      <c r="U53" s="35"/>
      <c r="V53" s="35"/>
    </row>
    <row r="54" spans="1:22" s="33" customFormat="1">
      <c r="C54" s="41" t="s">
        <v>84</v>
      </c>
      <c r="D54" s="24" t="s">
        <v>85</v>
      </c>
      <c r="E54" s="25">
        <v>337794</v>
      </c>
      <c r="F54" s="25">
        <v>357515</v>
      </c>
      <c r="G54" s="34"/>
      <c r="H54" s="34"/>
      <c r="I54" s="34"/>
      <c r="J54" s="34"/>
      <c r="K54" s="34"/>
      <c r="L54" s="34"/>
      <c r="M54" s="34"/>
      <c r="N54" s="34"/>
      <c r="O54" s="34"/>
      <c r="P54" s="34"/>
      <c r="Q54" s="35"/>
      <c r="R54" s="35"/>
      <c r="S54" s="35"/>
      <c r="T54" s="35"/>
      <c r="U54" s="35"/>
      <c r="V54" s="35"/>
    </row>
    <row r="55" spans="1:22" s="36" customFormat="1" ht="20.25" customHeight="1">
      <c r="A55" s="36" t="str">
        <f>RIGHT(B55,4)</f>
        <v>0000</v>
      </c>
      <c r="B55" s="36" t="str">
        <f>LEFT(C55,10)</f>
        <v>2 00 00000</v>
      </c>
      <c r="C55" s="51" t="s">
        <v>86</v>
      </c>
      <c r="D55" s="52" t="s">
        <v>87</v>
      </c>
      <c r="E55" s="19">
        <f>+E56</f>
        <v>33765191.900000006</v>
      </c>
      <c r="F55" s="19">
        <f>+F56</f>
        <v>38007283.899999999</v>
      </c>
      <c r="G55" s="37"/>
      <c r="H55" s="37"/>
      <c r="I55" s="37"/>
      <c r="J55" s="37"/>
      <c r="K55" s="37"/>
      <c r="L55" s="37"/>
      <c r="M55" s="37"/>
      <c r="N55" s="37"/>
      <c r="O55" s="37"/>
      <c r="P55" s="37"/>
      <c r="Q55" s="38"/>
      <c r="R55" s="38"/>
      <c r="S55" s="38"/>
      <c r="T55" s="38"/>
      <c r="U55" s="38"/>
      <c r="V55" s="38"/>
    </row>
    <row r="56" spans="1:22" s="30" customFormat="1" ht="30">
      <c r="A56" s="36" t="str">
        <f t="shared" ref="A56:A88" si="5">RIGHT(B56,4)</f>
        <v>0000</v>
      </c>
      <c r="B56" s="36" t="str">
        <f t="shared" ref="B56:B88" si="6">LEFT(C56,10)</f>
        <v>2 02 00000</v>
      </c>
      <c r="C56" s="53" t="s">
        <v>88</v>
      </c>
      <c r="D56" s="54" t="s">
        <v>89</v>
      </c>
      <c r="E56" s="44">
        <f>E57+E59+E120+E139</f>
        <v>33765191.900000006</v>
      </c>
      <c r="F56" s="44">
        <f>F57+F59+F120+F139</f>
        <v>38007283.899999999</v>
      </c>
      <c r="G56" s="31">
        <f>E55</f>
        <v>33765191.900000006</v>
      </c>
      <c r="H56" s="31">
        <f>F55</f>
        <v>38007283.899999999</v>
      </c>
      <c r="I56" s="31"/>
      <c r="J56" s="31"/>
      <c r="K56" s="31"/>
      <c r="L56" s="31"/>
      <c r="M56" s="31"/>
      <c r="N56" s="31"/>
      <c r="O56" s="31"/>
      <c r="P56" s="31"/>
      <c r="Q56" s="32"/>
      <c r="R56" s="32"/>
      <c r="S56" s="32"/>
      <c r="T56" s="32"/>
      <c r="U56" s="32"/>
      <c r="V56" s="32"/>
    </row>
    <row r="57" spans="1:22" s="81" customFormat="1" ht="23.25" customHeight="1">
      <c r="A57" s="76" t="str">
        <f t="shared" si="5"/>
        <v>0000</v>
      </c>
      <c r="B57" s="76" t="str">
        <f t="shared" si="6"/>
        <v>2 02 10000</v>
      </c>
      <c r="C57" s="55" t="s">
        <v>90</v>
      </c>
      <c r="D57" s="56" t="s">
        <v>91</v>
      </c>
      <c r="E57" s="45">
        <f>E58</f>
        <v>17449427.199999999</v>
      </c>
      <c r="F57" s="45">
        <f>F58</f>
        <v>18798024.5</v>
      </c>
      <c r="G57" s="77"/>
      <c r="H57" s="77"/>
      <c r="I57" s="77"/>
      <c r="J57" s="77"/>
      <c r="K57" s="77"/>
      <c r="L57" s="77"/>
      <c r="M57" s="77"/>
      <c r="N57" s="77"/>
      <c r="O57" s="77"/>
      <c r="P57" s="77"/>
      <c r="Q57" s="80"/>
      <c r="R57" s="80"/>
      <c r="S57" s="80"/>
      <c r="T57" s="80"/>
      <c r="U57" s="80"/>
      <c r="V57" s="80"/>
    </row>
    <row r="58" spans="1:22" s="79" customFormat="1" ht="34.5" customHeight="1">
      <c r="A58" s="76" t="str">
        <f t="shared" si="5"/>
        <v>5001</v>
      </c>
      <c r="B58" s="76" t="str">
        <f t="shared" si="6"/>
        <v>2 02 15001</v>
      </c>
      <c r="C58" s="53" t="s">
        <v>92</v>
      </c>
      <c r="D58" s="54" t="s">
        <v>93</v>
      </c>
      <c r="E58" s="57">
        <v>17449427.199999999</v>
      </c>
      <c r="F58" s="57">
        <v>18798024.5</v>
      </c>
      <c r="G58" s="77"/>
      <c r="H58" s="77"/>
      <c r="I58" s="77"/>
      <c r="J58" s="77">
        <v>23935022.176000003</v>
      </c>
      <c r="K58" s="77">
        <v>23935022.176000003</v>
      </c>
      <c r="L58" s="77"/>
      <c r="M58" s="77"/>
      <c r="N58" s="77"/>
      <c r="O58" s="77"/>
      <c r="P58" s="77"/>
      <c r="Q58" s="78"/>
      <c r="R58" s="78"/>
      <c r="S58" s="78"/>
      <c r="T58" s="78"/>
      <c r="U58" s="78"/>
      <c r="V58" s="78"/>
    </row>
    <row r="59" spans="1:22" s="40" customFormat="1" ht="30" customHeight="1">
      <c r="A59" s="36" t="str">
        <f t="shared" si="5"/>
        <v>0000</v>
      </c>
      <c r="B59" s="36" t="str">
        <f t="shared" si="6"/>
        <v>2 02 20000</v>
      </c>
      <c r="C59" s="55" t="s">
        <v>94</v>
      </c>
      <c r="D59" s="56" t="s">
        <v>95</v>
      </c>
      <c r="E59" s="45">
        <f>SUM(E60:E119)</f>
        <v>13709088.9</v>
      </c>
      <c r="F59" s="45">
        <f>SUM(F60:F119)</f>
        <v>16550965.1</v>
      </c>
      <c r="G59" s="34">
        <v>8100646.0999999996</v>
      </c>
      <c r="H59" s="34">
        <v>8821634.5999999996</v>
      </c>
      <c r="I59" s="34"/>
      <c r="J59" s="34">
        <v>3453570</v>
      </c>
      <c r="K59" s="34">
        <v>3453570</v>
      </c>
      <c r="L59" s="34"/>
      <c r="M59" s="34"/>
      <c r="N59" s="34"/>
      <c r="O59" s="34"/>
      <c r="P59" s="34"/>
      <c r="Q59" s="39"/>
      <c r="R59" s="39"/>
      <c r="S59" s="39"/>
      <c r="T59" s="39"/>
      <c r="U59" s="39"/>
      <c r="V59" s="39"/>
    </row>
    <row r="60" spans="1:22" s="33" customFormat="1" ht="30">
      <c r="A60" s="36" t="str">
        <f t="shared" si="5"/>
        <v>5007</v>
      </c>
      <c r="B60" s="36" t="str">
        <f t="shared" si="6"/>
        <v>2 02 25007</v>
      </c>
      <c r="C60" s="53" t="s">
        <v>167</v>
      </c>
      <c r="D60" s="58" t="s">
        <v>168</v>
      </c>
      <c r="E60" s="47">
        <v>1139679.8</v>
      </c>
      <c r="F60" s="47">
        <v>1148397.6000000001</v>
      </c>
      <c r="G60" s="31"/>
      <c r="H60" s="31"/>
      <c r="I60" s="31"/>
      <c r="J60" s="31"/>
      <c r="K60" s="31"/>
      <c r="L60" s="31"/>
      <c r="M60" s="31"/>
      <c r="N60" s="34"/>
      <c r="O60" s="34"/>
      <c r="P60" s="34"/>
      <c r="Q60" s="35"/>
      <c r="R60" s="35"/>
      <c r="S60" s="35"/>
      <c r="T60" s="35"/>
      <c r="U60" s="35"/>
      <c r="V60" s="35"/>
    </row>
    <row r="61" spans="1:22" s="33" customFormat="1" ht="39.75" customHeight="1">
      <c r="A61" s="36"/>
      <c r="B61" s="36"/>
      <c r="C61" s="53" t="s">
        <v>96</v>
      </c>
      <c r="D61" s="58" t="s">
        <v>97</v>
      </c>
      <c r="E61" s="47">
        <v>9266.2000000000007</v>
      </c>
      <c r="F61" s="47">
        <v>9713</v>
      </c>
      <c r="G61" s="31"/>
      <c r="H61" s="31"/>
      <c r="I61" s="31"/>
      <c r="J61" s="31"/>
      <c r="K61" s="31"/>
      <c r="L61" s="31"/>
      <c r="M61" s="31"/>
      <c r="N61" s="34"/>
      <c r="O61" s="34"/>
      <c r="P61" s="34"/>
      <c r="Q61" s="35"/>
      <c r="R61" s="35"/>
      <c r="S61" s="35"/>
      <c r="T61" s="35"/>
      <c r="U61" s="35"/>
      <c r="V61" s="35"/>
    </row>
    <row r="62" spans="1:22" s="33" customFormat="1" ht="58.5" customHeight="1">
      <c r="A62" s="36"/>
      <c r="B62" s="36"/>
      <c r="C62" s="53" t="s">
        <v>169</v>
      </c>
      <c r="D62" s="58" t="s">
        <v>170</v>
      </c>
      <c r="E62" s="47">
        <v>639490.69999999995</v>
      </c>
      <c r="F62" s="47">
        <v>587722.69999999995</v>
      </c>
      <c r="G62" s="31"/>
      <c r="H62" s="31"/>
      <c r="I62" s="31"/>
      <c r="J62" s="31"/>
      <c r="K62" s="31"/>
      <c r="L62" s="31"/>
      <c r="M62" s="31"/>
      <c r="N62" s="34"/>
      <c r="O62" s="34"/>
      <c r="P62" s="34"/>
      <c r="Q62" s="35"/>
      <c r="R62" s="35"/>
      <c r="S62" s="35"/>
      <c r="T62" s="35"/>
      <c r="U62" s="35"/>
      <c r="V62" s="35"/>
    </row>
    <row r="63" spans="1:22" s="33" customFormat="1" ht="55.5" customHeight="1">
      <c r="A63" s="36" t="str">
        <f t="shared" si="5"/>
        <v>5054</v>
      </c>
      <c r="B63" s="36" t="str">
        <f t="shared" si="6"/>
        <v>2 02 25054</v>
      </c>
      <c r="C63" s="59" t="s">
        <v>171</v>
      </c>
      <c r="D63" s="60" t="s">
        <v>172</v>
      </c>
      <c r="E63" s="46">
        <v>227073.8</v>
      </c>
      <c r="F63" s="46">
        <v>202605.8</v>
      </c>
      <c r="G63" s="31"/>
      <c r="H63" s="31"/>
      <c r="I63" s="31"/>
      <c r="J63" s="31"/>
      <c r="K63" s="31"/>
      <c r="L63" s="31"/>
      <c r="M63" s="31"/>
      <c r="N63" s="34"/>
      <c r="O63" s="34"/>
      <c r="P63" s="34"/>
      <c r="Q63" s="35"/>
      <c r="R63" s="35"/>
      <c r="S63" s="35"/>
      <c r="T63" s="35"/>
      <c r="U63" s="35"/>
      <c r="V63" s="35"/>
    </row>
    <row r="64" spans="1:22" s="33" customFormat="1" ht="71.25" customHeight="1">
      <c r="A64" s="36" t="str">
        <f t="shared" si="5"/>
        <v>5082</v>
      </c>
      <c r="B64" s="36" t="str">
        <f t="shared" si="6"/>
        <v>2 02 25082</v>
      </c>
      <c r="C64" s="59" t="s">
        <v>98</v>
      </c>
      <c r="D64" s="60" t="s">
        <v>173</v>
      </c>
      <c r="E64" s="46">
        <v>305878.5</v>
      </c>
      <c r="F64" s="46">
        <v>311081.5</v>
      </c>
      <c r="G64" s="31"/>
      <c r="H64" s="31"/>
      <c r="I64" s="31"/>
      <c r="J64" s="31"/>
      <c r="K64" s="31"/>
      <c r="L64" s="31"/>
      <c r="M64" s="31"/>
      <c r="N64" s="34"/>
      <c r="O64" s="34"/>
      <c r="P64" s="34"/>
      <c r="Q64" s="35"/>
      <c r="R64" s="35"/>
      <c r="S64" s="35"/>
      <c r="T64" s="35"/>
      <c r="U64" s="35"/>
      <c r="V64" s="35"/>
    </row>
    <row r="65" spans="1:22" s="33" customFormat="1" ht="75">
      <c r="A65" s="36" t="str">
        <f t="shared" si="5"/>
        <v>5086</v>
      </c>
      <c r="B65" s="36" t="str">
        <f t="shared" si="6"/>
        <v>2 02 25086</v>
      </c>
      <c r="C65" s="59" t="s">
        <v>150</v>
      </c>
      <c r="D65" s="60" t="s">
        <v>174</v>
      </c>
      <c r="E65" s="46">
        <v>19.8</v>
      </c>
      <c r="F65" s="46">
        <v>19.8</v>
      </c>
      <c r="G65" s="31"/>
      <c r="H65" s="31"/>
      <c r="I65" s="31"/>
      <c r="J65" s="31"/>
      <c r="K65" s="31"/>
      <c r="L65" s="31"/>
      <c r="M65" s="31"/>
      <c r="N65" s="34"/>
      <c r="O65" s="34"/>
      <c r="P65" s="34"/>
      <c r="Q65" s="35"/>
      <c r="R65" s="35"/>
      <c r="S65" s="35"/>
      <c r="T65" s="35"/>
      <c r="U65" s="35"/>
      <c r="V65" s="35"/>
    </row>
    <row r="66" spans="1:22" s="33" customFormat="1" ht="60">
      <c r="A66" s="36"/>
      <c r="B66" s="36"/>
      <c r="C66" s="59" t="s">
        <v>163</v>
      </c>
      <c r="D66" s="60" t="s">
        <v>257</v>
      </c>
      <c r="E66" s="46">
        <v>4238.6000000000004</v>
      </c>
      <c r="F66" s="46">
        <v>4353.2</v>
      </c>
      <c r="G66" s="31"/>
      <c r="H66" s="31"/>
      <c r="I66" s="31"/>
      <c r="J66" s="31"/>
      <c r="K66" s="31"/>
      <c r="L66" s="31"/>
      <c r="M66" s="31"/>
      <c r="N66" s="34"/>
      <c r="O66" s="34"/>
      <c r="P66" s="34"/>
      <c r="Q66" s="35"/>
      <c r="R66" s="35"/>
      <c r="S66" s="35"/>
      <c r="T66" s="35"/>
      <c r="U66" s="35"/>
      <c r="V66" s="35"/>
    </row>
    <row r="67" spans="1:22" s="33" customFormat="1" ht="131.25" customHeight="1">
      <c r="A67" s="36"/>
      <c r="B67" s="36"/>
      <c r="C67" s="59" t="s">
        <v>99</v>
      </c>
      <c r="D67" s="60" t="s">
        <v>164</v>
      </c>
      <c r="E67" s="46">
        <v>64350</v>
      </c>
      <c r="F67" s="66">
        <v>64350</v>
      </c>
      <c r="G67" s="31"/>
      <c r="H67" s="31"/>
      <c r="I67" s="31"/>
      <c r="J67" s="31"/>
      <c r="K67" s="31"/>
      <c r="L67" s="31"/>
      <c r="M67" s="31"/>
      <c r="N67" s="34"/>
      <c r="O67" s="34"/>
      <c r="P67" s="34"/>
      <c r="Q67" s="35"/>
      <c r="R67" s="35"/>
      <c r="S67" s="35"/>
      <c r="T67" s="35"/>
      <c r="U67" s="35"/>
      <c r="V67" s="35"/>
    </row>
    <row r="68" spans="1:22" s="30" customFormat="1" ht="45">
      <c r="A68" s="36" t="str">
        <f t="shared" si="5"/>
        <v>5152</v>
      </c>
      <c r="B68" s="36" t="str">
        <f t="shared" si="6"/>
        <v>2 02 25152</v>
      </c>
      <c r="C68" s="59" t="s">
        <v>258</v>
      </c>
      <c r="D68" s="60" t="s">
        <v>259</v>
      </c>
      <c r="E68" s="46">
        <v>7722.3</v>
      </c>
      <c r="F68" s="66">
        <v>7574.8</v>
      </c>
      <c r="G68" s="34"/>
      <c r="H68" s="34"/>
      <c r="I68" s="34"/>
      <c r="J68" s="34"/>
      <c r="K68" s="34"/>
      <c r="L68" s="34"/>
      <c r="M68" s="34"/>
      <c r="N68" s="31"/>
      <c r="O68" s="31"/>
      <c r="P68" s="31"/>
      <c r="Q68" s="32"/>
      <c r="R68" s="32"/>
      <c r="S68" s="32"/>
      <c r="T68" s="32"/>
      <c r="U68" s="32"/>
      <c r="V68" s="32"/>
    </row>
    <row r="69" spans="1:22" s="30" customFormat="1" ht="30">
      <c r="A69" s="36"/>
      <c r="B69" s="36"/>
      <c r="C69" s="59" t="s">
        <v>260</v>
      </c>
      <c r="D69" s="60" t="s">
        <v>261</v>
      </c>
      <c r="E69" s="46">
        <v>951789.4</v>
      </c>
      <c r="F69" s="66">
        <v>670770.80000000005</v>
      </c>
      <c r="G69" s="34"/>
      <c r="H69" s="34"/>
      <c r="I69" s="34"/>
      <c r="J69" s="34"/>
      <c r="K69" s="34"/>
      <c r="L69" s="34"/>
      <c r="M69" s="34"/>
      <c r="N69" s="31"/>
      <c r="O69" s="31"/>
      <c r="P69" s="31"/>
      <c r="Q69" s="32"/>
      <c r="R69" s="32"/>
      <c r="S69" s="32"/>
      <c r="T69" s="32"/>
      <c r="U69" s="32"/>
      <c r="V69" s="32"/>
    </row>
    <row r="70" spans="1:22" s="30" customFormat="1" ht="45">
      <c r="A70" s="36" t="str">
        <f t="shared" si="5"/>
        <v>5163</v>
      </c>
      <c r="B70" s="36" t="str">
        <f t="shared" si="6"/>
        <v>2 02 25163</v>
      </c>
      <c r="C70" s="59" t="s">
        <v>175</v>
      </c>
      <c r="D70" s="60" t="s">
        <v>176</v>
      </c>
      <c r="E70" s="46">
        <v>281750.90000000002</v>
      </c>
      <c r="F70" s="66">
        <v>314612.90000000002</v>
      </c>
      <c r="G70" s="34"/>
      <c r="H70" s="34"/>
      <c r="I70" s="34"/>
      <c r="J70" s="34"/>
      <c r="K70" s="34"/>
      <c r="L70" s="34"/>
      <c r="M70" s="34"/>
      <c r="N70" s="31"/>
      <c r="O70" s="31"/>
      <c r="P70" s="31"/>
      <c r="Q70" s="32"/>
      <c r="R70" s="32"/>
      <c r="S70" s="32"/>
      <c r="T70" s="32"/>
      <c r="U70" s="32"/>
      <c r="V70" s="32"/>
    </row>
    <row r="71" spans="1:22" s="30" customFormat="1" ht="60">
      <c r="A71" s="36" t="str">
        <f t="shared" si="5"/>
        <v>5179</v>
      </c>
      <c r="B71" s="36" t="str">
        <f t="shared" si="6"/>
        <v>2 02 25179</v>
      </c>
      <c r="C71" s="59" t="s">
        <v>177</v>
      </c>
      <c r="D71" s="60" t="s">
        <v>178</v>
      </c>
      <c r="E71" s="46">
        <v>44705.1</v>
      </c>
      <c r="F71" s="66">
        <v>45513.8</v>
      </c>
      <c r="G71" s="34"/>
      <c r="H71" s="34"/>
      <c r="I71" s="34"/>
      <c r="J71" s="34"/>
      <c r="K71" s="34"/>
      <c r="L71" s="34"/>
      <c r="M71" s="34"/>
      <c r="N71" s="31"/>
      <c r="O71" s="31"/>
      <c r="P71" s="31"/>
      <c r="Q71" s="32"/>
      <c r="R71" s="32"/>
      <c r="S71" s="32"/>
      <c r="T71" s="32"/>
      <c r="U71" s="32"/>
      <c r="V71" s="32"/>
    </row>
    <row r="72" spans="1:22" s="30" customFormat="1" ht="38.25" customHeight="1">
      <c r="A72" s="36" t="str">
        <f t="shared" si="5"/>
        <v>5195</v>
      </c>
      <c r="B72" s="36" t="str">
        <f t="shared" si="6"/>
        <v>2 02 25195</v>
      </c>
      <c r="C72" s="59" t="s">
        <v>100</v>
      </c>
      <c r="D72" s="60" t="s">
        <v>101</v>
      </c>
      <c r="E72" s="46">
        <v>1038973.9</v>
      </c>
      <c r="F72" s="66">
        <v>748973.9</v>
      </c>
      <c r="G72" s="31"/>
      <c r="H72" s="31"/>
      <c r="I72" s="31"/>
      <c r="J72" s="31"/>
      <c r="K72" s="31"/>
      <c r="L72" s="31"/>
      <c r="M72" s="31"/>
      <c r="N72" s="31"/>
      <c r="O72" s="31"/>
      <c r="P72" s="31"/>
      <c r="Q72" s="32"/>
      <c r="R72" s="32"/>
      <c r="S72" s="32"/>
      <c r="T72" s="32"/>
      <c r="U72" s="32"/>
      <c r="V72" s="32"/>
    </row>
    <row r="73" spans="1:22" s="76" customFormat="1" ht="30">
      <c r="A73" s="76" t="str">
        <f t="shared" si="5"/>
        <v>5201</v>
      </c>
      <c r="B73" s="76" t="str">
        <f t="shared" si="6"/>
        <v>2 02 25201</v>
      </c>
      <c r="C73" s="59" t="s">
        <v>102</v>
      </c>
      <c r="D73" s="60" t="s">
        <v>103</v>
      </c>
      <c r="E73" s="46">
        <v>7139.9</v>
      </c>
      <c r="F73" s="66">
        <v>7291.9</v>
      </c>
      <c r="G73" s="83"/>
      <c r="H73" s="83"/>
      <c r="I73" s="83"/>
      <c r="J73" s="83"/>
      <c r="K73" s="83"/>
      <c r="L73" s="83"/>
      <c r="M73" s="83"/>
      <c r="N73" s="83"/>
      <c r="O73" s="83"/>
      <c r="P73" s="83"/>
      <c r="Q73" s="84"/>
      <c r="R73" s="84"/>
      <c r="S73" s="84"/>
      <c r="T73" s="84"/>
      <c r="U73" s="84"/>
      <c r="V73" s="84"/>
    </row>
    <row r="74" spans="1:22" s="30" customFormat="1" ht="45">
      <c r="A74" s="36"/>
      <c r="B74" s="36"/>
      <c r="C74" s="53" t="s">
        <v>104</v>
      </c>
      <c r="D74" s="58" t="s">
        <v>105</v>
      </c>
      <c r="E74" s="46">
        <v>19246.900000000001</v>
      </c>
      <c r="F74" s="66">
        <v>19626.2</v>
      </c>
      <c r="G74" s="31"/>
      <c r="H74" s="31"/>
      <c r="I74" s="31"/>
      <c r="J74" s="31"/>
      <c r="K74" s="31"/>
      <c r="L74" s="31"/>
      <c r="M74" s="31"/>
      <c r="N74" s="31"/>
      <c r="O74" s="31"/>
      <c r="P74" s="31"/>
      <c r="Q74" s="32"/>
      <c r="R74" s="32"/>
      <c r="S74" s="32"/>
      <c r="T74" s="32"/>
      <c r="U74" s="32"/>
      <c r="V74" s="32"/>
    </row>
    <row r="75" spans="1:22" s="30" customFormat="1" ht="96" customHeight="1">
      <c r="A75" s="36" t="str">
        <f t="shared" si="5"/>
        <v>5214</v>
      </c>
      <c r="B75" s="36" t="str">
        <f t="shared" si="6"/>
        <v>2 02 25214</v>
      </c>
      <c r="C75" s="53" t="s">
        <v>161</v>
      </c>
      <c r="D75" s="58" t="s">
        <v>162</v>
      </c>
      <c r="E75" s="46">
        <v>8032.9</v>
      </c>
      <c r="F75" s="66">
        <v>8188.7</v>
      </c>
      <c r="G75" s="31"/>
      <c r="H75" s="31"/>
      <c r="I75" s="31"/>
      <c r="J75" s="31"/>
      <c r="K75" s="31"/>
      <c r="L75" s="31"/>
      <c r="M75" s="31"/>
      <c r="N75" s="31"/>
      <c r="O75" s="31"/>
      <c r="P75" s="31"/>
      <c r="Q75" s="32"/>
      <c r="R75" s="32"/>
      <c r="S75" s="32"/>
      <c r="T75" s="32"/>
      <c r="U75" s="32"/>
      <c r="V75" s="32"/>
    </row>
    <row r="76" spans="1:22" s="30" customFormat="1" ht="165">
      <c r="A76" s="36" t="str">
        <f t="shared" si="5"/>
        <v>5216</v>
      </c>
      <c r="B76" s="36" t="str">
        <f t="shared" si="6"/>
        <v>2 02 25216</v>
      </c>
      <c r="C76" s="53" t="s">
        <v>262</v>
      </c>
      <c r="D76" s="58" t="s">
        <v>263</v>
      </c>
      <c r="E76" s="46">
        <v>489.6</v>
      </c>
      <c r="F76" s="66">
        <v>522.6</v>
      </c>
      <c r="G76" s="31"/>
      <c r="H76" s="31"/>
      <c r="I76" s="31"/>
      <c r="J76" s="31"/>
      <c r="K76" s="31"/>
      <c r="L76" s="31"/>
      <c r="M76" s="31"/>
      <c r="N76" s="31"/>
      <c r="O76" s="31"/>
      <c r="P76" s="31"/>
      <c r="Q76" s="32"/>
      <c r="R76" s="32"/>
      <c r="S76" s="32"/>
      <c r="T76" s="32"/>
      <c r="U76" s="32"/>
      <c r="V76" s="32"/>
    </row>
    <row r="77" spans="1:22" s="30" customFormat="1" ht="45">
      <c r="A77" s="36"/>
      <c r="B77" s="36"/>
      <c r="C77" s="53" t="s">
        <v>264</v>
      </c>
      <c r="D77" s="58" t="s">
        <v>265</v>
      </c>
      <c r="E77" s="46">
        <v>14128</v>
      </c>
      <c r="F77" s="66">
        <v>10605.8</v>
      </c>
      <c r="G77" s="31"/>
      <c r="H77" s="31"/>
      <c r="I77" s="31"/>
      <c r="J77" s="31"/>
      <c r="K77" s="31"/>
      <c r="L77" s="31"/>
      <c r="M77" s="31"/>
      <c r="N77" s="31"/>
      <c r="O77" s="31"/>
      <c r="P77" s="31"/>
      <c r="Q77" s="32"/>
      <c r="R77" s="32"/>
      <c r="S77" s="32"/>
      <c r="T77" s="32"/>
      <c r="U77" s="32"/>
      <c r="V77" s="32"/>
    </row>
    <row r="78" spans="1:22" s="33" customFormat="1" ht="94.5" customHeight="1">
      <c r="A78" s="36" t="str">
        <f t="shared" si="5"/>
        <v>5229</v>
      </c>
      <c r="B78" s="36" t="str">
        <f t="shared" si="6"/>
        <v>2 02 25229</v>
      </c>
      <c r="C78" s="53" t="s">
        <v>151</v>
      </c>
      <c r="D78" s="60" t="s">
        <v>152</v>
      </c>
      <c r="E78" s="46">
        <v>633.70000000000005</v>
      </c>
      <c r="F78" s="66">
        <v>652</v>
      </c>
      <c r="G78" s="13"/>
      <c r="H78" s="13"/>
      <c r="I78" s="13"/>
      <c r="J78" s="13"/>
      <c r="K78" s="13"/>
      <c r="L78" s="13"/>
      <c r="M78" s="13"/>
      <c r="N78" s="34"/>
      <c r="O78" s="34"/>
      <c r="P78" s="34"/>
      <c r="Q78" s="35"/>
      <c r="R78" s="35"/>
      <c r="S78" s="35"/>
      <c r="T78" s="35"/>
      <c r="U78" s="35"/>
      <c r="V78" s="35"/>
    </row>
    <row r="79" spans="1:22" s="33" customFormat="1" ht="90">
      <c r="A79" s="36"/>
      <c r="B79" s="36"/>
      <c r="C79" s="59" t="s">
        <v>179</v>
      </c>
      <c r="D79" s="60" t="s">
        <v>180</v>
      </c>
      <c r="E79" s="46">
        <v>18810</v>
      </c>
      <c r="F79" s="66">
        <v>15840</v>
      </c>
      <c r="G79" s="13"/>
      <c r="H79" s="13"/>
      <c r="I79" s="13"/>
      <c r="J79" s="13"/>
      <c r="K79" s="13"/>
      <c r="L79" s="13"/>
      <c r="M79" s="13"/>
      <c r="N79" s="34"/>
      <c r="O79" s="34"/>
      <c r="P79" s="34"/>
      <c r="Q79" s="35"/>
      <c r="R79" s="35"/>
      <c r="S79" s="35"/>
      <c r="T79" s="35"/>
      <c r="U79" s="35"/>
      <c r="V79" s="35"/>
    </row>
    <row r="80" spans="1:22" s="33" customFormat="1" ht="60">
      <c r="A80" s="36" t="str">
        <f t="shared" si="5"/>
        <v>5304</v>
      </c>
      <c r="B80" s="36" t="str">
        <f t="shared" si="6"/>
        <v>2 02 25304</v>
      </c>
      <c r="C80" s="59" t="s">
        <v>181</v>
      </c>
      <c r="D80" s="60" t="s">
        <v>182</v>
      </c>
      <c r="E80" s="46">
        <v>418131.8</v>
      </c>
      <c r="F80" s="66">
        <v>413759.9</v>
      </c>
      <c r="G80" s="13"/>
      <c r="H80" s="13"/>
      <c r="I80" s="13"/>
      <c r="J80" s="13"/>
      <c r="K80" s="13"/>
      <c r="L80" s="13"/>
      <c r="M80" s="13"/>
      <c r="N80" s="34"/>
      <c r="O80" s="34"/>
      <c r="P80" s="34"/>
      <c r="Q80" s="35"/>
      <c r="R80" s="35"/>
      <c r="S80" s="35"/>
      <c r="T80" s="35"/>
      <c r="U80" s="35"/>
      <c r="V80" s="35"/>
    </row>
    <row r="81" spans="1:22" ht="63.75" customHeight="1">
      <c r="A81" s="36" t="str">
        <f t="shared" si="5"/>
        <v>5315</v>
      </c>
      <c r="B81" s="36" t="str">
        <f t="shared" si="6"/>
        <v>2 02 25315</v>
      </c>
      <c r="C81" s="53" t="s">
        <v>183</v>
      </c>
      <c r="D81" s="61" t="s">
        <v>184</v>
      </c>
      <c r="E81" s="46">
        <v>74171</v>
      </c>
      <c r="F81" s="66"/>
    </row>
    <row r="82" spans="1:22" ht="30">
      <c r="A82" s="36" t="str">
        <f t="shared" si="5"/>
        <v>5318</v>
      </c>
      <c r="B82" s="36" t="str">
        <f t="shared" si="6"/>
        <v>2 02 25318</v>
      </c>
      <c r="C82" s="53" t="s">
        <v>266</v>
      </c>
      <c r="D82" s="61" t="s">
        <v>267</v>
      </c>
      <c r="E82" s="46">
        <v>164525.20000000001</v>
      </c>
      <c r="F82" s="66">
        <v>184748.5</v>
      </c>
      <c r="G82" s="31"/>
      <c r="H82" s="31"/>
      <c r="I82" s="31"/>
      <c r="J82" s="31"/>
      <c r="K82" s="31"/>
      <c r="L82" s="31"/>
      <c r="M82" s="31"/>
      <c r="N82" s="6"/>
      <c r="O82" s="6"/>
      <c r="P82" s="6"/>
    </row>
    <row r="83" spans="1:22" s="6" customFormat="1" ht="51.75" customHeight="1">
      <c r="A83" s="36" t="str">
        <f t="shared" si="5"/>
        <v>5358</v>
      </c>
      <c r="B83" s="36" t="str">
        <f t="shared" si="6"/>
        <v>2 02 25358</v>
      </c>
      <c r="C83" s="53" t="s">
        <v>106</v>
      </c>
      <c r="D83" s="61" t="s">
        <v>107</v>
      </c>
      <c r="E83" s="46">
        <v>446.3</v>
      </c>
      <c r="F83" s="66">
        <v>453</v>
      </c>
      <c r="G83" s="13"/>
      <c r="H83" s="13"/>
      <c r="I83" s="13"/>
      <c r="J83" s="13"/>
      <c r="K83" s="13"/>
      <c r="L83" s="13"/>
      <c r="M83" s="13"/>
    </row>
    <row r="84" spans="1:22" s="6" customFormat="1" ht="33" customHeight="1">
      <c r="A84" s="36" t="str">
        <f t="shared" si="5"/>
        <v>5372</v>
      </c>
      <c r="B84" s="36" t="str">
        <f t="shared" si="6"/>
        <v>2 02 25372</v>
      </c>
      <c r="C84" s="53" t="s">
        <v>108</v>
      </c>
      <c r="D84" s="61" t="s">
        <v>109</v>
      </c>
      <c r="E84" s="46">
        <v>232978.4</v>
      </c>
      <c r="F84" s="66">
        <v>32530.3</v>
      </c>
      <c r="G84" s="13"/>
      <c r="H84" s="13"/>
      <c r="I84" s="13"/>
      <c r="J84" s="13"/>
      <c r="K84" s="13"/>
      <c r="L84" s="13"/>
      <c r="M84" s="13"/>
    </row>
    <row r="85" spans="1:22" s="6" customFormat="1" ht="81" customHeight="1">
      <c r="A85" s="36" t="str">
        <f t="shared" si="5"/>
        <v>5385</v>
      </c>
      <c r="B85" s="36" t="str">
        <f t="shared" si="6"/>
        <v>2 02 25385</v>
      </c>
      <c r="C85" s="53" t="s">
        <v>185</v>
      </c>
      <c r="D85" s="61" t="s">
        <v>186</v>
      </c>
      <c r="E85" s="46">
        <v>14664.6</v>
      </c>
      <c r="F85" s="66">
        <v>15274.6</v>
      </c>
      <c r="G85" s="13"/>
      <c r="H85" s="13"/>
      <c r="I85" s="13"/>
      <c r="J85" s="13"/>
      <c r="K85" s="13"/>
      <c r="L85" s="13"/>
      <c r="M85" s="13"/>
    </row>
    <row r="86" spans="1:22" s="6" customFormat="1" ht="68.25" customHeight="1">
      <c r="A86" s="36" t="str">
        <f t="shared" si="5"/>
        <v>5447</v>
      </c>
      <c r="B86" s="36" t="str">
        <f t="shared" si="6"/>
        <v>2 02 25447</v>
      </c>
      <c r="C86" s="53" t="s">
        <v>165</v>
      </c>
      <c r="D86" s="82" t="s">
        <v>166</v>
      </c>
      <c r="E86" s="46">
        <v>1490127.5</v>
      </c>
      <c r="F86" s="66">
        <v>1916801.9</v>
      </c>
      <c r="G86" s="13"/>
      <c r="H86" s="13"/>
      <c r="I86" s="13"/>
      <c r="J86" s="13"/>
      <c r="K86" s="13"/>
      <c r="L86" s="13"/>
      <c r="M86" s="13"/>
    </row>
    <row r="87" spans="1:22" s="6" customFormat="1" ht="78" customHeight="1">
      <c r="A87" s="36" t="str">
        <f t="shared" si="5"/>
        <v>5402</v>
      </c>
      <c r="B87" s="36" t="str">
        <f t="shared" si="6"/>
        <v>2 02 25402</v>
      </c>
      <c r="C87" s="53" t="s">
        <v>110</v>
      </c>
      <c r="D87" s="62" t="s">
        <v>111</v>
      </c>
      <c r="E87" s="46">
        <v>286.10000000000002</v>
      </c>
      <c r="F87" s="66">
        <v>297.89999999999998</v>
      </c>
      <c r="G87" s="13"/>
      <c r="H87" s="13"/>
      <c r="I87" s="13"/>
      <c r="J87" s="13"/>
      <c r="K87" s="13"/>
      <c r="L87" s="13"/>
      <c r="M87" s="13"/>
    </row>
    <row r="88" spans="1:22" s="6" customFormat="1" ht="60">
      <c r="A88" s="36" t="str">
        <f t="shared" si="5"/>
        <v>5404</v>
      </c>
      <c r="B88" s="36" t="str">
        <f t="shared" si="6"/>
        <v>2 02 25404</v>
      </c>
      <c r="C88" s="59" t="s">
        <v>187</v>
      </c>
      <c r="D88" s="62" t="s">
        <v>188</v>
      </c>
      <c r="E88" s="46">
        <v>826120.5</v>
      </c>
      <c r="F88" s="66">
        <v>866189.5</v>
      </c>
    </row>
    <row r="89" spans="1:22" s="67" customFormat="1" ht="45">
      <c r="A89" s="65"/>
      <c r="B89" s="65"/>
      <c r="C89" s="85" t="s">
        <v>189</v>
      </c>
      <c r="D89" s="48" t="s">
        <v>190</v>
      </c>
      <c r="E89" s="66">
        <v>110.9</v>
      </c>
      <c r="F89" s="66">
        <v>109.5</v>
      </c>
    </row>
    <row r="90" spans="1:22" s="67" customFormat="1" ht="66.75" customHeight="1">
      <c r="A90" s="65"/>
      <c r="B90" s="65"/>
      <c r="C90" s="85" t="s">
        <v>112</v>
      </c>
      <c r="D90" s="48" t="s">
        <v>113</v>
      </c>
      <c r="E90" s="66">
        <v>6354.7</v>
      </c>
      <c r="F90" s="66">
        <v>6223.1</v>
      </c>
    </row>
    <row r="91" spans="1:22" s="67" customFormat="1" ht="60">
      <c r="A91" s="65"/>
      <c r="B91" s="65"/>
      <c r="C91" s="85" t="s">
        <v>191</v>
      </c>
      <c r="D91" s="48" t="s">
        <v>192</v>
      </c>
      <c r="E91" s="66">
        <v>6610.9</v>
      </c>
      <c r="F91" s="66">
        <v>6129.6</v>
      </c>
    </row>
    <row r="92" spans="1:22" s="67" customFormat="1" ht="60">
      <c r="A92" s="65"/>
      <c r="B92" s="65"/>
      <c r="C92" s="85" t="s">
        <v>193</v>
      </c>
      <c r="D92" s="48" t="s">
        <v>194</v>
      </c>
      <c r="E92" s="66">
        <v>69.900000000000006</v>
      </c>
      <c r="F92" s="66">
        <v>71.7</v>
      </c>
    </row>
    <row r="93" spans="1:22" s="65" customFormat="1" ht="134.25" customHeight="1">
      <c r="C93" s="85" t="s">
        <v>195</v>
      </c>
      <c r="D93" s="48" t="s">
        <v>196</v>
      </c>
      <c r="E93" s="66">
        <v>66632.899999999994</v>
      </c>
      <c r="F93" s="66"/>
      <c r="G93" s="68"/>
      <c r="H93" s="68"/>
      <c r="I93" s="68"/>
      <c r="J93" s="68"/>
      <c r="K93" s="68"/>
      <c r="L93" s="68"/>
      <c r="M93" s="68"/>
      <c r="N93" s="68"/>
      <c r="O93" s="68"/>
      <c r="P93" s="68"/>
      <c r="Q93" s="67"/>
      <c r="R93" s="67"/>
      <c r="S93" s="67"/>
      <c r="T93" s="67"/>
      <c r="U93" s="67"/>
      <c r="V93" s="67"/>
    </row>
    <row r="94" spans="1:22" s="65" customFormat="1" ht="30">
      <c r="C94" s="85" t="s">
        <v>114</v>
      </c>
      <c r="D94" s="48" t="s">
        <v>115</v>
      </c>
      <c r="E94" s="66">
        <v>166830.39999999999</v>
      </c>
      <c r="F94" s="66">
        <v>183168.6</v>
      </c>
      <c r="G94" s="68"/>
      <c r="H94" s="68"/>
      <c r="I94" s="68"/>
      <c r="J94" s="68"/>
      <c r="K94" s="68"/>
      <c r="L94" s="68"/>
      <c r="M94" s="68"/>
      <c r="N94" s="68"/>
      <c r="O94" s="68"/>
      <c r="P94" s="68"/>
      <c r="Q94" s="67"/>
      <c r="R94" s="67"/>
      <c r="S94" s="67"/>
      <c r="T94" s="67"/>
      <c r="U94" s="67"/>
      <c r="V94" s="67"/>
    </row>
    <row r="95" spans="1:22" s="65" customFormat="1" ht="45">
      <c r="C95" s="85" t="s">
        <v>116</v>
      </c>
      <c r="D95" s="48" t="s">
        <v>117</v>
      </c>
      <c r="E95" s="66">
        <v>160218.79999999999</v>
      </c>
      <c r="F95" s="66">
        <v>160218.79999999999</v>
      </c>
      <c r="G95" s="68"/>
      <c r="H95" s="68"/>
      <c r="I95" s="68"/>
      <c r="J95" s="68"/>
      <c r="K95" s="68"/>
      <c r="L95" s="68"/>
      <c r="M95" s="68"/>
      <c r="N95" s="68"/>
      <c r="O95" s="68"/>
      <c r="P95" s="68"/>
      <c r="Q95" s="67"/>
      <c r="R95" s="67"/>
      <c r="S95" s="67"/>
      <c r="T95" s="67"/>
      <c r="U95" s="67"/>
      <c r="V95" s="67"/>
    </row>
    <row r="96" spans="1:22" s="65" customFormat="1" ht="45">
      <c r="A96" s="65">
        <v>55510</v>
      </c>
      <c r="C96" s="85" t="s">
        <v>243</v>
      </c>
      <c r="D96" s="48" t="s">
        <v>244</v>
      </c>
      <c r="E96" s="66">
        <v>25119.7</v>
      </c>
      <c r="F96" s="66"/>
      <c r="G96" s="68"/>
      <c r="H96" s="68"/>
      <c r="I96" s="68"/>
      <c r="J96" s="68"/>
      <c r="K96" s="68"/>
      <c r="L96" s="68"/>
      <c r="M96" s="68"/>
      <c r="N96" s="68"/>
      <c r="O96" s="68"/>
      <c r="P96" s="68"/>
      <c r="Q96" s="67"/>
      <c r="R96" s="67"/>
      <c r="S96" s="67"/>
      <c r="T96" s="67"/>
      <c r="U96" s="67"/>
      <c r="V96" s="67"/>
    </row>
    <row r="97" spans="1:22" s="65" customFormat="1" ht="30">
      <c r="C97" s="85" t="s">
        <v>197</v>
      </c>
      <c r="D97" s="48" t="s">
        <v>198</v>
      </c>
      <c r="E97" s="66">
        <v>55368.2</v>
      </c>
      <c r="F97" s="66">
        <v>63207.4</v>
      </c>
      <c r="G97" s="68"/>
      <c r="H97" s="68"/>
      <c r="I97" s="68"/>
      <c r="J97" s="68"/>
      <c r="K97" s="68"/>
      <c r="L97" s="68"/>
      <c r="M97" s="68"/>
      <c r="N97" s="68"/>
      <c r="O97" s="68"/>
      <c r="P97" s="68"/>
      <c r="Q97" s="67"/>
      <c r="R97" s="67"/>
      <c r="S97" s="67"/>
      <c r="T97" s="67"/>
      <c r="U97" s="67"/>
      <c r="V97" s="67"/>
    </row>
    <row r="98" spans="1:22" s="65" customFormat="1" ht="45">
      <c r="C98" s="85" t="s">
        <v>199</v>
      </c>
      <c r="D98" s="48" t="s">
        <v>200</v>
      </c>
      <c r="E98" s="66">
        <v>4751</v>
      </c>
      <c r="F98" s="66">
        <v>4767.8</v>
      </c>
      <c r="G98" s="68"/>
      <c r="H98" s="68"/>
      <c r="I98" s="68"/>
      <c r="J98" s="68"/>
      <c r="K98" s="68"/>
      <c r="L98" s="68"/>
      <c r="M98" s="68"/>
      <c r="N98" s="68"/>
      <c r="O98" s="68"/>
      <c r="P98" s="68"/>
      <c r="Q98" s="67"/>
      <c r="R98" s="67"/>
      <c r="S98" s="67"/>
      <c r="T98" s="67"/>
      <c r="U98" s="67"/>
      <c r="V98" s="67"/>
    </row>
    <row r="99" spans="1:22" s="65" customFormat="1" ht="45">
      <c r="C99" s="85" t="s">
        <v>201</v>
      </c>
      <c r="D99" s="48" t="s">
        <v>202</v>
      </c>
      <c r="E99" s="66">
        <v>4162.3999999999996</v>
      </c>
      <c r="F99" s="66">
        <v>4160.5</v>
      </c>
      <c r="G99" s="68"/>
      <c r="H99" s="68"/>
      <c r="I99" s="68"/>
      <c r="J99" s="68"/>
      <c r="K99" s="68"/>
      <c r="L99" s="68"/>
      <c r="M99" s="68"/>
      <c r="N99" s="68"/>
      <c r="O99" s="68"/>
      <c r="P99" s="68"/>
      <c r="Q99" s="67"/>
      <c r="R99" s="67"/>
      <c r="S99" s="67"/>
      <c r="T99" s="67"/>
      <c r="U99" s="67"/>
      <c r="V99" s="67"/>
    </row>
    <row r="100" spans="1:22" s="65" customFormat="1" ht="30">
      <c r="C100" s="85" t="s">
        <v>203</v>
      </c>
      <c r="D100" s="48" t="s">
        <v>204</v>
      </c>
      <c r="E100" s="66">
        <v>29353.599999999999</v>
      </c>
      <c r="F100" s="66">
        <v>2214.5</v>
      </c>
      <c r="G100" s="68"/>
      <c r="H100" s="68"/>
      <c r="I100" s="68"/>
      <c r="J100" s="68"/>
      <c r="K100" s="68"/>
      <c r="L100" s="68"/>
      <c r="M100" s="68"/>
      <c r="N100" s="68"/>
      <c r="O100" s="68"/>
      <c r="P100" s="68"/>
      <c r="Q100" s="67"/>
      <c r="R100" s="67"/>
      <c r="S100" s="67"/>
      <c r="T100" s="67"/>
      <c r="U100" s="67"/>
      <c r="V100" s="67"/>
    </row>
    <row r="101" spans="1:22" s="65" customFormat="1" ht="45">
      <c r="C101" s="85" t="s">
        <v>205</v>
      </c>
      <c r="D101" s="48" t="s">
        <v>206</v>
      </c>
      <c r="E101" s="66">
        <v>11470.3</v>
      </c>
      <c r="F101" s="66">
        <v>11473.1</v>
      </c>
      <c r="G101" s="68"/>
      <c r="H101" s="68"/>
      <c r="I101" s="68"/>
      <c r="J101" s="68"/>
      <c r="K101" s="68"/>
      <c r="L101" s="68"/>
      <c r="M101" s="68"/>
      <c r="N101" s="68"/>
      <c r="O101" s="68"/>
      <c r="P101" s="68"/>
      <c r="Q101" s="67"/>
      <c r="R101" s="67"/>
      <c r="S101" s="67"/>
      <c r="T101" s="67"/>
      <c r="U101" s="67"/>
      <c r="V101" s="67"/>
    </row>
    <row r="102" spans="1:22" s="65" customFormat="1" ht="45">
      <c r="C102" s="85" t="s">
        <v>268</v>
      </c>
      <c r="D102" s="48" t="s">
        <v>269</v>
      </c>
      <c r="E102" s="66">
        <v>1000000</v>
      </c>
      <c r="F102" s="66">
        <v>1000000</v>
      </c>
      <c r="G102" s="68"/>
      <c r="H102" s="68"/>
      <c r="I102" s="68"/>
      <c r="J102" s="68"/>
      <c r="K102" s="68"/>
      <c r="L102" s="68"/>
      <c r="M102" s="68"/>
      <c r="N102" s="68"/>
      <c r="O102" s="68"/>
      <c r="P102" s="68"/>
      <c r="Q102" s="67"/>
      <c r="R102" s="67"/>
      <c r="S102" s="67"/>
      <c r="T102" s="67"/>
      <c r="U102" s="67"/>
      <c r="V102" s="67"/>
    </row>
    <row r="103" spans="1:22" s="65" customFormat="1" ht="68.25" customHeight="1">
      <c r="A103" s="65">
        <v>55440</v>
      </c>
      <c r="C103" s="85" t="s">
        <v>247</v>
      </c>
      <c r="D103" s="48" t="s">
        <v>248</v>
      </c>
      <c r="E103" s="66">
        <v>13121.3</v>
      </c>
      <c r="F103" s="66"/>
      <c r="G103" s="68"/>
      <c r="H103" s="68"/>
      <c r="I103" s="68"/>
      <c r="J103" s="68"/>
      <c r="K103" s="68"/>
      <c r="L103" s="68"/>
      <c r="M103" s="68"/>
      <c r="N103" s="68"/>
      <c r="O103" s="68"/>
      <c r="P103" s="68"/>
      <c r="Q103" s="67"/>
      <c r="R103" s="67"/>
      <c r="S103" s="67"/>
      <c r="T103" s="67"/>
      <c r="U103" s="67"/>
      <c r="V103" s="67"/>
    </row>
    <row r="104" spans="1:22" s="65" customFormat="1" ht="90">
      <c r="A104" s="65">
        <v>55450</v>
      </c>
      <c r="C104" s="85" t="s">
        <v>249</v>
      </c>
      <c r="D104" s="48" t="s">
        <v>250</v>
      </c>
      <c r="E104" s="66">
        <v>36131.199999999997</v>
      </c>
      <c r="F104" s="66">
        <v>53368.2</v>
      </c>
      <c r="G104" s="68"/>
      <c r="H104" s="68"/>
      <c r="I104" s="68"/>
      <c r="J104" s="68"/>
      <c r="K104" s="68"/>
      <c r="L104" s="68"/>
      <c r="M104" s="68"/>
      <c r="N104" s="68"/>
      <c r="O104" s="68"/>
      <c r="P104" s="68"/>
      <c r="Q104" s="67"/>
      <c r="R104" s="67"/>
      <c r="S104" s="67"/>
      <c r="T104" s="67"/>
      <c r="U104" s="67"/>
      <c r="V104" s="67"/>
    </row>
    <row r="105" spans="1:22" s="65" customFormat="1" ht="45">
      <c r="C105" s="85" t="s">
        <v>207</v>
      </c>
      <c r="D105" s="48" t="s">
        <v>208</v>
      </c>
      <c r="E105" s="66">
        <v>112189.9</v>
      </c>
      <c r="F105" s="66">
        <v>108152.9</v>
      </c>
      <c r="G105" s="68"/>
      <c r="H105" s="68"/>
      <c r="I105" s="68"/>
      <c r="J105" s="68"/>
      <c r="K105" s="68"/>
      <c r="L105" s="68"/>
      <c r="M105" s="68"/>
      <c r="N105" s="68"/>
      <c r="O105" s="68"/>
      <c r="P105" s="68"/>
      <c r="Q105" s="67"/>
      <c r="R105" s="67"/>
      <c r="S105" s="67"/>
      <c r="T105" s="67"/>
      <c r="U105" s="67"/>
      <c r="V105" s="67"/>
    </row>
    <row r="106" spans="1:22" s="65" customFormat="1" ht="30">
      <c r="C106" s="85" t="s">
        <v>148</v>
      </c>
      <c r="D106" s="48" t="s">
        <v>149</v>
      </c>
      <c r="E106" s="66">
        <v>100000</v>
      </c>
      <c r="F106" s="66">
        <v>100000</v>
      </c>
      <c r="G106" s="68"/>
      <c r="H106" s="68"/>
      <c r="I106" s="68"/>
      <c r="J106" s="68"/>
      <c r="K106" s="68"/>
      <c r="L106" s="68"/>
      <c r="M106" s="68"/>
      <c r="N106" s="68"/>
      <c r="O106" s="68"/>
      <c r="P106" s="68"/>
      <c r="Q106" s="67"/>
      <c r="R106" s="67"/>
      <c r="S106" s="67"/>
      <c r="T106" s="67"/>
      <c r="U106" s="67"/>
      <c r="V106" s="67"/>
    </row>
    <row r="107" spans="1:22" s="65" customFormat="1" ht="45">
      <c r="C107" s="85" t="s">
        <v>271</v>
      </c>
      <c r="D107" s="48" t="s">
        <v>272</v>
      </c>
      <c r="E107" s="66">
        <v>30000</v>
      </c>
      <c r="F107" s="66">
        <v>30000</v>
      </c>
      <c r="G107" s="68"/>
      <c r="H107" s="68"/>
      <c r="I107" s="68"/>
      <c r="J107" s="68"/>
      <c r="K107" s="68"/>
      <c r="L107" s="68"/>
      <c r="M107" s="68"/>
      <c r="N107" s="68"/>
      <c r="O107" s="68"/>
      <c r="P107" s="68"/>
      <c r="Q107" s="67"/>
      <c r="R107" s="67"/>
      <c r="S107" s="67"/>
      <c r="T107" s="67"/>
      <c r="U107" s="67"/>
      <c r="V107" s="67"/>
    </row>
    <row r="108" spans="1:22" s="65" customFormat="1" ht="36.75" customHeight="1">
      <c r="C108" s="85" t="s">
        <v>118</v>
      </c>
      <c r="D108" s="48" t="s">
        <v>119</v>
      </c>
      <c r="E108" s="66">
        <v>143042.5</v>
      </c>
      <c r="F108" s="66">
        <v>201094.6</v>
      </c>
      <c r="G108" s="68"/>
      <c r="H108" s="68"/>
      <c r="I108" s="68"/>
      <c r="J108" s="68"/>
      <c r="K108" s="68"/>
      <c r="L108" s="68"/>
      <c r="M108" s="68"/>
      <c r="N108" s="68"/>
      <c r="O108" s="68"/>
      <c r="P108" s="68"/>
      <c r="Q108" s="67"/>
      <c r="R108" s="67"/>
      <c r="S108" s="67"/>
      <c r="T108" s="67"/>
      <c r="U108" s="67"/>
      <c r="V108" s="67"/>
    </row>
    <row r="109" spans="1:22" s="65" customFormat="1" ht="38.25" customHeight="1">
      <c r="C109" s="85" t="s">
        <v>209</v>
      </c>
      <c r="D109" s="48" t="s">
        <v>210</v>
      </c>
      <c r="E109" s="66">
        <v>20100</v>
      </c>
      <c r="F109" s="66">
        <v>49500</v>
      </c>
      <c r="G109" s="68"/>
      <c r="H109" s="68"/>
      <c r="I109" s="68"/>
      <c r="J109" s="68"/>
      <c r="K109" s="68"/>
      <c r="L109" s="68"/>
      <c r="M109" s="68"/>
      <c r="N109" s="68"/>
      <c r="O109" s="68"/>
      <c r="P109" s="68"/>
      <c r="Q109" s="67"/>
      <c r="R109" s="67"/>
      <c r="S109" s="67"/>
      <c r="T109" s="67"/>
      <c r="U109" s="67"/>
      <c r="V109" s="67"/>
    </row>
    <row r="110" spans="1:22" s="65" customFormat="1" ht="38.25" customHeight="1">
      <c r="C110" s="85" t="s">
        <v>270</v>
      </c>
      <c r="D110" s="48" t="s">
        <v>211</v>
      </c>
      <c r="E110" s="66">
        <v>2000000</v>
      </c>
      <c r="F110" s="66">
        <v>4000000</v>
      </c>
      <c r="G110" s="68"/>
      <c r="H110" s="68"/>
      <c r="I110" s="68"/>
      <c r="J110" s="68"/>
      <c r="K110" s="68"/>
      <c r="L110" s="68"/>
      <c r="M110" s="68"/>
      <c r="N110" s="68"/>
      <c r="O110" s="68"/>
      <c r="P110" s="68"/>
      <c r="Q110" s="67"/>
      <c r="R110" s="67"/>
      <c r="S110" s="67"/>
      <c r="T110" s="67"/>
      <c r="U110" s="67"/>
      <c r="V110" s="67"/>
    </row>
    <row r="111" spans="1:22" s="65" customFormat="1" ht="72" customHeight="1">
      <c r="C111" s="85" t="s">
        <v>120</v>
      </c>
      <c r="D111" s="48" t="s">
        <v>121</v>
      </c>
      <c r="E111" s="66">
        <v>22008.7</v>
      </c>
      <c r="F111" s="66">
        <v>22348.1</v>
      </c>
      <c r="G111" s="68"/>
      <c r="H111" s="68"/>
      <c r="I111" s="68"/>
      <c r="J111" s="68"/>
      <c r="K111" s="68"/>
      <c r="L111" s="68"/>
      <c r="M111" s="68"/>
      <c r="N111" s="68"/>
      <c r="O111" s="68"/>
      <c r="P111" s="68"/>
      <c r="Q111" s="67"/>
      <c r="R111" s="67"/>
      <c r="S111" s="67"/>
      <c r="T111" s="67"/>
      <c r="U111" s="67"/>
      <c r="V111" s="67"/>
    </row>
    <row r="112" spans="1:22" s="65" customFormat="1" ht="41.25" customHeight="1">
      <c r="C112" s="85" t="s">
        <v>212</v>
      </c>
      <c r="D112" s="48" t="s">
        <v>213</v>
      </c>
      <c r="E112" s="66">
        <v>12000</v>
      </c>
      <c r="F112" s="66">
        <v>9000</v>
      </c>
      <c r="G112" s="68"/>
      <c r="H112" s="68"/>
      <c r="I112" s="68"/>
      <c r="J112" s="68"/>
      <c r="K112" s="68"/>
      <c r="L112" s="68"/>
      <c r="M112" s="68"/>
      <c r="N112" s="68"/>
      <c r="O112" s="68"/>
      <c r="P112" s="68"/>
      <c r="Q112" s="67"/>
      <c r="R112" s="67"/>
      <c r="S112" s="67"/>
      <c r="T112" s="67"/>
      <c r="U112" s="67"/>
      <c r="V112" s="67"/>
    </row>
    <row r="113" spans="1:22" s="65" customFormat="1" ht="30">
      <c r="A113" s="65">
        <v>55970</v>
      </c>
      <c r="C113" s="85" t="s">
        <v>245</v>
      </c>
      <c r="D113" s="48" t="s">
        <v>246</v>
      </c>
      <c r="E113" s="66">
        <v>17376.2</v>
      </c>
      <c r="F113" s="66">
        <v>78210</v>
      </c>
      <c r="G113" s="68"/>
      <c r="H113" s="68"/>
      <c r="I113" s="68"/>
      <c r="J113" s="68"/>
      <c r="K113" s="68"/>
      <c r="L113" s="68"/>
      <c r="M113" s="68"/>
      <c r="N113" s="68"/>
      <c r="O113" s="68"/>
      <c r="P113" s="68"/>
      <c r="Q113" s="67"/>
      <c r="R113" s="67"/>
      <c r="S113" s="67"/>
      <c r="T113" s="67"/>
      <c r="U113" s="67"/>
      <c r="V113" s="67"/>
    </row>
    <row r="114" spans="1:22" s="65" customFormat="1" ht="33.75" customHeight="1">
      <c r="C114" s="85" t="s">
        <v>214</v>
      </c>
      <c r="D114" s="48" t="s">
        <v>215</v>
      </c>
      <c r="E114" s="66">
        <v>97746.1</v>
      </c>
      <c r="F114" s="66">
        <v>635581.80000000005</v>
      </c>
      <c r="G114" s="68"/>
      <c r="H114" s="68"/>
      <c r="I114" s="68"/>
      <c r="J114" s="68"/>
      <c r="K114" s="68"/>
      <c r="L114" s="68"/>
      <c r="M114" s="68"/>
      <c r="N114" s="68"/>
      <c r="O114" s="68"/>
      <c r="P114" s="68"/>
      <c r="Q114" s="67"/>
      <c r="R114" s="67"/>
      <c r="S114" s="67"/>
      <c r="T114" s="67"/>
      <c r="U114" s="67"/>
      <c r="V114" s="67"/>
    </row>
    <row r="115" spans="1:22" s="65" customFormat="1" ht="69.75" customHeight="1">
      <c r="C115" s="85" t="s">
        <v>216</v>
      </c>
      <c r="D115" s="48" t="s">
        <v>217</v>
      </c>
      <c r="E115" s="66">
        <v>37248.699999999997</v>
      </c>
      <c r="F115" s="66">
        <v>18692.400000000001</v>
      </c>
      <c r="G115" s="68"/>
      <c r="H115" s="68"/>
      <c r="I115" s="68"/>
      <c r="J115" s="68"/>
      <c r="K115" s="68"/>
      <c r="L115" s="68"/>
      <c r="M115" s="68"/>
      <c r="N115" s="68"/>
      <c r="O115" s="68"/>
      <c r="P115" s="68"/>
      <c r="Q115" s="67"/>
      <c r="R115" s="67"/>
      <c r="S115" s="67"/>
      <c r="T115" s="67"/>
      <c r="U115" s="67"/>
      <c r="V115" s="67"/>
    </row>
    <row r="116" spans="1:22" s="65" customFormat="1" ht="51" customHeight="1">
      <c r="C116" s="85" t="s">
        <v>122</v>
      </c>
      <c r="D116" s="48" t="s">
        <v>123</v>
      </c>
      <c r="E116" s="66">
        <v>181170</v>
      </c>
      <c r="F116" s="66">
        <v>43560</v>
      </c>
      <c r="G116" s="68"/>
      <c r="H116" s="68"/>
      <c r="I116" s="68"/>
      <c r="J116" s="68"/>
      <c r="K116" s="68"/>
      <c r="L116" s="68"/>
      <c r="M116" s="68"/>
      <c r="N116" s="68"/>
      <c r="O116" s="68"/>
      <c r="P116" s="68"/>
      <c r="Q116" s="67"/>
      <c r="R116" s="67"/>
      <c r="S116" s="67"/>
      <c r="T116" s="67"/>
      <c r="U116" s="67"/>
      <c r="V116" s="67"/>
    </row>
    <row r="117" spans="1:22" s="65" customFormat="1" ht="85.5" customHeight="1">
      <c r="C117" s="85" t="s">
        <v>146</v>
      </c>
      <c r="D117" s="48" t="s">
        <v>147</v>
      </c>
      <c r="E117" s="66">
        <v>25488.799999999999</v>
      </c>
      <c r="F117" s="66"/>
      <c r="G117" s="68"/>
      <c r="H117" s="68"/>
      <c r="I117" s="68"/>
      <c r="J117" s="68"/>
      <c r="K117" s="68"/>
      <c r="L117" s="68"/>
      <c r="M117" s="68"/>
      <c r="N117" s="68"/>
      <c r="O117" s="68"/>
      <c r="P117" s="68"/>
      <c r="Q117" s="67"/>
      <c r="R117" s="67"/>
      <c r="S117" s="67"/>
      <c r="T117" s="67"/>
      <c r="U117" s="67"/>
      <c r="V117" s="67"/>
    </row>
    <row r="118" spans="1:22" s="65" customFormat="1" ht="52.5" customHeight="1">
      <c r="C118" s="85" t="s">
        <v>124</v>
      </c>
      <c r="D118" s="48" t="s">
        <v>125</v>
      </c>
      <c r="E118" s="66">
        <v>1000000</v>
      </c>
      <c r="F118" s="66">
        <v>2083339.9</v>
      </c>
      <c r="G118" s="68"/>
      <c r="H118" s="68"/>
      <c r="I118" s="68"/>
      <c r="J118" s="68"/>
      <c r="K118" s="68"/>
      <c r="L118" s="68"/>
      <c r="M118" s="68"/>
      <c r="N118" s="68"/>
      <c r="O118" s="68"/>
      <c r="P118" s="68"/>
      <c r="Q118" s="67"/>
      <c r="R118" s="67"/>
      <c r="S118" s="67"/>
      <c r="T118" s="67"/>
      <c r="U118" s="67"/>
      <c r="V118" s="67"/>
    </row>
    <row r="119" spans="1:22" s="65" customFormat="1" ht="90">
      <c r="C119" s="85" t="s">
        <v>218</v>
      </c>
      <c r="D119" s="48" t="s">
        <v>219</v>
      </c>
      <c r="E119" s="66">
        <v>319540.40000000002</v>
      </c>
      <c r="F119" s="66">
        <v>67900</v>
      </c>
      <c r="G119" s="68"/>
      <c r="H119" s="68"/>
      <c r="I119" s="68"/>
      <c r="J119" s="68"/>
      <c r="K119" s="68"/>
      <c r="L119" s="68"/>
      <c r="M119" s="68"/>
      <c r="N119" s="68"/>
      <c r="O119" s="68"/>
      <c r="P119" s="68"/>
      <c r="Q119" s="67"/>
      <c r="R119" s="67"/>
      <c r="S119" s="67"/>
      <c r="T119" s="67"/>
      <c r="U119" s="67"/>
      <c r="V119" s="67"/>
    </row>
    <row r="120" spans="1:22" s="75" customFormat="1" ht="30">
      <c r="C120" s="86" t="s">
        <v>126</v>
      </c>
      <c r="D120" s="71" t="s">
        <v>127</v>
      </c>
      <c r="E120" s="72">
        <f>SUM(E121:E138)</f>
        <v>1518333.8</v>
      </c>
      <c r="F120" s="72">
        <f>SUM(F121:F138)</f>
        <v>1569800.9000000001</v>
      </c>
      <c r="G120" s="73"/>
      <c r="H120" s="73"/>
      <c r="I120" s="73"/>
      <c r="J120" s="73"/>
      <c r="K120" s="73"/>
      <c r="L120" s="73"/>
      <c r="M120" s="73"/>
      <c r="N120" s="73"/>
      <c r="O120" s="73"/>
      <c r="P120" s="73"/>
      <c r="Q120" s="74"/>
      <c r="R120" s="74"/>
      <c r="S120" s="74"/>
      <c r="T120" s="74"/>
      <c r="U120" s="74"/>
      <c r="V120" s="74"/>
    </row>
    <row r="121" spans="1:22" s="75" customFormat="1" ht="45">
      <c r="A121" s="75">
        <v>50630</v>
      </c>
      <c r="C121" s="85" t="s">
        <v>251</v>
      </c>
      <c r="D121" s="48" t="s">
        <v>252</v>
      </c>
      <c r="E121" s="66">
        <v>6147.7</v>
      </c>
      <c r="F121" s="66">
        <v>16052.2</v>
      </c>
      <c r="G121" s="73"/>
      <c r="H121" s="73"/>
      <c r="I121" s="73"/>
      <c r="J121" s="73"/>
      <c r="K121" s="73"/>
      <c r="L121" s="73"/>
      <c r="M121" s="73"/>
      <c r="N121" s="73"/>
      <c r="O121" s="73"/>
      <c r="P121" s="73"/>
      <c r="Q121" s="74"/>
      <c r="R121" s="74"/>
      <c r="S121" s="74"/>
      <c r="T121" s="74"/>
      <c r="U121" s="74"/>
      <c r="V121" s="74"/>
    </row>
    <row r="122" spans="1:22" s="65" customFormat="1" ht="45">
      <c r="C122" s="85" t="s">
        <v>128</v>
      </c>
      <c r="D122" s="48" t="s">
        <v>129</v>
      </c>
      <c r="E122" s="66">
        <v>41418.5</v>
      </c>
      <c r="F122" s="66">
        <v>42962.8</v>
      </c>
      <c r="G122" s="68"/>
      <c r="H122" s="68"/>
      <c r="I122" s="68"/>
      <c r="J122" s="68"/>
      <c r="K122" s="68"/>
      <c r="L122" s="68"/>
      <c r="M122" s="68"/>
      <c r="N122" s="68"/>
      <c r="O122" s="68"/>
      <c r="P122" s="68"/>
      <c r="Q122" s="67"/>
      <c r="R122" s="67"/>
      <c r="S122" s="67"/>
      <c r="T122" s="67"/>
      <c r="U122" s="67"/>
      <c r="V122" s="67"/>
    </row>
    <row r="123" spans="1:22" s="65" customFormat="1" ht="69.75" customHeight="1">
      <c r="C123" s="85" t="s">
        <v>130</v>
      </c>
      <c r="D123" s="48" t="s">
        <v>131</v>
      </c>
      <c r="E123" s="66">
        <v>5850.2</v>
      </c>
      <c r="F123" s="66">
        <v>640</v>
      </c>
      <c r="G123" s="68"/>
      <c r="H123" s="68"/>
      <c r="I123" s="68"/>
      <c r="J123" s="68"/>
      <c r="K123" s="68"/>
      <c r="L123" s="68"/>
      <c r="M123" s="68"/>
      <c r="N123" s="68"/>
      <c r="O123" s="68"/>
      <c r="P123" s="68"/>
      <c r="Q123" s="67"/>
      <c r="R123" s="67"/>
      <c r="S123" s="67"/>
      <c r="T123" s="67"/>
      <c r="U123" s="67"/>
      <c r="V123" s="67"/>
    </row>
    <row r="124" spans="1:22" s="65" customFormat="1" ht="30">
      <c r="C124" s="85" t="s">
        <v>132</v>
      </c>
      <c r="D124" s="48" t="s">
        <v>133</v>
      </c>
      <c r="E124" s="66">
        <v>8767</v>
      </c>
      <c r="F124" s="66">
        <v>8767</v>
      </c>
      <c r="G124" s="68"/>
      <c r="H124" s="68"/>
      <c r="I124" s="68"/>
      <c r="J124" s="68"/>
      <c r="K124" s="68"/>
      <c r="L124" s="68"/>
      <c r="M124" s="68"/>
      <c r="N124" s="68"/>
      <c r="O124" s="68"/>
      <c r="P124" s="68"/>
      <c r="Q124" s="67"/>
      <c r="R124" s="67"/>
      <c r="S124" s="67"/>
      <c r="T124" s="67"/>
      <c r="U124" s="67"/>
      <c r="V124" s="67"/>
    </row>
    <row r="125" spans="1:22" s="65" customFormat="1" ht="37.5" customHeight="1">
      <c r="C125" s="85" t="s">
        <v>220</v>
      </c>
      <c r="D125" s="48" t="s">
        <v>221</v>
      </c>
      <c r="E125" s="66">
        <v>288859.8</v>
      </c>
      <c r="F125" s="66">
        <v>311517.09999999998</v>
      </c>
      <c r="G125" s="68"/>
      <c r="H125" s="68"/>
      <c r="I125" s="68"/>
      <c r="J125" s="68"/>
      <c r="K125" s="68"/>
      <c r="L125" s="68"/>
      <c r="M125" s="68"/>
      <c r="N125" s="68"/>
      <c r="O125" s="68"/>
      <c r="P125" s="68"/>
      <c r="Q125" s="67"/>
      <c r="R125" s="67"/>
      <c r="S125" s="67"/>
      <c r="T125" s="67"/>
      <c r="U125" s="67"/>
      <c r="V125" s="67"/>
    </row>
    <row r="126" spans="1:22" s="65" customFormat="1" ht="66" customHeight="1">
      <c r="C126" s="85" t="s">
        <v>134</v>
      </c>
      <c r="D126" s="48" t="s">
        <v>135</v>
      </c>
      <c r="E126" s="66">
        <v>6119.7</v>
      </c>
      <c r="F126" s="66">
        <v>7238.4</v>
      </c>
      <c r="G126" s="68"/>
      <c r="H126" s="68"/>
      <c r="I126" s="68"/>
      <c r="J126" s="68"/>
      <c r="K126" s="68"/>
      <c r="L126" s="68"/>
      <c r="M126" s="68"/>
      <c r="N126" s="68"/>
      <c r="O126" s="68"/>
      <c r="P126" s="68"/>
      <c r="Q126" s="67"/>
      <c r="R126" s="67"/>
      <c r="S126" s="67"/>
      <c r="T126" s="67"/>
      <c r="U126" s="67"/>
      <c r="V126" s="67"/>
    </row>
    <row r="127" spans="1:22" s="65" customFormat="1" ht="81" customHeight="1">
      <c r="C127" s="85" t="s">
        <v>136</v>
      </c>
      <c r="D127" s="48" t="s">
        <v>137</v>
      </c>
      <c r="E127" s="66">
        <v>13868.7</v>
      </c>
      <c r="F127" s="66">
        <v>14031.8</v>
      </c>
      <c r="G127" s="68"/>
      <c r="H127" s="68"/>
      <c r="I127" s="68"/>
      <c r="J127" s="68"/>
      <c r="K127" s="68"/>
      <c r="L127" s="68"/>
      <c r="M127" s="68"/>
      <c r="N127" s="68"/>
      <c r="O127" s="68"/>
      <c r="P127" s="68"/>
      <c r="Q127" s="67"/>
      <c r="R127" s="67"/>
      <c r="S127" s="67"/>
      <c r="T127" s="67"/>
      <c r="U127" s="67"/>
      <c r="V127" s="67"/>
    </row>
    <row r="128" spans="1:22" s="65" customFormat="1" ht="60">
      <c r="C128" s="85" t="s">
        <v>222</v>
      </c>
      <c r="D128" s="48" t="s">
        <v>223</v>
      </c>
      <c r="E128" s="66">
        <v>9475.4</v>
      </c>
      <c r="F128" s="66">
        <v>9854.2999999999993</v>
      </c>
      <c r="G128" s="68"/>
      <c r="H128" s="68"/>
      <c r="I128" s="68"/>
      <c r="J128" s="68"/>
      <c r="K128" s="68"/>
      <c r="L128" s="68"/>
      <c r="M128" s="68"/>
      <c r="N128" s="68"/>
      <c r="O128" s="68"/>
      <c r="P128" s="68"/>
      <c r="Q128" s="67"/>
      <c r="R128" s="67"/>
      <c r="S128" s="67"/>
      <c r="T128" s="67"/>
      <c r="U128" s="67"/>
      <c r="V128" s="67"/>
    </row>
    <row r="129" spans="1:22" s="65" customFormat="1" ht="90">
      <c r="C129" s="85" t="s">
        <v>224</v>
      </c>
      <c r="D129" s="48" t="s">
        <v>225</v>
      </c>
      <c r="E129" s="66">
        <v>124.5</v>
      </c>
      <c r="F129" s="66">
        <v>126.2</v>
      </c>
      <c r="G129" s="68"/>
      <c r="H129" s="68"/>
      <c r="I129" s="68"/>
      <c r="J129" s="68"/>
      <c r="K129" s="68"/>
      <c r="L129" s="68"/>
      <c r="M129" s="68"/>
      <c r="N129" s="68"/>
      <c r="O129" s="68"/>
      <c r="P129" s="68"/>
      <c r="Q129" s="67"/>
      <c r="R129" s="67"/>
      <c r="S129" s="67"/>
      <c r="T129" s="67"/>
      <c r="U129" s="67"/>
      <c r="V129" s="67"/>
    </row>
    <row r="130" spans="1:22" s="65" customFormat="1" ht="30">
      <c r="C130" s="85" t="s">
        <v>138</v>
      </c>
      <c r="D130" s="48" t="s">
        <v>139</v>
      </c>
      <c r="E130" s="66">
        <v>125464.6</v>
      </c>
      <c r="F130" s="66">
        <v>125464.6</v>
      </c>
      <c r="G130" s="68"/>
      <c r="H130" s="68"/>
      <c r="I130" s="68"/>
      <c r="J130" s="68"/>
      <c r="K130" s="68"/>
      <c r="L130" s="68"/>
      <c r="M130" s="68"/>
      <c r="N130" s="68"/>
      <c r="O130" s="68"/>
      <c r="P130" s="68"/>
      <c r="Q130" s="67"/>
      <c r="R130" s="67"/>
      <c r="S130" s="67"/>
      <c r="T130" s="67"/>
      <c r="U130" s="67"/>
      <c r="V130" s="67"/>
    </row>
    <row r="131" spans="1:22" s="65" customFormat="1" ht="52.5" customHeight="1">
      <c r="C131" s="85" t="s">
        <v>140</v>
      </c>
      <c r="D131" s="48" t="s">
        <v>226</v>
      </c>
      <c r="E131" s="66">
        <v>292518.8</v>
      </c>
      <c r="F131" s="66">
        <v>297429.8</v>
      </c>
      <c r="G131" s="68"/>
      <c r="H131" s="68"/>
      <c r="I131" s="68"/>
      <c r="J131" s="68"/>
      <c r="K131" s="68"/>
      <c r="L131" s="68"/>
      <c r="M131" s="68"/>
      <c r="N131" s="68"/>
      <c r="O131" s="68"/>
      <c r="P131" s="68"/>
      <c r="Q131" s="67"/>
      <c r="R131" s="67"/>
      <c r="S131" s="67"/>
      <c r="T131" s="67"/>
      <c r="U131" s="67"/>
      <c r="V131" s="67"/>
    </row>
    <row r="132" spans="1:22" s="65" customFormat="1" ht="37.5" customHeight="1">
      <c r="C132" s="85" t="s">
        <v>227</v>
      </c>
      <c r="D132" s="48" t="s">
        <v>228</v>
      </c>
      <c r="E132" s="66">
        <v>277761.59999999998</v>
      </c>
      <c r="F132" s="66">
        <v>279043.90000000002</v>
      </c>
      <c r="G132" s="68"/>
      <c r="H132" s="68"/>
      <c r="I132" s="68"/>
      <c r="J132" s="68"/>
      <c r="K132" s="68"/>
      <c r="L132" s="68"/>
      <c r="M132" s="68"/>
      <c r="N132" s="68"/>
      <c r="O132" s="68"/>
      <c r="P132" s="68"/>
      <c r="Q132" s="67"/>
      <c r="R132" s="67"/>
      <c r="S132" s="67"/>
      <c r="T132" s="67"/>
      <c r="U132" s="67"/>
      <c r="V132" s="67"/>
    </row>
    <row r="133" spans="1:22" s="65" customFormat="1" ht="60">
      <c r="C133" s="85" t="s">
        <v>229</v>
      </c>
      <c r="D133" s="48" t="s">
        <v>230</v>
      </c>
      <c r="E133" s="66">
        <v>44981.9</v>
      </c>
      <c r="F133" s="66">
        <v>47253.5</v>
      </c>
      <c r="G133" s="68"/>
      <c r="H133" s="68"/>
      <c r="I133" s="68"/>
      <c r="J133" s="68"/>
      <c r="K133" s="68"/>
      <c r="L133" s="68"/>
      <c r="M133" s="68"/>
      <c r="N133" s="68"/>
      <c r="O133" s="68"/>
      <c r="P133" s="68"/>
      <c r="Q133" s="67"/>
      <c r="R133" s="67"/>
      <c r="S133" s="67"/>
      <c r="T133" s="67"/>
      <c r="U133" s="67"/>
      <c r="V133" s="67"/>
    </row>
    <row r="134" spans="1:22" s="65" customFormat="1" ht="71.25" customHeight="1">
      <c r="A134" s="65">
        <v>54300</v>
      </c>
      <c r="C134" s="85" t="s">
        <v>253</v>
      </c>
      <c r="D134" s="48" t="s">
        <v>254</v>
      </c>
      <c r="E134" s="66">
        <v>13749.6</v>
      </c>
      <c r="F134" s="66">
        <v>14117.8</v>
      </c>
      <c r="G134" s="68"/>
      <c r="H134" s="68"/>
      <c r="I134" s="68"/>
      <c r="J134" s="68"/>
      <c r="K134" s="68"/>
      <c r="L134" s="68"/>
      <c r="M134" s="68"/>
      <c r="N134" s="68"/>
      <c r="O134" s="68"/>
      <c r="P134" s="68"/>
      <c r="Q134" s="67"/>
      <c r="R134" s="67"/>
      <c r="S134" s="67"/>
      <c r="T134" s="67"/>
      <c r="U134" s="67"/>
      <c r="V134" s="67"/>
    </row>
    <row r="135" spans="1:22" s="65" customFormat="1" ht="45">
      <c r="C135" s="85" t="s">
        <v>231</v>
      </c>
      <c r="D135" s="48" t="s">
        <v>232</v>
      </c>
      <c r="E135" s="66">
        <v>1099.8</v>
      </c>
      <c r="F135" s="66">
        <v>1147.5999999999999</v>
      </c>
      <c r="G135" s="68"/>
      <c r="H135" s="68"/>
      <c r="I135" s="68"/>
      <c r="J135" s="68"/>
      <c r="K135" s="68"/>
      <c r="L135" s="68"/>
      <c r="M135" s="68"/>
      <c r="N135" s="68"/>
      <c r="O135" s="68"/>
      <c r="P135" s="68"/>
      <c r="Q135" s="67"/>
      <c r="R135" s="67"/>
      <c r="S135" s="67"/>
      <c r="T135" s="67"/>
      <c r="U135" s="67"/>
      <c r="V135" s="67"/>
    </row>
    <row r="136" spans="1:22" s="65" customFormat="1" ht="75">
      <c r="A136" s="65">
        <v>54320</v>
      </c>
      <c r="C136" s="85" t="s">
        <v>255</v>
      </c>
      <c r="D136" s="48" t="s">
        <v>256</v>
      </c>
      <c r="E136" s="66">
        <v>14887.8</v>
      </c>
      <c r="F136" s="66">
        <v>13394.8</v>
      </c>
      <c r="G136" s="68"/>
      <c r="H136" s="68"/>
      <c r="I136" s="68"/>
      <c r="J136" s="68"/>
      <c r="K136" s="68"/>
      <c r="L136" s="68"/>
      <c r="M136" s="68"/>
      <c r="N136" s="68"/>
      <c r="O136" s="68"/>
      <c r="P136" s="68"/>
      <c r="Q136" s="67"/>
      <c r="R136" s="67"/>
      <c r="S136" s="67"/>
      <c r="T136" s="67"/>
      <c r="U136" s="67"/>
      <c r="V136" s="67"/>
    </row>
    <row r="137" spans="1:22" s="65" customFormat="1" ht="90">
      <c r="C137" s="85" t="s">
        <v>233</v>
      </c>
      <c r="D137" s="48" t="s">
        <v>234</v>
      </c>
      <c r="E137" s="66">
        <v>234583.9</v>
      </c>
      <c r="F137" s="66">
        <v>243956.4</v>
      </c>
      <c r="G137" s="68"/>
      <c r="H137" s="68"/>
      <c r="I137" s="68"/>
      <c r="J137" s="68"/>
      <c r="K137" s="68"/>
      <c r="L137" s="68"/>
      <c r="M137" s="68"/>
      <c r="N137" s="68"/>
      <c r="O137" s="68"/>
      <c r="P137" s="68"/>
      <c r="Q137" s="67"/>
      <c r="R137" s="67"/>
      <c r="S137" s="67"/>
      <c r="T137" s="67"/>
      <c r="U137" s="67"/>
      <c r="V137" s="67"/>
    </row>
    <row r="138" spans="1:22" s="65" customFormat="1" ht="37.5" customHeight="1">
      <c r="C138" s="85" t="s">
        <v>235</v>
      </c>
      <c r="D138" s="48" t="s">
        <v>236</v>
      </c>
      <c r="E138" s="66">
        <v>132654.29999999999</v>
      </c>
      <c r="F138" s="66">
        <v>136802.70000000001</v>
      </c>
      <c r="G138" s="68"/>
      <c r="H138" s="68"/>
      <c r="I138" s="68"/>
      <c r="J138" s="68"/>
      <c r="K138" s="68"/>
      <c r="L138" s="68"/>
      <c r="M138" s="68"/>
      <c r="N138" s="68"/>
      <c r="O138" s="68"/>
      <c r="P138" s="68"/>
      <c r="Q138" s="67"/>
      <c r="R138" s="67"/>
      <c r="S138" s="67"/>
      <c r="T138" s="67"/>
      <c r="U138" s="67"/>
      <c r="V138" s="67"/>
    </row>
    <row r="139" spans="1:22" s="75" customFormat="1" ht="32.25" customHeight="1">
      <c r="C139" s="86" t="s">
        <v>141</v>
      </c>
      <c r="D139" s="71" t="s">
        <v>142</v>
      </c>
      <c r="E139" s="72">
        <f>SUM(E140:E143)</f>
        <v>1088342</v>
      </c>
      <c r="F139" s="72">
        <f>SUM(F140:F143)</f>
        <v>1088493.3999999999</v>
      </c>
      <c r="G139" s="73"/>
      <c r="H139" s="73"/>
      <c r="I139" s="73"/>
      <c r="J139" s="73"/>
      <c r="K139" s="73"/>
      <c r="L139" s="73"/>
      <c r="M139" s="73"/>
      <c r="N139" s="73"/>
      <c r="O139" s="73"/>
      <c r="P139" s="73"/>
      <c r="Q139" s="74"/>
      <c r="R139" s="74"/>
      <c r="S139" s="74"/>
      <c r="T139" s="74"/>
      <c r="U139" s="74"/>
      <c r="V139" s="74"/>
    </row>
    <row r="140" spans="1:22" s="65" customFormat="1" ht="135">
      <c r="C140" s="85" t="s">
        <v>237</v>
      </c>
      <c r="D140" s="48" t="s">
        <v>238</v>
      </c>
      <c r="E140" s="66">
        <v>23617.9</v>
      </c>
      <c r="F140" s="66">
        <v>23617.9</v>
      </c>
      <c r="G140" s="68"/>
      <c r="H140" s="68"/>
      <c r="I140" s="68"/>
      <c r="J140" s="68"/>
      <c r="K140" s="68"/>
      <c r="L140" s="68"/>
      <c r="M140" s="68"/>
      <c r="N140" s="68"/>
      <c r="O140" s="68"/>
      <c r="P140" s="68"/>
      <c r="Q140" s="67"/>
      <c r="R140" s="67"/>
      <c r="S140" s="67"/>
      <c r="T140" s="67"/>
      <c r="U140" s="67"/>
      <c r="V140" s="67"/>
    </row>
    <row r="141" spans="1:22" s="65" customFormat="1" ht="45">
      <c r="C141" s="85" t="s">
        <v>143</v>
      </c>
      <c r="D141" s="48" t="s">
        <v>144</v>
      </c>
      <c r="E141" s="66">
        <v>53546.400000000001</v>
      </c>
      <c r="F141" s="66">
        <v>53546.400000000001</v>
      </c>
      <c r="G141" s="68"/>
      <c r="H141" s="68"/>
      <c r="I141" s="68"/>
      <c r="J141" s="68"/>
      <c r="K141" s="68"/>
      <c r="L141" s="68"/>
      <c r="M141" s="68"/>
      <c r="N141" s="68"/>
      <c r="O141" s="68"/>
      <c r="P141" s="68"/>
      <c r="Q141" s="67"/>
      <c r="R141" s="67"/>
      <c r="S141" s="67"/>
      <c r="T141" s="67"/>
      <c r="U141" s="67"/>
      <c r="V141" s="67"/>
    </row>
    <row r="142" spans="1:22" s="65" customFormat="1" ht="105">
      <c r="C142" s="85" t="s">
        <v>239</v>
      </c>
      <c r="D142" s="48" t="s">
        <v>240</v>
      </c>
      <c r="E142" s="66">
        <v>956977.7</v>
      </c>
      <c r="F142" s="66">
        <v>956977.7</v>
      </c>
      <c r="G142" s="68"/>
      <c r="H142" s="68"/>
      <c r="I142" s="68"/>
      <c r="J142" s="68"/>
      <c r="K142" s="68"/>
      <c r="L142" s="68"/>
      <c r="M142" s="68"/>
      <c r="N142" s="68"/>
      <c r="O142" s="68"/>
      <c r="P142" s="68"/>
      <c r="Q142" s="67"/>
      <c r="R142" s="67"/>
      <c r="S142" s="67"/>
      <c r="T142" s="67"/>
      <c r="U142" s="67"/>
      <c r="V142" s="67"/>
    </row>
    <row r="143" spans="1:22" s="65" customFormat="1" ht="142.5" customHeight="1">
      <c r="C143" s="85" t="s">
        <v>241</v>
      </c>
      <c r="D143" s="48" t="s">
        <v>242</v>
      </c>
      <c r="E143" s="66">
        <v>54200</v>
      </c>
      <c r="F143" s="66">
        <v>54351.4</v>
      </c>
      <c r="G143" s="68"/>
      <c r="H143" s="68"/>
      <c r="I143" s="68"/>
      <c r="J143" s="68"/>
      <c r="K143" s="68"/>
      <c r="L143" s="68"/>
      <c r="M143" s="68"/>
      <c r="N143" s="68"/>
      <c r="O143" s="68"/>
      <c r="P143" s="68"/>
      <c r="Q143" s="67"/>
      <c r="R143" s="67"/>
      <c r="S143" s="67"/>
      <c r="T143" s="67"/>
      <c r="U143" s="67"/>
      <c r="V143" s="67"/>
    </row>
    <row r="144" spans="1:22" s="65" customFormat="1">
      <c r="C144" s="69"/>
      <c r="D144" s="18" t="s">
        <v>145</v>
      </c>
      <c r="E144" s="70">
        <f>E13+E55</f>
        <v>50124613.900000006</v>
      </c>
      <c r="F144" s="70">
        <f>F13+F55</f>
        <v>55330425.899999999</v>
      </c>
      <c r="G144" s="68"/>
      <c r="H144" s="68"/>
      <c r="I144" s="68"/>
      <c r="J144" s="68"/>
      <c r="K144" s="68"/>
      <c r="L144" s="68"/>
      <c r="M144" s="68"/>
      <c r="N144" s="68"/>
      <c r="O144" s="68"/>
      <c r="P144" s="68"/>
      <c r="Q144" s="67"/>
      <c r="R144" s="67"/>
      <c r="S144" s="67"/>
      <c r="T144" s="67"/>
      <c r="U144" s="67"/>
      <c r="V144" s="67"/>
    </row>
  </sheetData>
  <mergeCells count="5">
    <mergeCell ref="C7:F7"/>
    <mergeCell ref="C8:F8"/>
    <mergeCell ref="C10:C11"/>
    <mergeCell ref="D10:D11"/>
    <mergeCell ref="E10:F10"/>
  </mergeCells>
  <pageMargins left="0.55118110236220474" right="0.43307086614173229" top="0.43307086614173229" bottom="0.35433070866141736" header="0.15748031496062992" footer="0.15748031496062992"/>
  <pageSetup paperSize="9" scale="69" fitToHeight="7" orientation="portrait" useFirstPageNumber="1" r:id="rId1"/>
  <headerFooter differentFirst="1" alignWithMargins="0">
    <oddFooter>&amp;R&amp;"Times New Roman,обычный"&amp;P</oddFooter>
  </headerFooter>
  <rowBreaks count="1" manualBreakCount="1">
    <brk id="82"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26-27 гг </vt:lpstr>
      <vt:lpstr>'Пр6 доходы 26-27 гг '!Заголовки_для_печати</vt:lpstr>
      <vt:lpstr>'Пр6 доходы 26-27 гг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Монгуш Саглай Романовна</cp:lastModifiedBy>
  <cp:lastPrinted>2024-11-26T12:13:22Z</cp:lastPrinted>
  <dcterms:created xsi:type="dcterms:W3CDTF">2023-11-26T10:07:28Z</dcterms:created>
  <dcterms:modified xsi:type="dcterms:W3CDTF">2024-11-26T12:13:24Z</dcterms:modified>
</cp:coreProperties>
</file>