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45" yWindow="0" windowWidth="10515" windowHeight="10200"/>
  </bookViews>
  <sheets>
    <sheet name="Реестр источников доходов" sheetId="3" r:id="rId1"/>
  </sheets>
  <definedNames>
    <definedName name="_xlnm._FilterDatabase" localSheetId="0" hidden="1">'Реестр источников доходов'!$A$8:$N$338</definedName>
    <definedName name="_xlnm.Print_Titles" localSheetId="0">'Реестр источников доходов'!$6:$7</definedName>
    <definedName name="_xlnm.Print_Area" localSheetId="0">'Реестр источников доходов'!$A$1:$N$344</definedName>
  </definedNames>
  <calcPr calcId="144525" refMode="R1C1"/>
</workbook>
</file>

<file path=xl/calcChain.xml><?xml version="1.0" encoding="utf-8"?>
<calcChain xmlns="http://schemas.openxmlformats.org/spreadsheetml/2006/main">
  <c r="K319" i="3" l="1"/>
  <c r="K308" i="3"/>
  <c r="K313" i="3"/>
  <c r="K322" i="3"/>
  <c r="K306" i="3"/>
  <c r="K293" i="3"/>
  <c r="K294" i="3"/>
  <c r="K285" i="3"/>
  <c r="K249" i="3"/>
  <c r="I333" i="3" l="1"/>
  <c r="J369" i="3" l="1"/>
  <c r="I369" i="3"/>
  <c r="J367" i="3"/>
  <c r="I367" i="3"/>
  <c r="J365" i="3"/>
  <c r="I365" i="3"/>
  <c r="J363" i="3"/>
  <c r="I363" i="3"/>
  <c r="E198" i="3"/>
  <c r="D198" i="3" s="1"/>
  <c r="E199" i="3"/>
  <c r="D199" i="3" s="1"/>
  <c r="E200" i="3"/>
  <c r="D200" i="3" s="1"/>
  <c r="E201" i="3"/>
  <c r="D201" i="3" s="1"/>
  <c r="E202" i="3"/>
  <c r="D202" i="3" s="1"/>
  <c r="E203" i="3"/>
  <c r="D203" i="3" s="1"/>
  <c r="E204" i="3"/>
  <c r="D204" i="3" s="1"/>
  <c r="E205" i="3"/>
  <c r="D205" i="3" s="1"/>
  <c r="E206" i="3"/>
  <c r="D206" i="3" s="1"/>
  <c r="E207" i="3"/>
  <c r="D207" i="3" s="1"/>
  <c r="E208" i="3"/>
  <c r="D208" i="3" s="1"/>
  <c r="E209" i="3"/>
  <c r="D209" i="3" s="1"/>
  <c r="E210" i="3"/>
  <c r="D210" i="3" s="1"/>
  <c r="E211" i="3"/>
  <c r="D211" i="3" s="1"/>
  <c r="E212" i="3"/>
  <c r="D212" i="3" s="1"/>
  <c r="E213" i="3"/>
  <c r="D213" i="3" s="1"/>
  <c r="E214" i="3"/>
  <c r="D214" i="3" s="1"/>
  <c r="E215" i="3"/>
  <c r="D215" i="3" s="1"/>
  <c r="E216" i="3"/>
  <c r="D216" i="3" s="1"/>
  <c r="E217" i="3"/>
  <c r="D217" i="3" s="1"/>
  <c r="E218" i="3"/>
  <c r="D218" i="3" s="1"/>
  <c r="E219" i="3"/>
  <c r="D219" i="3" s="1"/>
  <c r="E220" i="3"/>
  <c r="D220" i="3" s="1"/>
  <c r="E221" i="3"/>
  <c r="D221" i="3" s="1"/>
  <c r="E222" i="3"/>
  <c r="D222" i="3" s="1"/>
  <c r="E223" i="3"/>
  <c r="D223" i="3" s="1"/>
  <c r="E224" i="3"/>
  <c r="D224" i="3" s="1"/>
  <c r="E225" i="3"/>
  <c r="D225" i="3" s="1"/>
  <c r="E226" i="3"/>
  <c r="D226" i="3" s="1"/>
  <c r="E227" i="3"/>
  <c r="D227" i="3" s="1"/>
  <c r="E228" i="3"/>
  <c r="D228" i="3" s="1"/>
  <c r="E229" i="3"/>
  <c r="D229" i="3" s="1"/>
  <c r="E230" i="3"/>
  <c r="D230" i="3" s="1"/>
  <c r="E231" i="3"/>
  <c r="D231" i="3" s="1"/>
  <c r="E232" i="3"/>
  <c r="D232" i="3" s="1"/>
  <c r="E233" i="3"/>
  <c r="D233" i="3" s="1"/>
  <c r="E234" i="3"/>
  <c r="D234" i="3" s="1"/>
  <c r="E235" i="3"/>
  <c r="D235" i="3" s="1"/>
  <c r="E236" i="3"/>
  <c r="D236" i="3" s="1"/>
  <c r="E237" i="3"/>
  <c r="D237" i="3" s="1"/>
  <c r="E238" i="3"/>
  <c r="D238" i="3" s="1"/>
  <c r="E239" i="3"/>
  <c r="D239" i="3" s="1"/>
  <c r="E240" i="3"/>
  <c r="D240" i="3" s="1"/>
  <c r="E241" i="3"/>
  <c r="D241" i="3" s="1"/>
  <c r="E242" i="3"/>
  <c r="D242" i="3" s="1"/>
  <c r="E243" i="3"/>
  <c r="D243" i="3" s="1"/>
  <c r="E244" i="3"/>
  <c r="D244" i="3" s="1"/>
  <c r="E245" i="3"/>
  <c r="D245" i="3" s="1"/>
  <c r="E246" i="3"/>
  <c r="D246" i="3" s="1"/>
  <c r="E247" i="3"/>
  <c r="D247" i="3" s="1"/>
  <c r="E248" i="3"/>
  <c r="D248" i="3" s="1"/>
  <c r="E249" i="3"/>
  <c r="D249" i="3" s="1"/>
  <c r="E250" i="3"/>
  <c r="D250" i="3" s="1"/>
  <c r="E251" i="3"/>
  <c r="D251" i="3" s="1"/>
  <c r="E252" i="3"/>
  <c r="D252" i="3" s="1"/>
  <c r="E253" i="3"/>
  <c r="D253" i="3" s="1"/>
  <c r="E254" i="3"/>
  <c r="D254" i="3" s="1"/>
  <c r="E255" i="3"/>
  <c r="D255" i="3" s="1"/>
  <c r="E256" i="3"/>
  <c r="D256" i="3" s="1"/>
  <c r="E257" i="3"/>
  <c r="D257" i="3" s="1"/>
  <c r="E258" i="3"/>
  <c r="D258" i="3" s="1"/>
  <c r="E259" i="3"/>
  <c r="D259" i="3" s="1"/>
  <c r="E260" i="3"/>
  <c r="D260" i="3" s="1"/>
  <c r="E261" i="3"/>
  <c r="D261" i="3" s="1"/>
  <c r="E262" i="3"/>
  <c r="D262" i="3" s="1"/>
  <c r="E263" i="3"/>
  <c r="D263" i="3" s="1"/>
  <c r="E264" i="3"/>
  <c r="D264" i="3" s="1"/>
  <c r="E265" i="3"/>
  <c r="D265" i="3" s="1"/>
  <c r="E266" i="3"/>
  <c r="D266" i="3" s="1"/>
  <c r="E267" i="3"/>
  <c r="D267" i="3" s="1"/>
  <c r="E268" i="3"/>
  <c r="D268" i="3" s="1"/>
  <c r="E269" i="3"/>
  <c r="D269" i="3" s="1"/>
  <c r="E270" i="3"/>
  <c r="D270" i="3" s="1"/>
  <c r="E271" i="3"/>
  <c r="D271" i="3" s="1"/>
  <c r="E272" i="3"/>
  <c r="D272" i="3" s="1"/>
  <c r="E273" i="3"/>
  <c r="D273" i="3" s="1"/>
  <c r="E274" i="3"/>
  <c r="D274" i="3" s="1"/>
  <c r="E275" i="3"/>
  <c r="D275" i="3" s="1"/>
  <c r="E276" i="3"/>
  <c r="D276" i="3" s="1"/>
  <c r="E277" i="3"/>
  <c r="D277" i="3" s="1"/>
  <c r="E278" i="3"/>
  <c r="D278" i="3" s="1"/>
  <c r="E279" i="3"/>
  <c r="D279" i="3" s="1"/>
  <c r="E280" i="3"/>
  <c r="D280" i="3" s="1"/>
  <c r="E281" i="3"/>
  <c r="D281" i="3" s="1"/>
  <c r="E282" i="3"/>
  <c r="D282" i="3" s="1"/>
  <c r="E283" i="3"/>
  <c r="D283" i="3" s="1"/>
  <c r="E284" i="3"/>
  <c r="D284" i="3" s="1"/>
  <c r="E285" i="3"/>
  <c r="D285" i="3" s="1"/>
  <c r="E286" i="3"/>
  <c r="D286" i="3" s="1"/>
  <c r="E287" i="3"/>
  <c r="D287" i="3" s="1"/>
  <c r="E288" i="3"/>
  <c r="D288" i="3" s="1"/>
  <c r="E289" i="3"/>
  <c r="D289" i="3" s="1"/>
  <c r="E290" i="3"/>
  <c r="D290" i="3" s="1"/>
  <c r="E291" i="3"/>
  <c r="D291" i="3" s="1"/>
  <c r="E292" i="3"/>
  <c r="D292" i="3" s="1"/>
  <c r="E293" i="3"/>
  <c r="D293" i="3" s="1"/>
  <c r="E294" i="3"/>
  <c r="D294" i="3" s="1"/>
  <c r="E295" i="3"/>
  <c r="D295" i="3" s="1"/>
  <c r="E296" i="3"/>
  <c r="D296" i="3" s="1"/>
  <c r="E297" i="3"/>
  <c r="D297" i="3" s="1"/>
  <c r="E298" i="3"/>
  <c r="D298" i="3" s="1"/>
  <c r="E300" i="3"/>
  <c r="D300" i="3" s="1"/>
  <c r="E301" i="3"/>
  <c r="D301" i="3" s="1"/>
  <c r="E302" i="3"/>
  <c r="D302" i="3" s="1"/>
  <c r="E303" i="3"/>
  <c r="D303" i="3" s="1"/>
  <c r="E304" i="3"/>
  <c r="D304" i="3" s="1"/>
  <c r="E305" i="3"/>
  <c r="D305" i="3" s="1"/>
  <c r="E306" i="3"/>
  <c r="D306" i="3" s="1"/>
  <c r="E307" i="3"/>
  <c r="D307" i="3" s="1"/>
  <c r="E308" i="3"/>
  <c r="D308" i="3" s="1"/>
  <c r="E309" i="3"/>
  <c r="D309" i="3" s="1"/>
  <c r="E310" i="3"/>
  <c r="D310" i="3" s="1"/>
  <c r="E311" i="3"/>
  <c r="D311" i="3" s="1"/>
  <c r="E312" i="3"/>
  <c r="D312" i="3" s="1"/>
  <c r="E313" i="3"/>
  <c r="D313" i="3" s="1"/>
  <c r="E314" i="3"/>
  <c r="D314" i="3" s="1"/>
  <c r="E315" i="3"/>
  <c r="D315" i="3" s="1"/>
  <c r="E316" i="3"/>
  <c r="D316" i="3" s="1"/>
  <c r="E317" i="3"/>
  <c r="D317" i="3" s="1"/>
  <c r="E318" i="3"/>
  <c r="D318" i="3" s="1"/>
  <c r="E319" i="3"/>
  <c r="D319" i="3" s="1"/>
  <c r="E320" i="3"/>
  <c r="D320" i="3" s="1"/>
  <c r="E321" i="3"/>
  <c r="D321" i="3" s="1"/>
  <c r="E322" i="3"/>
  <c r="D322" i="3" s="1"/>
  <c r="E323" i="3"/>
  <c r="D323" i="3" s="1"/>
  <c r="E324" i="3"/>
  <c r="D324" i="3" s="1"/>
  <c r="E325" i="3"/>
  <c r="D325" i="3" s="1"/>
  <c r="E326" i="3"/>
  <c r="D326" i="3" s="1"/>
  <c r="E327" i="3"/>
  <c r="D327" i="3" s="1"/>
  <c r="E328" i="3"/>
  <c r="D328" i="3" s="1"/>
  <c r="E329" i="3"/>
  <c r="D329" i="3" s="1"/>
  <c r="E330" i="3"/>
  <c r="D330" i="3" s="1"/>
  <c r="E331" i="3"/>
  <c r="D331" i="3" s="1"/>
  <c r="E332" i="3"/>
  <c r="D332" i="3" s="1"/>
  <c r="E197" i="3"/>
  <c r="D197" i="3" s="1"/>
  <c r="J333" i="3"/>
  <c r="K333" i="3"/>
  <c r="M333" i="3"/>
  <c r="N333" i="3"/>
  <c r="I350" i="3"/>
  <c r="C197" i="3"/>
  <c r="A197" i="3" s="1"/>
  <c r="C198" i="3"/>
  <c r="B198" i="3" s="1"/>
  <c r="C199" i="3"/>
  <c r="B199" i="3" s="1"/>
  <c r="C200" i="3"/>
  <c r="A200" i="3" s="1"/>
  <c r="C201" i="3"/>
  <c r="A201" i="3" s="1"/>
  <c r="C202" i="3"/>
  <c r="B202" i="3" s="1"/>
  <c r="C203" i="3"/>
  <c r="B203" i="3" s="1"/>
  <c r="C204" i="3"/>
  <c r="A204" i="3" s="1"/>
  <c r="C205" i="3"/>
  <c r="A205" i="3" s="1"/>
  <c r="C206" i="3"/>
  <c r="B206" i="3" s="1"/>
  <c r="C207" i="3"/>
  <c r="A207" i="3" s="1"/>
  <c r="C208" i="3"/>
  <c r="A208" i="3" s="1"/>
  <c r="C209" i="3"/>
  <c r="A209" i="3" s="1"/>
  <c r="C210" i="3"/>
  <c r="B210" i="3" s="1"/>
  <c r="C211" i="3"/>
  <c r="A211" i="3" s="1"/>
  <c r="C212" i="3"/>
  <c r="A212" i="3" s="1"/>
  <c r="C213" i="3"/>
  <c r="A213" i="3" s="1"/>
  <c r="C214" i="3"/>
  <c r="B214" i="3" s="1"/>
  <c r="C215" i="3"/>
  <c r="B215" i="3" s="1"/>
  <c r="C216" i="3"/>
  <c r="A216" i="3" s="1"/>
  <c r="C217" i="3"/>
  <c r="A217" i="3" s="1"/>
  <c r="C218" i="3"/>
  <c r="B218" i="3" s="1"/>
  <c r="C219" i="3"/>
  <c r="B219" i="3" s="1"/>
  <c r="C220" i="3"/>
  <c r="A220" i="3" s="1"/>
  <c r="C221" i="3"/>
  <c r="A221" i="3" s="1"/>
  <c r="C222" i="3"/>
  <c r="B222" i="3" s="1"/>
  <c r="C223" i="3"/>
  <c r="A223" i="3" s="1"/>
  <c r="C224" i="3"/>
  <c r="A224" i="3" s="1"/>
  <c r="C225" i="3"/>
  <c r="A225" i="3" s="1"/>
  <c r="C226" i="3"/>
  <c r="B226" i="3" s="1"/>
  <c r="C227" i="3"/>
  <c r="A227" i="3" s="1"/>
  <c r="C228" i="3"/>
  <c r="A228" i="3" s="1"/>
  <c r="C229" i="3"/>
  <c r="A229" i="3" s="1"/>
  <c r="C230" i="3"/>
  <c r="B230" i="3" s="1"/>
  <c r="C231" i="3"/>
  <c r="B231" i="3" s="1"/>
  <c r="C232" i="3"/>
  <c r="A232" i="3" s="1"/>
  <c r="C233" i="3"/>
  <c r="A233" i="3" s="1"/>
  <c r="C234" i="3"/>
  <c r="B234" i="3" s="1"/>
  <c r="C235" i="3"/>
  <c r="B235" i="3" s="1"/>
  <c r="C236" i="3"/>
  <c r="A236" i="3" s="1"/>
  <c r="C237" i="3"/>
  <c r="A237" i="3" s="1"/>
  <c r="C238" i="3"/>
  <c r="B238" i="3" s="1"/>
  <c r="C239" i="3"/>
  <c r="A239" i="3" s="1"/>
  <c r="C240" i="3"/>
  <c r="A240" i="3" s="1"/>
  <c r="C241" i="3"/>
  <c r="A241" i="3" s="1"/>
  <c r="C242" i="3"/>
  <c r="B242" i="3" s="1"/>
  <c r="C243" i="3"/>
  <c r="A243" i="3" s="1"/>
  <c r="C244" i="3"/>
  <c r="A244" i="3" s="1"/>
  <c r="C245" i="3"/>
  <c r="A245" i="3" s="1"/>
  <c r="C246" i="3"/>
  <c r="B246" i="3" s="1"/>
  <c r="C247" i="3"/>
  <c r="B247" i="3" s="1"/>
  <c r="C248" i="3"/>
  <c r="A248" i="3" s="1"/>
  <c r="C249" i="3"/>
  <c r="A249" i="3" s="1"/>
  <c r="C250" i="3"/>
  <c r="B250" i="3" s="1"/>
  <c r="C251" i="3"/>
  <c r="B251" i="3" s="1"/>
  <c r="C252" i="3"/>
  <c r="A252" i="3" s="1"/>
  <c r="C253" i="3"/>
  <c r="A253" i="3" s="1"/>
  <c r="C254" i="3"/>
  <c r="B254" i="3" s="1"/>
  <c r="C255" i="3"/>
  <c r="A255" i="3" s="1"/>
  <c r="C256" i="3"/>
  <c r="A256" i="3" s="1"/>
  <c r="C257" i="3"/>
  <c r="A257" i="3" s="1"/>
  <c r="C258" i="3"/>
  <c r="B258" i="3" s="1"/>
  <c r="C259" i="3"/>
  <c r="A259" i="3" s="1"/>
  <c r="C260" i="3"/>
  <c r="A260" i="3" s="1"/>
  <c r="C261" i="3"/>
  <c r="A261" i="3" s="1"/>
  <c r="C262" i="3"/>
  <c r="B262" i="3" s="1"/>
  <c r="C263" i="3"/>
  <c r="B263" i="3" s="1"/>
  <c r="C264" i="3"/>
  <c r="A264" i="3" s="1"/>
  <c r="C265" i="3"/>
  <c r="A265" i="3" s="1"/>
  <c r="C266" i="3"/>
  <c r="B266" i="3" s="1"/>
  <c r="C267" i="3"/>
  <c r="B267" i="3" s="1"/>
  <c r="C268" i="3"/>
  <c r="A268" i="3" s="1"/>
  <c r="C269" i="3"/>
  <c r="A269" i="3" s="1"/>
  <c r="C270" i="3"/>
  <c r="B270" i="3" s="1"/>
  <c r="C271" i="3"/>
  <c r="A271" i="3" s="1"/>
  <c r="C272" i="3"/>
  <c r="A272" i="3" s="1"/>
  <c r="C273" i="3"/>
  <c r="A273" i="3" s="1"/>
  <c r="C274" i="3"/>
  <c r="B274" i="3" s="1"/>
  <c r="C275" i="3"/>
  <c r="A275" i="3" s="1"/>
  <c r="C276" i="3"/>
  <c r="A276" i="3" s="1"/>
  <c r="C277" i="3"/>
  <c r="A277" i="3" s="1"/>
  <c r="C278" i="3"/>
  <c r="B278" i="3" s="1"/>
  <c r="C279" i="3"/>
  <c r="B279" i="3" s="1"/>
  <c r="C280" i="3"/>
  <c r="A280" i="3" s="1"/>
  <c r="C281" i="3"/>
  <c r="A281" i="3" s="1"/>
  <c r="C282" i="3"/>
  <c r="B282" i="3" s="1"/>
  <c r="C283" i="3"/>
  <c r="B283" i="3" s="1"/>
  <c r="C284" i="3"/>
  <c r="A284" i="3" s="1"/>
  <c r="C285" i="3"/>
  <c r="A285" i="3" s="1"/>
  <c r="C286" i="3"/>
  <c r="B286" i="3" s="1"/>
  <c r="C287" i="3"/>
  <c r="A287" i="3" s="1"/>
  <c r="C288" i="3"/>
  <c r="A288" i="3" s="1"/>
  <c r="C289" i="3"/>
  <c r="A289" i="3" s="1"/>
  <c r="C290" i="3"/>
  <c r="B290" i="3" s="1"/>
  <c r="C291" i="3"/>
  <c r="A291" i="3" s="1"/>
  <c r="C292" i="3"/>
  <c r="A292" i="3" s="1"/>
  <c r="C293" i="3"/>
  <c r="A293" i="3" s="1"/>
  <c r="C294" i="3"/>
  <c r="B294" i="3" s="1"/>
  <c r="C295" i="3"/>
  <c r="B295" i="3" s="1"/>
  <c r="C296" i="3"/>
  <c r="A296" i="3" s="1"/>
  <c r="C297" i="3"/>
  <c r="A297" i="3" s="1"/>
  <c r="C298" i="3"/>
  <c r="B298" i="3" s="1"/>
  <c r="C300" i="3"/>
  <c r="B300" i="3" s="1"/>
  <c r="C301" i="3"/>
  <c r="A301" i="3" s="1"/>
  <c r="C302" i="3"/>
  <c r="A302" i="3" s="1"/>
  <c r="C303" i="3"/>
  <c r="B303" i="3" s="1"/>
  <c r="C304" i="3"/>
  <c r="A304" i="3" s="1"/>
  <c r="C305" i="3"/>
  <c r="A305" i="3" s="1"/>
  <c r="C306" i="3"/>
  <c r="A306" i="3" s="1"/>
  <c r="C307" i="3"/>
  <c r="B307" i="3" s="1"/>
  <c r="C308" i="3"/>
  <c r="A308" i="3" s="1"/>
  <c r="C309" i="3"/>
  <c r="A309" i="3" s="1"/>
  <c r="C310" i="3"/>
  <c r="A310" i="3" s="1"/>
  <c r="C311" i="3"/>
  <c r="B311" i="3" s="1"/>
  <c r="C312" i="3"/>
  <c r="B312" i="3" s="1"/>
  <c r="C313" i="3"/>
  <c r="A313" i="3" s="1"/>
  <c r="C314" i="3"/>
  <c r="A314" i="3" s="1"/>
  <c r="C315" i="3"/>
  <c r="B315" i="3" s="1"/>
  <c r="C316" i="3"/>
  <c r="B316" i="3" s="1"/>
  <c r="C317" i="3"/>
  <c r="B317" i="3" s="1"/>
  <c r="C318" i="3"/>
  <c r="A318" i="3" s="1"/>
  <c r="C319" i="3"/>
  <c r="B319" i="3" s="1"/>
  <c r="C320" i="3"/>
  <c r="A320" i="3" s="1"/>
  <c r="C321" i="3"/>
  <c r="B321" i="3" s="1"/>
  <c r="C322" i="3"/>
  <c r="A322" i="3" s="1"/>
  <c r="C323" i="3"/>
  <c r="B323" i="3" s="1"/>
  <c r="C324" i="3"/>
  <c r="A324" i="3" s="1"/>
  <c r="C325" i="3"/>
  <c r="A325" i="3" s="1"/>
  <c r="C326" i="3"/>
  <c r="A326" i="3" s="1"/>
  <c r="C327" i="3"/>
  <c r="B327" i="3" s="1"/>
  <c r="C328" i="3"/>
  <c r="B328" i="3" s="1"/>
  <c r="C329" i="3"/>
  <c r="A329" i="3" s="1"/>
  <c r="C330" i="3"/>
  <c r="A330" i="3" s="1"/>
  <c r="C331" i="3"/>
  <c r="B331" i="3" s="1"/>
  <c r="C332" i="3"/>
  <c r="B332" i="3" s="1"/>
  <c r="A328" i="3" l="1"/>
  <c r="A332" i="3"/>
  <c r="A316" i="3"/>
  <c r="A300" i="3"/>
  <c r="A283" i="3"/>
  <c r="A267" i="3"/>
  <c r="A251" i="3"/>
  <c r="A235" i="3"/>
  <c r="A219" i="3"/>
  <c r="A203" i="3"/>
  <c r="A312" i="3"/>
  <c r="A295" i="3"/>
  <c r="A279" i="3"/>
  <c r="A263" i="3"/>
  <c r="A247" i="3"/>
  <c r="A231" i="3"/>
  <c r="A215" i="3"/>
  <c r="A199" i="3"/>
  <c r="A319" i="3"/>
  <c r="A303" i="3"/>
  <c r="A286" i="3"/>
  <c r="A270" i="3"/>
  <c r="A254" i="3"/>
  <c r="A238" i="3"/>
  <c r="A222" i="3"/>
  <c r="A206" i="3"/>
  <c r="A323" i="3"/>
  <c r="B320" i="3"/>
  <c r="A307" i="3"/>
  <c r="B304" i="3"/>
  <c r="A290" i="3"/>
  <c r="B287" i="3"/>
  <c r="A274" i="3"/>
  <c r="B271" i="3"/>
  <c r="A258" i="3"/>
  <c r="B255" i="3"/>
  <c r="A242" i="3"/>
  <c r="B239" i="3"/>
  <c r="A226" i="3"/>
  <c r="B223" i="3"/>
  <c r="A210" i="3"/>
  <c r="B207" i="3"/>
  <c r="A327" i="3"/>
  <c r="B324" i="3"/>
  <c r="A311" i="3"/>
  <c r="B308" i="3"/>
  <c r="A294" i="3"/>
  <c r="B291" i="3"/>
  <c r="A278" i="3"/>
  <c r="B275" i="3"/>
  <c r="A262" i="3"/>
  <c r="B259" i="3"/>
  <c r="A246" i="3"/>
  <c r="B243" i="3"/>
  <c r="A230" i="3"/>
  <c r="B227" i="3"/>
  <c r="A214" i="3"/>
  <c r="B211" i="3"/>
  <c r="A198" i="3"/>
  <c r="A331" i="3"/>
  <c r="A315" i="3"/>
  <c r="A298" i="3"/>
  <c r="A282" i="3"/>
  <c r="A266" i="3"/>
  <c r="A250" i="3"/>
  <c r="A234" i="3"/>
  <c r="A218" i="3"/>
  <c r="A202" i="3"/>
  <c r="B325" i="3"/>
  <c r="B313" i="3"/>
  <c r="B309" i="3"/>
  <c r="B305" i="3"/>
  <c r="B301" i="3"/>
  <c r="B296" i="3"/>
  <c r="B292" i="3"/>
  <c r="B288" i="3"/>
  <c r="B284" i="3"/>
  <c r="B280" i="3"/>
  <c r="B276" i="3"/>
  <c r="B272" i="3"/>
  <c r="B268" i="3"/>
  <c r="B264" i="3"/>
  <c r="B260" i="3"/>
  <c r="B256" i="3"/>
  <c r="B252" i="3"/>
  <c r="B248" i="3"/>
  <c r="B244" i="3"/>
  <c r="B240" i="3"/>
  <c r="B236" i="3"/>
  <c r="B232" i="3"/>
  <c r="B228" i="3"/>
  <c r="B224" i="3"/>
  <c r="B220" i="3"/>
  <c r="B216" i="3"/>
  <c r="B212" i="3"/>
  <c r="B208" i="3"/>
  <c r="B204" i="3"/>
  <c r="B200" i="3"/>
  <c r="B329" i="3"/>
  <c r="B326" i="3"/>
  <c r="B322" i="3"/>
  <c r="A321" i="3"/>
  <c r="B318" i="3"/>
  <c r="A317" i="3"/>
  <c r="B314" i="3"/>
  <c r="B310" i="3"/>
  <c r="B306" i="3"/>
  <c r="B302" i="3"/>
  <c r="B297" i="3"/>
  <c r="B293" i="3"/>
  <c r="B289" i="3"/>
  <c r="B285" i="3"/>
  <c r="B281" i="3"/>
  <c r="B277" i="3"/>
  <c r="B273" i="3"/>
  <c r="B269" i="3"/>
  <c r="B265" i="3"/>
  <c r="B261" i="3"/>
  <c r="B257" i="3"/>
  <c r="B253" i="3"/>
  <c r="B249" i="3"/>
  <c r="B245" i="3"/>
  <c r="B241" i="3"/>
  <c r="B237" i="3"/>
  <c r="B233" i="3"/>
  <c r="B229" i="3"/>
  <c r="B225" i="3"/>
  <c r="B221" i="3"/>
  <c r="B217" i="3"/>
  <c r="B213" i="3"/>
  <c r="B209" i="3"/>
  <c r="B205" i="3"/>
  <c r="B201" i="3"/>
  <c r="B197" i="3"/>
  <c r="B330" i="3"/>
  <c r="I352" i="3" l="1"/>
  <c r="I353" i="3" s="1"/>
  <c r="J352" i="3"/>
  <c r="J353" i="3" s="1"/>
  <c r="K352" i="3"/>
  <c r="K353" i="3" s="1"/>
  <c r="M352" i="3"/>
  <c r="M353" i="3" s="1"/>
  <c r="N352" i="3"/>
  <c r="N353" i="3" s="1"/>
  <c r="C23" i="3"/>
  <c r="B23" i="3" s="1"/>
  <c r="J350" i="3"/>
  <c r="K350" i="3"/>
  <c r="M350" i="3"/>
  <c r="N350" i="3"/>
  <c r="C10" i="3"/>
  <c r="A10" i="3" s="1"/>
  <c r="C11" i="3"/>
  <c r="B11" i="3" s="1"/>
  <c r="C12" i="3"/>
  <c r="A12" i="3" s="1"/>
  <c r="C13" i="3"/>
  <c r="C14" i="3"/>
  <c r="A14" i="3" s="1"/>
  <c r="C15" i="3"/>
  <c r="B15" i="3" s="1"/>
  <c r="C16" i="3"/>
  <c r="A16" i="3" s="1"/>
  <c r="C17" i="3"/>
  <c r="C18" i="3"/>
  <c r="A18" i="3" s="1"/>
  <c r="C19" i="3"/>
  <c r="B19" i="3" s="1"/>
  <c r="C20" i="3"/>
  <c r="A20" i="3" s="1"/>
  <c r="C21" i="3"/>
  <c r="C22" i="3"/>
  <c r="A22" i="3" s="1"/>
  <c r="C24" i="3"/>
  <c r="A24" i="3" s="1"/>
  <c r="C25" i="3"/>
  <c r="C26" i="3"/>
  <c r="A26" i="3" s="1"/>
  <c r="C27" i="3"/>
  <c r="B27" i="3" s="1"/>
  <c r="C28" i="3"/>
  <c r="B28" i="3" s="1"/>
  <c r="C29" i="3"/>
  <c r="C30" i="3"/>
  <c r="A30" i="3" s="1"/>
  <c r="C31" i="3"/>
  <c r="B31" i="3" s="1"/>
  <c r="C32" i="3"/>
  <c r="A32" i="3" s="1"/>
  <c r="C33" i="3"/>
  <c r="C34" i="3"/>
  <c r="A34" i="3" s="1"/>
  <c r="C35" i="3"/>
  <c r="B35" i="3" s="1"/>
  <c r="C36" i="3"/>
  <c r="A36" i="3" s="1"/>
  <c r="C37" i="3"/>
  <c r="C38" i="3"/>
  <c r="A38" i="3" s="1"/>
  <c r="C39" i="3"/>
  <c r="B39" i="3" s="1"/>
  <c r="C40" i="3"/>
  <c r="B40" i="3" s="1"/>
  <c r="C41" i="3"/>
  <c r="C42" i="3"/>
  <c r="A42" i="3" s="1"/>
  <c r="C43" i="3"/>
  <c r="B43" i="3" s="1"/>
  <c r="C44" i="3"/>
  <c r="B44" i="3" s="1"/>
  <c r="C45" i="3"/>
  <c r="C46" i="3"/>
  <c r="A46" i="3" s="1"/>
  <c r="C47" i="3"/>
  <c r="B47" i="3" s="1"/>
  <c r="C48" i="3"/>
  <c r="A48" i="3" s="1"/>
  <c r="C49" i="3"/>
  <c r="C50" i="3"/>
  <c r="A50" i="3" s="1"/>
  <c r="C51" i="3"/>
  <c r="B51" i="3" s="1"/>
  <c r="C52" i="3"/>
  <c r="A52" i="3" s="1"/>
  <c r="C53" i="3"/>
  <c r="C54" i="3"/>
  <c r="A54" i="3" s="1"/>
  <c r="C55" i="3"/>
  <c r="B55" i="3" s="1"/>
  <c r="C56" i="3"/>
  <c r="A56" i="3" s="1"/>
  <c r="C57" i="3"/>
  <c r="C58" i="3"/>
  <c r="A58" i="3" s="1"/>
  <c r="C59" i="3"/>
  <c r="B59" i="3" s="1"/>
  <c r="C60" i="3"/>
  <c r="B60" i="3" s="1"/>
  <c r="C61" i="3"/>
  <c r="A61" i="3" s="1"/>
  <c r="C62" i="3"/>
  <c r="C63" i="3"/>
  <c r="A63" i="3" s="1"/>
  <c r="C64" i="3"/>
  <c r="B64" i="3" s="1"/>
  <c r="C65" i="3"/>
  <c r="A65" i="3" s="1"/>
  <c r="C66" i="3"/>
  <c r="C67" i="3"/>
  <c r="A67" i="3" s="1"/>
  <c r="C68" i="3"/>
  <c r="A68" i="3" s="1"/>
  <c r="C69" i="3"/>
  <c r="C70" i="3"/>
  <c r="C71" i="3"/>
  <c r="A71" i="3" s="1"/>
  <c r="C72" i="3"/>
  <c r="A72" i="3" s="1"/>
  <c r="C73" i="3"/>
  <c r="A73" i="3" s="1"/>
  <c r="C74" i="3"/>
  <c r="C75" i="3"/>
  <c r="A75" i="3" s="1"/>
  <c r="C76" i="3"/>
  <c r="A76" i="3" s="1"/>
  <c r="C77" i="3"/>
  <c r="A77" i="3" s="1"/>
  <c r="C78" i="3"/>
  <c r="C79" i="3"/>
  <c r="A79" i="3" s="1"/>
  <c r="C80" i="3"/>
  <c r="A80" i="3" s="1"/>
  <c r="C81" i="3"/>
  <c r="A81" i="3" s="1"/>
  <c r="C82" i="3"/>
  <c r="C83" i="3"/>
  <c r="A83" i="3" s="1"/>
  <c r="C84" i="3"/>
  <c r="A84" i="3" s="1"/>
  <c r="C85" i="3"/>
  <c r="C86" i="3"/>
  <c r="C87" i="3"/>
  <c r="A87" i="3" s="1"/>
  <c r="C88" i="3"/>
  <c r="A88" i="3" s="1"/>
  <c r="C89" i="3"/>
  <c r="A89" i="3" s="1"/>
  <c r="C90" i="3"/>
  <c r="C91" i="3"/>
  <c r="B91" i="3" s="1"/>
  <c r="C92" i="3"/>
  <c r="A92" i="3" s="1"/>
  <c r="C93" i="3"/>
  <c r="A93" i="3" s="1"/>
  <c r="C94" i="3"/>
  <c r="C95" i="3"/>
  <c r="B95" i="3" s="1"/>
  <c r="C96" i="3"/>
  <c r="A96" i="3" s="1"/>
  <c r="C97" i="3"/>
  <c r="A97" i="3" s="1"/>
  <c r="C98" i="3"/>
  <c r="C99" i="3"/>
  <c r="B99" i="3" s="1"/>
  <c r="C100" i="3"/>
  <c r="B100" i="3" s="1"/>
  <c r="C101" i="3"/>
  <c r="C102" i="3"/>
  <c r="C103" i="3"/>
  <c r="B103" i="3" s="1"/>
  <c r="C104" i="3"/>
  <c r="B104" i="3" s="1"/>
  <c r="C105" i="3"/>
  <c r="A105" i="3" s="1"/>
  <c r="C106" i="3"/>
  <c r="C107" i="3"/>
  <c r="A107" i="3" s="1"/>
  <c r="C108" i="3"/>
  <c r="B108" i="3" s="1"/>
  <c r="C109" i="3"/>
  <c r="A109" i="3" s="1"/>
  <c r="C110" i="3"/>
  <c r="C111" i="3"/>
  <c r="A111" i="3" s="1"/>
  <c r="C112" i="3"/>
  <c r="A112" i="3" s="1"/>
  <c r="C113" i="3"/>
  <c r="A113" i="3" s="1"/>
  <c r="C114" i="3"/>
  <c r="C115" i="3"/>
  <c r="A115" i="3" s="1"/>
  <c r="C116" i="3"/>
  <c r="A116" i="3" s="1"/>
  <c r="C117" i="3"/>
  <c r="C118" i="3"/>
  <c r="C119" i="3"/>
  <c r="A119" i="3" s="1"/>
  <c r="C120" i="3"/>
  <c r="A120" i="3" s="1"/>
  <c r="C121" i="3"/>
  <c r="A121" i="3" s="1"/>
  <c r="C122" i="3"/>
  <c r="C123" i="3"/>
  <c r="A123" i="3" s="1"/>
  <c r="C124" i="3"/>
  <c r="A124" i="3" s="1"/>
  <c r="C125" i="3"/>
  <c r="A125" i="3" s="1"/>
  <c r="C126" i="3"/>
  <c r="C127" i="3"/>
  <c r="A127" i="3" s="1"/>
  <c r="C128" i="3"/>
  <c r="A128" i="3" s="1"/>
  <c r="C129" i="3"/>
  <c r="A129" i="3" s="1"/>
  <c r="C130" i="3"/>
  <c r="C131" i="3"/>
  <c r="B131" i="3" s="1"/>
  <c r="C132" i="3"/>
  <c r="A132" i="3" s="1"/>
  <c r="C133" i="3"/>
  <c r="C134" i="3"/>
  <c r="B134" i="3" s="1"/>
  <c r="C135" i="3"/>
  <c r="A135" i="3" s="1"/>
  <c r="C136" i="3"/>
  <c r="B136" i="3" s="1"/>
  <c r="C137" i="3"/>
  <c r="A137" i="3" s="1"/>
  <c r="C138" i="3"/>
  <c r="C139" i="3"/>
  <c r="B139" i="3" s="1"/>
  <c r="C140" i="3"/>
  <c r="A140" i="3" s="1"/>
  <c r="C141" i="3"/>
  <c r="C142" i="3"/>
  <c r="B142" i="3" s="1"/>
  <c r="C143" i="3"/>
  <c r="B143" i="3" s="1"/>
  <c r="C144" i="3"/>
  <c r="B144" i="3" s="1"/>
  <c r="C145" i="3"/>
  <c r="A145" i="3" s="1"/>
  <c r="C146" i="3"/>
  <c r="C147" i="3"/>
  <c r="A147" i="3" s="1"/>
  <c r="C148" i="3"/>
  <c r="B148" i="3" s="1"/>
  <c r="C149" i="3"/>
  <c r="C150" i="3"/>
  <c r="B150" i="3" s="1"/>
  <c r="C151" i="3"/>
  <c r="A151" i="3" s="1"/>
  <c r="C152" i="3"/>
  <c r="B152" i="3" s="1"/>
  <c r="C153" i="3"/>
  <c r="A153" i="3" s="1"/>
  <c r="C154" i="3"/>
  <c r="C155" i="3"/>
  <c r="A155" i="3" s="1"/>
  <c r="C156" i="3"/>
  <c r="A156" i="3" s="1"/>
  <c r="C157" i="3"/>
  <c r="C158" i="3"/>
  <c r="B158" i="3" s="1"/>
  <c r="C159" i="3"/>
  <c r="A159" i="3" s="1"/>
  <c r="C160" i="3"/>
  <c r="B160" i="3" s="1"/>
  <c r="C161" i="3"/>
  <c r="A161" i="3" s="1"/>
  <c r="C162" i="3"/>
  <c r="C163" i="3"/>
  <c r="A163" i="3" s="1"/>
  <c r="C164" i="3"/>
  <c r="A164" i="3" s="1"/>
  <c r="C165" i="3"/>
  <c r="C166" i="3"/>
  <c r="B166" i="3" s="1"/>
  <c r="C167" i="3"/>
  <c r="B167" i="3" s="1"/>
  <c r="C168" i="3"/>
  <c r="B168" i="3" s="1"/>
  <c r="C169" i="3"/>
  <c r="A169" i="3" s="1"/>
  <c r="C170" i="3"/>
  <c r="C171" i="3"/>
  <c r="A171" i="3" s="1"/>
  <c r="C172" i="3"/>
  <c r="B172" i="3" s="1"/>
  <c r="C173" i="3"/>
  <c r="C174" i="3"/>
  <c r="B174" i="3" s="1"/>
  <c r="C175" i="3"/>
  <c r="A175" i="3" s="1"/>
  <c r="C176" i="3"/>
  <c r="B176" i="3" s="1"/>
  <c r="C177" i="3"/>
  <c r="A177" i="3" s="1"/>
  <c r="C178" i="3"/>
  <c r="C179" i="3"/>
  <c r="A179" i="3" s="1"/>
  <c r="C180" i="3"/>
  <c r="B180" i="3" s="1"/>
  <c r="C181" i="3"/>
  <c r="A181" i="3" s="1"/>
  <c r="C182" i="3"/>
  <c r="B182" i="3" s="1"/>
  <c r="C183" i="3"/>
  <c r="B183" i="3" s="1"/>
  <c r="C184" i="3"/>
  <c r="A184" i="3" s="1"/>
  <c r="C185" i="3"/>
  <c r="A185" i="3" s="1"/>
  <c r="C186" i="3"/>
  <c r="B186" i="3" s="1"/>
  <c r="C187" i="3"/>
  <c r="A187" i="3" s="1"/>
  <c r="C188" i="3"/>
  <c r="B188" i="3" s="1"/>
  <c r="C189" i="3"/>
  <c r="A189" i="3" s="1"/>
  <c r="C190" i="3"/>
  <c r="B190" i="3" s="1"/>
  <c r="C191" i="3"/>
  <c r="A191" i="3" s="1"/>
  <c r="C192" i="3"/>
  <c r="A192" i="3" s="1"/>
  <c r="C193" i="3"/>
  <c r="A193" i="3" s="1"/>
  <c r="C194" i="3"/>
  <c r="B194" i="3" s="1"/>
  <c r="C195" i="3"/>
  <c r="A195" i="3" s="1"/>
  <c r="C196" i="3"/>
  <c r="B196" i="3" s="1"/>
  <c r="C9" i="3"/>
  <c r="B9" i="3" s="1"/>
  <c r="B115" i="3" l="1"/>
  <c r="A28" i="3"/>
  <c r="A23" i="3"/>
  <c r="B155" i="3"/>
  <c r="A99" i="3"/>
  <c r="B80" i="3"/>
  <c r="A19" i="3"/>
  <c r="B16" i="3"/>
  <c r="A131" i="3"/>
  <c r="A64" i="3"/>
  <c r="A183" i="3"/>
  <c r="B72" i="3"/>
  <c r="A51" i="3"/>
  <c r="B48" i="3"/>
  <c r="A172" i="3"/>
  <c r="B147" i="3"/>
  <c r="A103" i="3"/>
  <c r="A40" i="3"/>
  <c r="A180" i="3"/>
  <c r="A9" i="3"/>
  <c r="B195" i="3"/>
  <c r="A143" i="3"/>
  <c r="B140" i="3"/>
  <c r="B127" i="3"/>
  <c r="B112" i="3"/>
  <c r="B107" i="3"/>
  <c r="A100" i="3"/>
  <c r="B96" i="3"/>
  <c r="A91" i="3"/>
  <c r="A59" i="3"/>
  <c r="B56" i="3"/>
  <c r="A44" i="3"/>
  <c r="B191" i="3"/>
  <c r="B179" i="3"/>
  <c r="A167" i="3"/>
  <c r="B151" i="3"/>
  <c r="A148" i="3"/>
  <c r="B123" i="3"/>
  <c r="A104" i="3"/>
  <c r="B87" i="3"/>
  <c r="B81" i="3"/>
  <c r="B76" i="3"/>
  <c r="B68" i="3"/>
  <c r="B63" i="3"/>
  <c r="A35" i="3"/>
  <c r="B32" i="3"/>
  <c r="A27" i="3"/>
  <c r="B24" i="3"/>
  <c r="A15" i="3"/>
  <c r="B12" i="3"/>
  <c r="A196" i="3"/>
  <c r="B159" i="3"/>
  <c r="A139" i="3"/>
  <c r="B119" i="3"/>
  <c r="B113" i="3"/>
  <c r="A108" i="3"/>
  <c r="B97" i="3"/>
  <c r="A95" i="3"/>
  <c r="B92" i="3"/>
  <c r="B83" i="3"/>
  <c r="A60" i="3"/>
  <c r="A43" i="3"/>
  <c r="B187" i="3"/>
  <c r="B175" i="3"/>
  <c r="B171" i="3"/>
  <c r="B163" i="3"/>
  <c r="B161" i="3"/>
  <c r="A144" i="3"/>
  <c r="B135" i="3"/>
  <c r="B128" i="3"/>
  <c r="B124" i="3"/>
  <c r="B120" i="3"/>
  <c r="B116" i="3"/>
  <c r="B111" i="3"/>
  <c r="B109" i="3"/>
  <c r="B88" i="3"/>
  <c r="B84" i="3"/>
  <c r="B79" i="3"/>
  <c r="B75" i="3"/>
  <c r="B71" i="3"/>
  <c r="B67" i="3"/>
  <c r="B65" i="3"/>
  <c r="A55" i="3"/>
  <c r="B52" i="3"/>
  <c r="A39" i="3"/>
  <c r="B36" i="3"/>
  <c r="B20" i="3"/>
  <c r="A11" i="3"/>
  <c r="A188" i="3"/>
  <c r="A176" i="3"/>
  <c r="A150" i="3"/>
  <c r="B129" i="3"/>
  <c r="B89" i="3"/>
  <c r="A47" i="3"/>
  <c r="A31" i="3"/>
  <c r="B178" i="3"/>
  <c r="A178" i="3"/>
  <c r="A85" i="3"/>
  <c r="B85" i="3"/>
  <c r="A41" i="3"/>
  <c r="B41" i="3"/>
  <c r="A25" i="3"/>
  <c r="B25" i="3"/>
  <c r="A194" i="3"/>
  <c r="B192" i="3"/>
  <c r="B189" i="3"/>
  <c r="A186" i="3"/>
  <c r="B184" i="3"/>
  <c r="B181" i="3"/>
  <c r="B153" i="3"/>
  <c r="A157" i="3"/>
  <c r="B157" i="3"/>
  <c r="B146" i="3"/>
  <c r="A146" i="3"/>
  <c r="A122" i="3"/>
  <c r="B122" i="3"/>
  <c r="A102" i="3"/>
  <c r="B102" i="3"/>
  <c r="A98" i="3"/>
  <c r="B98" i="3"/>
  <c r="A57" i="3"/>
  <c r="B57" i="3"/>
  <c r="A174" i="3"/>
  <c r="B170" i="3"/>
  <c r="A170" i="3"/>
  <c r="A168" i="3"/>
  <c r="B164" i="3"/>
  <c r="A149" i="3"/>
  <c r="B149" i="3"/>
  <c r="A142" i="3"/>
  <c r="B138" i="3"/>
  <c r="A138" i="3"/>
  <c r="A136" i="3"/>
  <c r="B132" i="3"/>
  <c r="B125" i="3"/>
  <c r="A118" i="3"/>
  <c r="B118" i="3"/>
  <c r="A114" i="3"/>
  <c r="B114" i="3"/>
  <c r="B105" i="3"/>
  <c r="A101" i="3"/>
  <c r="B101" i="3"/>
  <c r="A74" i="3"/>
  <c r="B74" i="3"/>
  <c r="B61" i="3"/>
  <c r="A45" i="3"/>
  <c r="B45" i="3"/>
  <c r="A29" i="3"/>
  <c r="B29" i="3"/>
  <c r="A13" i="3"/>
  <c r="B13" i="3"/>
  <c r="B177" i="3"/>
  <c r="A173" i="3"/>
  <c r="B173" i="3"/>
  <c r="A166" i="3"/>
  <c r="B162" i="3"/>
  <c r="A162" i="3"/>
  <c r="A160" i="3"/>
  <c r="B156" i="3"/>
  <c r="B145" i="3"/>
  <c r="A141" i="3"/>
  <c r="B141" i="3"/>
  <c r="A134" i="3"/>
  <c r="A130" i="3"/>
  <c r="B130" i="3"/>
  <c r="B121" i="3"/>
  <c r="A117" i="3"/>
  <c r="B117" i="3"/>
  <c r="A90" i="3"/>
  <c r="B90" i="3"/>
  <c r="B77" i="3"/>
  <c r="A70" i="3"/>
  <c r="B70" i="3"/>
  <c r="A66" i="3"/>
  <c r="B66" i="3"/>
  <c r="A49" i="3"/>
  <c r="B49" i="3"/>
  <c r="A33" i="3"/>
  <c r="B33" i="3"/>
  <c r="A17" i="3"/>
  <c r="B17" i="3"/>
  <c r="B193" i="3"/>
  <c r="A190" i="3"/>
  <c r="B185" i="3"/>
  <c r="A182" i="3"/>
  <c r="B169" i="3"/>
  <c r="A165" i="3"/>
  <c r="B165" i="3"/>
  <c r="A158" i="3"/>
  <c r="B154" i="3"/>
  <c r="A154" i="3"/>
  <c r="A152" i="3"/>
  <c r="B137" i="3"/>
  <c r="A133" i="3"/>
  <c r="B133" i="3"/>
  <c r="A106" i="3"/>
  <c r="B106" i="3"/>
  <c r="B93" i="3"/>
  <c r="A86" i="3"/>
  <c r="B86" i="3"/>
  <c r="A82" i="3"/>
  <c r="B82" i="3"/>
  <c r="B73" i="3"/>
  <c r="A69" i="3"/>
  <c r="B69" i="3"/>
  <c r="A126" i="3"/>
  <c r="B126" i="3"/>
  <c r="A110" i="3"/>
  <c r="B110" i="3"/>
  <c r="A94" i="3"/>
  <c r="B94" i="3"/>
  <c r="A78" i="3"/>
  <c r="B78" i="3"/>
  <c r="A62" i="3"/>
  <c r="B62" i="3"/>
  <c r="A53" i="3"/>
  <c r="B53" i="3"/>
  <c r="A37" i="3"/>
  <c r="B37" i="3"/>
  <c r="A21" i="3"/>
  <c r="B21" i="3"/>
  <c r="B58" i="3"/>
  <c r="B54" i="3"/>
  <c r="B50" i="3"/>
  <c r="B46" i="3"/>
  <c r="B42" i="3"/>
  <c r="B38" i="3"/>
  <c r="B34" i="3"/>
  <c r="B30" i="3"/>
  <c r="B26" i="3"/>
  <c r="B22" i="3"/>
  <c r="B18" i="3"/>
  <c r="B14" i="3"/>
  <c r="B10" i="3"/>
  <c r="L33" i="3" l="1"/>
  <c r="L352" i="3" l="1"/>
  <c r="L353" i="3" s="1"/>
  <c r="L95" i="3"/>
  <c r="L333" i="3" s="1"/>
  <c r="L350" i="3" l="1"/>
</calcChain>
</file>

<file path=xl/sharedStrings.xml><?xml version="1.0" encoding="utf-8"?>
<sst xmlns="http://schemas.openxmlformats.org/spreadsheetml/2006/main" count="1008" uniqueCount="683">
  <si>
    <t>ПРИЛОЖЕНИЕ                                                                                             к Порядку формирования и ведения реестра источников доходов республиканского бюджета Республики Тыва  и  реестра источников доходов бюджета Территориального фонда обязательного медицинского страхования Республики Тыва</t>
  </si>
  <si>
    <t>тыс.рублей</t>
  </si>
  <si>
    <t>Код классификации доходов бюджетов</t>
  </si>
  <si>
    <t>Наименование главного администратора (администратора) доходов республиканского бюджета Республики Тыва (бюджета ТФОМС РТ)</t>
  </si>
  <si>
    <t>Показатели прогноза доходов бюджета</t>
  </si>
  <si>
    <t xml:space="preserve">код   </t>
  </si>
  <si>
    <t>наименование</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</si>
  <si>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</si>
  <si>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природопользования по Республике Тыва</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</si>
  <si>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</si>
  <si>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Межрегиональное операционное управление Федерального казначейства </t>
  </si>
  <si>
    <t>Федеральная служба по надзору в сфере транспорта</t>
  </si>
  <si>
    <t>Денежные взыскания (штрафы) за нарушение законодательства Российской Федерации о безопасности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</si>
  <si>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</si>
  <si>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защиты прав потребителей и благополучия человека по Республике Тыва</t>
  </si>
  <si>
    <t>Денежные взыскания (штрафы) за нарушение законодательства о рекламе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</si>
  <si>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антимонопольной  службы по Республике Тыва</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</si>
  <si>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</si>
  <si>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пожарной безопасности (федеральные государственные органы, Банк России, органы управления государственными внебюджетными фондами Российской Федерации)</t>
  </si>
  <si>
    <t xml:space="preserve">Главное Управление Министерства чрезвычайных ситуаций по Республике Тыва
</t>
  </si>
  <si>
    <t>Федеральная служба войск национальной гвардии Российской Федерации</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</si>
  <si>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</si>
  <si>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налоговой службы по Республике Тыва</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</si>
  <si>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</si>
  <si>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</si>
  <si>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 (перерасчеты, недоимка и задолженность по соответствующему платежу, в том числе по отмененному)</t>
  </si>
  <si>
    <t>Налог на прибыль организаций консолидированных групп налогоплательщиков, зачисляемый в бюджеты субъектов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</si>
  <si>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</si>
  <si>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</si>
  <si>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</si>
  <si>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</si>
  <si>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</si>
  <si>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</si>
  <si>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</si>
  <si>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</si>
  <si>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</si>
  <si>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</si>
  <si>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</si>
  <si>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</si>
  <si>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</si>
  <si>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</si>
  <si>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</si>
  <si>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</si>
  <si>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</si>
  <si>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</si>
  <si>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</si>
  <si>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</si>
  <si>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(прочие поступления)</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</si>
  <si>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</si>
  <si>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(пени по соответствующему платежу)</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</si>
  <si>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</si>
  <si>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</si>
  <si>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</si>
  <si>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Минимальный налог, зачисляемый в бюджеты субъектов Российской Федерации (за налоговые периоды, истекшие до 1 января 2016 года) (прочие поступления)</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</si>
  <si>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</si>
  <si>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(пени по соответствующему платежу)</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</si>
  <si>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</si>
  <si>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Налог на имущество организаций по имуществу, не входящему в Единую систему газоснабжения (прочие поступления)</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</si>
  <si>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</si>
  <si>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организаций (пени по соответствующему платежу)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</si>
  <si>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</si>
  <si>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организаций (прочие поступления)</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</si>
  <si>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</si>
  <si>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Транспортный налог с физических лиц (пени по соответствующему платежу)</t>
  </si>
  <si>
    <t>Транспортный налог с физических лиц (прочие поступления)</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</si>
  <si>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</si>
  <si>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</si>
  <si>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(пени по соответствующему платежу)</t>
  </si>
  <si>
    <t>Налог на добычу общераспространенных полезных ископаемых (суммы денежных взысканий (штрафов) по соответствующему платежу согласно законодательству Российской Федерации)</t>
  </si>
  <si>
    <t>Налог на добычу прочих полезных ископаемых (за исключением полезных ископаемых в виде природных алмазов)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</si>
  <si>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виде природных алмазов) (пени по соответствующему платежу)</t>
  </si>
  <si>
    <t>Налог на добычу прочих полезных ископаемых (за исключением полезных ископаемых в виде природных алмазов) (суммы денежных взысканий (штрафов) по соответствующему платежу согласно законодательству Российской Федерации)</t>
  </si>
  <si>
    <t>Налог на добычу полезных ископаемых в виде угля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</si>
  <si>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угля (пени по соответствующему платежу)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</si>
  <si>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</si>
  <si>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(пени по соответствующему платежу)</t>
  </si>
  <si>
    <t>Сбор за пользование объектами водных биологических ресурсов (по внутренним водным объектам) (пени по соответствующему платежу)</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</si>
  <si>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</si>
  <si>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</si>
  <si>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</si>
  <si>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Налог, взимаемый в виде стоимости патента в связи с применением упрощенной системы налогообложения (пени по соответствующему платежу)</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</si>
  <si>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 (пени по соответствующему платежу)</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</si>
  <si>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</si>
  <si>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нарушение законодательства о налогах и сборах, предусмотренные статьей 129.2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</si>
  <si>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</si>
  <si>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Министерство внутренних дел по Республике Тыва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</si>
  <si>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</si>
  <si>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</si>
  <si>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</si>
  <si>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</si>
  <si>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</si>
  <si>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</si>
  <si>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общероссийских общественных организаций инвалидов)</t>
  </si>
  <si>
    <t xml:space="preserve">Управление Министерства юстиции Российской Федерации по Республике Тыва </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</si>
  <si>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</si>
  <si>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</si>
  <si>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Управление Росреестра по Республике Тыва</t>
  </si>
  <si>
    <t>Прокуратура Республики Тыва</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</si>
  <si>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</si>
  <si>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</si>
  <si>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</si>
  <si>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Служба по тарифам Республики Тыва</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</si>
  <si>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</si>
  <si>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 xml:space="preserve">Служба по лицензированию и надзору отдельных видов деятельности Республики Тыва </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</si>
  <si>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</si>
  <si>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</si>
  <si>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</si>
  <si>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Платежи, взимаемые государственными органами (организациями) субъектов Российской Федерации за выполнение определенных функций</t>
  </si>
  <si>
    <t>Прочие поступления от денежных взысканий (штрафов) и иных сумм в возмещение ущерба, зачисляемые в бюджеты субъектов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</si>
  <si>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</si>
  <si>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Служба государственной жилищной инспекции и строительного надзора Республики Тыва</t>
  </si>
  <si>
    <t>Министерство топлива и энергетики Республики Тыва</t>
  </si>
  <si>
    <t>Денежные взыскания (штрафы) за нарушение бюджетного законодательства (в части бюджетов субъектов Российской Федерации)</t>
  </si>
  <si>
    <t>Счетная палата Республики Тыва</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</si>
  <si>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</si>
  <si>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Прочие неналоговые доходы бюджетов субъектов Российской Федерации</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</si>
  <si>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</si>
  <si>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 xml:space="preserve">Министерство дорожно-транспортного комплекса Республики Тыва </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</si>
  <si>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</si>
  <si>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Министерство природных ресурсов и экологии Республики Тыва</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</si>
  <si>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</si>
  <si>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</si>
  <si>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Сборы за участие в конкурсе (аукционе) на право пользования участками недр местного значения</t>
  </si>
  <si>
    <t>Министерство здравоохранения  Республики Тыва</t>
  </si>
  <si>
    <t>Министерство финансов Республики Тыва</t>
  </si>
  <si>
    <t>Служба по финансово-бюджетному надзору Республики Тыва</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</si>
  <si>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</si>
  <si>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</si>
  <si>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Министерство земельных и имущественных отношений Республики Тыва</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</si>
  <si>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</si>
  <si>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</si>
  <si>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</si>
  <si>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</si>
  <si>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</si>
  <si>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Руководитель</t>
  </si>
  <si>
    <t>____________________________________________________________________</t>
  </si>
  <si>
    <t>(уполномоченное лицо)</t>
  </si>
  <si>
    <t xml:space="preserve">               (должность)</t>
  </si>
  <si>
    <t>(расшифровка подписи)</t>
  </si>
  <si>
    <t>Исполнитель</t>
  </si>
  <si>
    <t>__________________________________________________________________________</t>
  </si>
  <si>
    <t>_______________________</t>
  </si>
  <si>
    <t>__________________</t>
  </si>
  <si>
    <t>(ФИО)</t>
  </si>
  <si>
    <t>(телефон)</t>
  </si>
  <si>
    <t>"______"    ____________________________    20____   г.</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</si>
  <si>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</si>
  <si>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реализацию федеральных целевых программ</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</si>
  <si>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</si>
  <si>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</si>
  <si>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</si>
  <si>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</si>
  <si>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</si>
  <si>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</si>
  <si>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</si>
  <si>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</si>
  <si>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</si>
  <si>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</si>
  <si>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</si>
  <si>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</si>
  <si>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</si>
  <si>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</si>
  <si>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</si>
  <si>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повышение продуктивности в молочном скотоводстве</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</si>
  <si>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</si>
  <si>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</si>
  <si>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Субсидии бюджетам субъектов Российской Федерации на поддержку обустройства мест массового отдыха населения (городских парков)</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</si>
  <si>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</si>
  <si>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</si>
  <si>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</si>
  <si>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</si>
  <si>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</si>
  <si>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</si>
  <si>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</si>
  <si>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</si>
  <si>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</si>
  <si>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</si>
  <si>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</si>
  <si>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</si>
  <si>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</si>
  <si>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</si>
  <si>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</si>
  <si>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</si>
  <si>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</si>
  <si>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дорожной деятельности</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</si>
  <si>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</si>
  <si>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______________________</t>
  </si>
  <si>
    <t>(подпись)</t>
  </si>
  <si>
    <t>_______________________________________</t>
  </si>
  <si>
    <t xml:space="preserve">                          (должность)</t>
  </si>
  <si>
    <t>048 1 12 01010 01 6000 120</t>
  </si>
  <si>
    <t>048 1 12 01030 01 6000 120</t>
  </si>
  <si>
    <t>106 1 16 30020 01 6000 140</t>
  </si>
  <si>
    <t>106 1 16 90020 02 6000 140</t>
  </si>
  <si>
    <t>141 1 16 90020 02 6000 140</t>
  </si>
  <si>
    <t>161 1 16 26000 01 6000 140</t>
  </si>
  <si>
    <t>161 1 16 33020 02 6000 000</t>
  </si>
  <si>
    <t>177 1 16 27000 01 6000 140</t>
  </si>
  <si>
    <t>180 1 16 90020 02 6000 140</t>
  </si>
  <si>
    <t>182 1 01 01012 02 3000 110</t>
  </si>
  <si>
    <t>182 1 01 01012 02 1000 110</t>
  </si>
  <si>
    <t>182 1 01 01012 02 2100 110</t>
  </si>
  <si>
    <t>182 1 01 01014 02 1000 110</t>
  </si>
  <si>
    <t>182 1 01 01014 02 2100 110</t>
  </si>
  <si>
    <t>182 1 01 02010 01 1000 110</t>
  </si>
  <si>
    <t>182 1 01 02010 01 2200 110</t>
  </si>
  <si>
    <t>182 1 01 02010 01 3000 110</t>
  </si>
  <si>
    <t>182 1 01 02010 01 4000 110</t>
  </si>
  <si>
    <t>182 1 01 02020 01 1000 110</t>
  </si>
  <si>
    <t>182 1 01 02020 01 2100 110</t>
  </si>
  <si>
    <t>182 1 01 0202001 3000 110</t>
  </si>
  <si>
    <t>182 1 01 02030 01 1000 110</t>
  </si>
  <si>
    <t>182 1 01 02030 01 2100 110</t>
  </si>
  <si>
    <t>182 1 01 02030 01 3000 110</t>
  </si>
  <si>
    <t>182 1 01 02030 01 4000 110</t>
  </si>
  <si>
    <t>182 1 01 02040 01 1000 110</t>
  </si>
  <si>
    <t>182 1 05 01011 01 1000 110</t>
  </si>
  <si>
    <t>182 1 05 01011 01 2100 110</t>
  </si>
  <si>
    <t>182 1 05 01011 01 3000 110</t>
  </si>
  <si>
    <t>182 1 05 01011 01 4000 110</t>
  </si>
  <si>
    <t>182 1 05 01021 01 1000 110</t>
  </si>
  <si>
    <t>182 1 05 01021 01 2100 110</t>
  </si>
  <si>
    <t>182 1 05 01021 01 3000 110</t>
  </si>
  <si>
    <t>182 1 05 01021 01 4000 110</t>
  </si>
  <si>
    <t>182 1 05 01022 01 1000 110</t>
  </si>
  <si>
    <t>182 1 05 01022 01 2100 110</t>
  </si>
  <si>
    <t>182 1 05 01050 01 1000 110</t>
  </si>
  <si>
    <t>182 1 05 01050 01 2100 110</t>
  </si>
  <si>
    <t>182 1 05 01050 01 3000 110</t>
  </si>
  <si>
    <t>182 1 05 01050 01 4000 110</t>
  </si>
  <si>
    <t>182 1 06 02010 02 1000 110</t>
  </si>
  <si>
    <t>182 1 06 02010 02 2100 110</t>
  </si>
  <si>
    <t>182 1 06 02010 02 3000 110</t>
  </si>
  <si>
    <t>182 1 06 02010 02 4000 110</t>
  </si>
  <si>
    <t>182 1 06 04011 02 1000 110</t>
  </si>
  <si>
    <t>182 1 06 04011 02 2100 110</t>
  </si>
  <si>
    <t>182 1 06 04011 02 3000 110</t>
  </si>
  <si>
    <t>182 1 06 04011 02 4000 110</t>
  </si>
  <si>
    <t>182 1 06 04012 02 1000 110</t>
  </si>
  <si>
    <t>182 1 06 04012 02 2100 110</t>
  </si>
  <si>
    <t>182 1 06 04012 02 4000 110</t>
  </si>
  <si>
    <t>182 1 06 05000 02 1000 110</t>
  </si>
  <si>
    <t>182 1 07 01020 01 1000 110</t>
  </si>
  <si>
    <t>182 1 07 01020 01 2100 110</t>
  </si>
  <si>
    <t>182 1 07 01020 01 3000 110</t>
  </si>
  <si>
    <t>182 1 07 01030 01 1000 110</t>
  </si>
  <si>
    <t>182 1 07 01030 01 2100 110</t>
  </si>
  <si>
    <t>182 1 07 01030 01 3000 110</t>
  </si>
  <si>
    <t>182 1 07 01060 01 1000 110</t>
  </si>
  <si>
    <t>182 1 07 01060 01 2100 110</t>
  </si>
  <si>
    <t>182 1 07 04010 01 1000 110</t>
  </si>
  <si>
    <t>182 1 07 04010 01 2100 110</t>
  </si>
  <si>
    <t>182 1 07 04030 01 2100 110</t>
  </si>
  <si>
    <t>182 1 08 02020 01 1000 110</t>
  </si>
  <si>
    <t>182 1 08 07010 01 8000 110</t>
  </si>
  <si>
    <t>182 1 09 11010 02 1000 110</t>
  </si>
  <si>
    <t>182 1 09 11010 02 2100 110</t>
  </si>
  <si>
    <t>182 1 09 11020 02 2100 110</t>
  </si>
  <si>
    <t>182 1 12 02030 01 1000 120</t>
  </si>
  <si>
    <t>182 1 16 03020 02 6000 140</t>
  </si>
  <si>
    <t>188 1 08 06000 01 8003 110</t>
  </si>
  <si>
    <t>188 1 08 06000 01 8004 110</t>
  </si>
  <si>
    <t>188 1 08 06000 01 8005 110</t>
  </si>
  <si>
    <t>188 1 08 06000 01 8006 110</t>
  </si>
  <si>
    <t>188 1 08 06000 01 8007 110</t>
  </si>
  <si>
    <t>188 1 08 07100 01 8034 110</t>
  </si>
  <si>
    <t>188 1 08 07100 01 8035 110</t>
  </si>
  <si>
    <t>188 1 16 30020 01 6000 140</t>
  </si>
  <si>
    <t>188 1 16 90020 02 6000 140</t>
  </si>
  <si>
    <t>318 1 08 07110 01 0101 110</t>
  </si>
  <si>
    <t>318 1 08 07120 01 1000 110</t>
  </si>
  <si>
    <t>321 1 08 07020 01 8000 110</t>
  </si>
  <si>
    <t>321 1 13 01031 01 8000 130</t>
  </si>
  <si>
    <t>415 1 16 90020 02 6000 140</t>
  </si>
  <si>
    <t>829 1 16 02030 02 0000 140</t>
  </si>
  <si>
    <t>862 1 08 07300 01 1000 110</t>
  </si>
  <si>
    <t>862 1 16 90020 02 0000 140</t>
  </si>
  <si>
    <t>863 1 08 07400 01 1000 110</t>
  </si>
  <si>
    <t>863 1 16 90020 02 0000 140</t>
  </si>
  <si>
    <t>902 1 13 01992 02 0000 130</t>
  </si>
  <si>
    <t>906 1 16 18020 02 0000 140</t>
  </si>
  <si>
    <t>906 1 16 32000 02 0000 140</t>
  </si>
  <si>
    <t>906 1 17 05020 02 0000 180</t>
  </si>
  <si>
    <t>911 1 08 07172 01 1000 110</t>
  </si>
  <si>
    <t>911 1 13 01992 02 0000 130</t>
  </si>
  <si>
    <t>911 1 16 37020 02 0000 140</t>
  </si>
  <si>
    <t>912 1 08 07300 01 1000 110</t>
  </si>
  <si>
    <t>912 1 12 02012 01 0000 120</t>
  </si>
  <si>
    <t>912 1 12 02052 01 0000 120</t>
  </si>
  <si>
    <t>912 1 12 02102 02 0000 120</t>
  </si>
  <si>
    <t>912 1 13 01992 02 0000 130</t>
  </si>
  <si>
    <t>912 1 16 90020 02 0000 140</t>
  </si>
  <si>
    <t>914 1 16 90020 02 0000 140</t>
  </si>
  <si>
    <t>920 1 13 02992 02 0000 130</t>
  </si>
  <si>
    <t>921 1 16 18020 02 0000 140</t>
  </si>
  <si>
    <t>921 1 16 32000 02 0000 140</t>
  </si>
  <si>
    <t>921 1 16 33020 02 0000 140</t>
  </si>
  <si>
    <t>926 1 11 01020 02 0000 120</t>
  </si>
  <si>
    <t>926 1 11 05022 02 0000 120</t>
  </si>
  <si>
    <t>926 1 11 05032 02 0000 120</t>
  </si>
  <si>
    <t>926 1 11 05072 02 0000 120</t>
  </si>
  <si>
    <t>926 1 11 07012 02 0000 120</t>
  </si>
  <si>
    <t>926 1 14 02023 02 0000 410</t>
  </si>
  <si>
    <t>929 1 08 07300 01 1000 110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</si>
  <si>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</si>
  <si>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</si>
  <si>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Единица измерения:</t>
  </si>
  <si>
    <t>188 1 08 07141 01 8000 110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</si>
  <si>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</si>
  <si>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923 1 08 07082 01 1000 110</t>
  </si>
  <si>
    <t>923 1 08 07380 01 1000 110</t>
  </si>
  <si>
    <t>923 1 08 07390 01 1000 110</t>
  </si>
  <si>
    <t>Министерство образования и науки Республики Тыва</t>
  </si>
  <si>
    <t>Министерство обороны Российской Федерации</t>
  </si>
  <si>
    <t>Денежные взыскания (штрафы) за нарушение законодательства Российской Федерации о безопасности дорожного движения (федеральные казенные учреждения)</t>
  </si>
  <si>
    <t>Управление Федеральной службы судебных приставов по РТ</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</si>
  <si>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</si>
  <si>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322 1 16 21020 02 0000 140</t>
  </si>
  <si>
    <t>Министерство труда и социальной политики Республики Тыва</t>
  </si>
  <si>
    <t>182 1 05 01012 01 1000 110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</si>
  <si>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</si>
  <si>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182 1 05 03020 01 3000 110</t>
  </si>
  <si>
    <t>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</si>
  <si>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182 1 05 01011 01 2200 110</t>
  </si>
  <si>
    <t>Налог, взимаемый с налогоплательщиков, выбравших в качестве объекта налогообложения доходы (проценты по соответствующему платежу)</t>
  </si>
  <si>
    <t>924 1 16 90020 02 0000 140</t>
  </si>
  <si>
    <t>187 1 16 30020 01 7000 140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</si>
  <si>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</si>
  <si>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182 1 01 02010 01 5000 110</t>
  </si>
  <si>
    <t>Плата за размещение отходов производства (пени по соответствующему платежу)</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</si>
  <si>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</si>
  <si>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</si>
  <si>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в целях стимулирования роста налогового потенциала по налогу на прибыль организаций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</si>
  <si>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</si>
  <si>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920 2 02 25028 02 0000 150</t>
  </si>
  <si>
    <t>920 2 02 25138 02 0000 150</t>
  </si>
  <si>
    <t xml:space="preserve">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 </t>
  </si>
  <si>
    <t>920 2 02 25202 02 0000 150</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</si>
  <si>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</si>
  <si>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920 2 02 25228 02 0000 150</t>
  </si>
  <si>
    <t xml:space="preserve">Субсидии бюджетам субъектов Российской Федерации на закупку спортивно-технологического оборудования для создания спортивной инфраструктуры </t>
  </si>
  <si>
    <t>920 2 02 25229 02 0000 150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</si>
  <si>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</si>
  <si>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</si>
  <si>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</si>
  <si>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</si>
  <si>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мероприятий по обеспечению жильем молодых семей</t>
  </si>
  <si>
    <t>920 2 02 25511 02 0000 150</t>
  </si>
  <si>
    <t>Субсидии бюджетам субъектов Российской Федерации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</si>
  <si>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</si>
  <si>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</si>
  <si>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реализацию мероприятий по устойчивому развитию сельских территорий</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</si>
  <si>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</si>
  <si>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осуществление отдельных полномочий в области лесных отношени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</si>
  <si>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</si>
  <si>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</si>
  <si>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</si>
  <si>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</si>
  <si>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</si>
  <si>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</si>
  <si>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</si>
  <si>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Предоставление негосударственными организациями грантов для получателей средств бюджетов субъектов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</si>
  <si>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</si>
  <si>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образований</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</si>
  <si>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</si>
  <si>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</si>
  <si>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</si>
  <si>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</si>
  <si>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</si>
  <si>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920 2 19 35900 02 0000 151</t>
  </si>
  <si>
    <t>Возврат остатков единой субвенции из бюджетов субъектов Российской Федерации</t>
  </si>
  <si>
    <t>Реестр источников доходов  республиканского бюджета Республики Тыва на 2020 год и на плановый период 2021 и 2022 годов</t>
  </si>
  <si>
    <r>
      <t xml:space="preserve">Кассовые поступления в текущем финансовом году (по состоянию на </t>
    </r>
    <r>
      <rPr>
        <b/>
        <u/>
        <sz val="14"/>
        <rFont val="Times New Roman"/>
        <family val="1"/>
        <charset val="204"/>
      </rPr>
      <t>"1"октября 2019 г.)</t>
    </r>
  </si>
  <si>
    <t xml:space="preserve">Оценка исполнения                        2019 года (текущий финансовый год) </t>
  </si>
  <si>
    <t>на 2020 год                              (очередной финансовый год)</t>
  </si>
  <si>
    <t>на 2021 год                              (первый год планового периода)</t>
  </si>
  <si>
    <t>на 2022 год                              (второй год планового периода)</t>
  </si>
  <si>
    <t>182 1 05 01011 01 5000 110</t>
  </si>
  <si>
    <t>Налог, взимаемый с налогоплательщиков, выбравших в качестве объекта налогообложения доходы (уплата процентов, начисленных на суммы излишне взысканных (уплаченных) платежей, а также при нарушении сроков их возврата)</t>
  </si>
  <si>
    <t>182 1 05 01012 01 2100 110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</si>
  <si>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</si>
  <si>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182 1 06 02020 02 1000 110</t>
  </si>
  <si>
    <t>Налог на имущество организаций по имуществу,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</si>
  <si>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048 1 12 01010 01 2100 120</t>
  </si>
  <si>
    <t>Плата за выбросы загрязняющих веществ в атмосферный воздух стационарными объектами (пени по соответствующему платежу)</t>
  </si>
  <si>
    <t>048 1 12 01041 01 2100 120</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</si>
  <si>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</si>
  <si>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</si>
  <si>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</si>
  <si>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</si>
  <si>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048 1 12 01070 01 6000 120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</si>
  <si>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</si>
  <si>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912 1 12 04013 02 0000 120</t>
  </si>
  <si>
    <t>912 1 12 04014 02 0000 120</t>
  </si>
  <si>
    <t>912 1 12 04015 02 0000 120</t>
  </si>
  <si>
    <t>912 1 13 01410 01 0000 130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</si>
  <si>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</si>
  <si>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</si>
  <si>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</si>
  <si>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</si>
  <si>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</si>
  <si>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182 1 07 04030 01 1000 110</t>
  </si>
  <si>
    <t>Министерство сельского хозяйства и продовольствия Республики Тыва</t>
  </si>
  <si>
    <t>918 1 15 02020 02 0000 140</t>
  </si>
  <si>
    <t xml:space="preserve">Сбор за пользование объектами животного мира
</t>
  </si>
  <si>
    <t xml:space="preserve">Сбор за пользование объектами водных биологических ресурсов (исключая внутренние водные объекты)
</t>
  </si>
  <si>
    <t>053 1 16 27000 01 6000 140</t>
  </si>
  <si>
    <t>Федеральное агентство лесного хозяйства</t>
  </si>
  <si>
    <t>100 1 03 02142 01 0000 110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</si>
  <si>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</si>
  <si>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100 1 03 02143 01 0000 110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</si>
  <si>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</si>
  <si>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</si>
  <si>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</si>
  <si>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</si>
  <si>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</si>
  <si>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</si>
  <si>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</si>
  <si>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</si>
  <si>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</si>
  <si>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t>
  </si>
  <si>
    <t>-</t>
  </si>
  <si>
    <t>177 1 16 01191 01 9000 140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</si>
  <si>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</si>
  <si>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177 1 16 01201 01 0004 140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</si>
  <si>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требований пожарной безопасности)</t>
  </si>
  <si>
    <t>182 1 01 0202001 4000 110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</si>
  <si>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</si>
  <si>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182 1 01 0202001 5000 110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</si>
  <si>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</si>
  <si>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182 1 01 02050 01 1000 110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</si>
  <si>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</si>
  <si>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182 1 01 02050 01 2100 110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</si>
  <si>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</si>
  <si>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182 1 01 02050 01 3000 110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</si>
  <si>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</si>
  <si>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</si>
  <si>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182 1 16 01151 01 9000 140</t>
  </si>
  <si>
    <t>318 1 16 90020 02 6000 140</t>
  </si>
  <si>
    <t>415 1 16 07090 02 0000 140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</si>
  <si>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</si>
  <si>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498 1 16 27000 01 6000 140</t>
  </si>
  <si>
    <t>Управление Федеральной службы по экологическому,технологическому и атомному надзору Республики Тыва</t>
  </si>
  <si>
    <t>829 1 16 01142 01 0000 140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</si>
  <si>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</si>
  <si>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862 1 16 07090 02 0000 140</t>
  </si>
  <si>
    <t>863 1 16 07090 02 0000 140</t>
  </si>
  <si>
    <t>906 1 16 01152 01 0000 140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</si>
  <si>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</si>
  <si>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911 1 16 11063 01 0000 140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</si>
  <si>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</si>
  <si>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912 1 16 07090 02 0000 140</t>
  </si>
  <si>
    <t>914 1 16 07090 02 0000 140</t>
  </si>
  <si>
    <t>918 1 16 90020 02 0000 140</t>
  </si>
  <si>
    <t>918 1 16 07090 02 0000 140</t>
  </si>
  <si>
    <t>920 1 16 42020 02 0000 140</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</si>
  <si>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</si>
  <si>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920 1 16 90020 02 0000 140</t>
  </si>
  <si>
    <t>920 1 16 01152 01 0000 140</t>
  </si>
  <si>
    <t>920 1 16 07090 02 0000 140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</si>
  <si>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(за исключением государственного контракта, финансируемого за счет средств дорожного фонда субъекта Российской Федерации)</t>
  </si>
  <si>
    <t>921 1 16 01152 01 0000 140</t>
  </si>
  <si>
    <t>921 1 16 10056 02 0000 140</t>
  </si>
  <si>
    <t>924 1 16 07090 02 0000 140</t>
  </si>
  <si>
    <t>188 1 16 01121 01 0001 140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</si>
  <si>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</si>
  <si>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182 1 08 07010 01 8001 110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</si>
  <si>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 и другие юридически значимые действия (при обращении в электронной форме и выдаче через многофункциональные центры)</t>
  </si>
  <si>
    <t>182 1 08 07310 01 8000 110</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</si>
  <si>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</si>
  <si>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182 1 08 07310 01 8001 110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</si>
  <si>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</si>
  <si>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318 1 08 07110 01 0103 110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</si>
  <si>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общестенных объединений)</t>
  </si>
  <si>
    <t>918 1 08 07142 01 1000 110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</si>
  <si>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самооходных дорожно-строительных и иных самоходных машин, выдачей удостоверений тракториста-машиниста (тракториста), временных удостоверенний на право управления самоходными машинами, в том числе взамен утраченных или пришедших в негодность</t>
  </si>
  <si>
    <t>918 1 08 071460 01 1000 110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</si>
  <si>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</si>
  <si>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182 1 13 01020 01 8000 130</t>
  </si>
  <si>
    <t>Плата за предоставление сведений и документов, содержащихся в Едином государственной реестре юридических лиц и в Едином государственном реестре индивидуальных предпринимателей (при обращении через многофункциональные центра)</t>
  </si>
  <si>
    <t>182 1 13 01060 01 8000 130</t>
  </si>
  <si>
    <t>Плата за предоставление сведений, содержащихся в государственном адресном реестре (при обращении через многофункциональные центра)</t>
  </si>
  <si>
    <t>Плата за предоставление сведений из Единого государственного недвижимости (при обращении через многофункциональные центры)</t>
  </si>
  <si>
    <t>915 1 13 02992 02 0000 130</t>
  </si>
  <si>
    <t>Министерство культуры Республики Тыва</t>
  </si>
  <si>
    <t>Министерство спорта Республики Тыва</t>
  </si>
  <si>
    <t xml:space="preserve">182 1 07 04030 01 0000 110
</t>
  </si>
  <si>
    <t xml:space="preserve">Сбор за пользование объектами водных биологических ресурсов (по внутренним водным объектам)
</t>
  </si>
  <si>
    <t xml:space="preserve">182 1 07 04010 01 0000 110
</t>
  </si>
  <si>
    <t xml:space="preserve">182 1 07 04020 01 0000 110
</t>
  </si>
  <si>
    <t>Прогноз доходов бюджета на 2019 год (текущий финансовый год) в соответствии с законом Республики Тыва о бюджете</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</si>
  <si>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</si>
  <si>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</si>
  <si>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</si>
  <si>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920 2 02 25170 02 0000 150</t>
  </si>
  <si>
    <t>Субсидии в целях развития паллиативной медицинской помощи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</si>
  <si>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</si>
  <si>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</si>
  <si>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</si>
  <si>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на строительство и реконструкцию (модернизация) объектов питьевого водоснабжения</t>
  </si>
  <si>
    <t>920 2 02 25462 02 0000 150</t>
  </si>
  <si>
    <t>920 2 02 25466 02 0000 150</t>
  </si>
  <si>
    <t>920 2 02 25467 02 0000 150</t>
  </si>
  <si>
    <t>920 2 02 25497 02 0000 150</t>
  </si>
  <si>
    <t>920 2 02 25515 02 0000 150</t>
  </si>
  <si>
    <t>920 2 02 25516 02 0000 150</t>
  </si>
  <si>
    <t>920 2 02 25517 02 0000 150</t>
  </si>
  <si>
    <t>920 2 02 25519 02 0000 150</t>
  </si>
  <si>
    <t>920 2 02 25520 02 0000 150</t>
  </si>
  <si>
    <t>920 2 02 25527 02 0000 150</t>
  </si>
  <si>
    <t>Субсидии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</si>
  <si>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920 2 02 25541 02 0000 150</t>
  </si>
  <si>
    <t>920 2 02 25542 02 0000 150</t>
  </si>
  <si>
    <t>920 2 02 25543 02 0000 150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</si>
  <si>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</si>
  <si>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920 2 02 25554 02 0000 150</t>
  </si>
  <si>
    <t>920 2 02 25555 02 0000 150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</si>
  <si>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</si>
  <si>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</si>
  <si>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920 2 02 35118 02 0000 150</t>
  </si>
  <si>
    <t>920 2 02 35120 02 0000 150</t>
  </si>
  <si>
    <t>920 2 02 35128 02 0000 150</t>
  </si>
  <si>
    <t>920 2 02 35129 02 0000 150</t>
  </si>
  <si>
    <t>920 2 02 35135 02 0000 150</t>
  </si>
  <si>
    <t>920 2 02 35137 02 0000 150</t>
  </si>
  <si>
    <t>920 2 02 35176 02 0000 150</t>
  </si>
  <si>
    <t>920 2 02 35220 02 0000 150</t>
  </si>
  <si>
    <t>920 2 02 35240 02 0000 150</t>
  </si>
  <si>
    <t>920 2 02 35250 02 0000 150</t>
  </si>
  <si>
    <t>Субвенции бюджетам субъектов Российской Федерации на увеличение площади лесовосстановления</t>
  </si>
  <si>
    <t>Субвенции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</si>
  <si>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</si>
  <si>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</si>
  <si>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920 2 02 35460 02 0000 150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</si>
  <si>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</si>
  <si>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920 2 02 45161 02 0000 150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</si>
  <si>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</si>
  <si>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Межбюджетные трансферты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</si>
  <si>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</si>
  <si>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Межбюджетные трансферты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</si>
  <si>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Межбюджетные трансферты, передаваемые бюджетам субъектов Российской Федерации на приобретение автотранспорта</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</si>
  <si>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</si>
  <si>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Межбюджетные трансферты, передаваемые бюджетам субъектов Российской Федерации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</si>
  <si>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920 2 02 45390 02 0000 150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</si>
  <si>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</si>
  <si>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на создание модельных муниципальных библиотек</t>
  </si>
  <si>
    <t>Межбюджетные трансферты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</si>
  <si>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</si>
  <si>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920 2 03 02040 02 0000 150</t>
  </si>
  <si>
    <t>920 2 02 15001 02 0000 150</t>
  </si>
  <si>
    <t>920 2 02 15002 02 0000 150</t>
  </si>
  <si>
    <t>920 2 02 15009 02 0000 150</t>
  </si>
  <si>
    <t>920 2 02 15213 02 0000 150</t>
  </si>
  <si>
    <t>920 2 02 20051 02 0000 150</t>
  </si>
  <si>
    <t>920 2 02 25027 02 0000 150</t>
  </si>
  <si>
    <t>920 2 02 25081 02 0000 150</t>
  </si>
  <si>
    <t>920 2 02 25082 02 0000 150</t>
  </si>
  <si>
    <t>920 2 02 25097 02 0000 150</t>
  </si>
  <si>
    <t>920 2 02 25209 02 0000 150</t>
  </si>
  <si>
    <t>920 2 02 25382 02 0000 150</t>
  </si>
  <si>
    <t>920 2 02 25402 02 0000 150</t>
  </si>
  <si>
    <t>920 2 02 25544 02 0000 150</t>
  </si>
  <si>
    <t>920 2 02 25560 02 0000 150</t>
  </si>
  <si>
    <t>920 2 02 25567 02 0000 150</t>
  </si>
  <si>
    <t>920 2 02 25568 02 0000 150</t>
  </si>
  <si>
    <t>920 2 02 35260 02 0000 150</t>
  </si>
  <si>
    <t>920 2 02 35270 02 0000 150</t>
  </si>
  <si>
    <t>920 2 02 35280 02 0000 150</t>
  </si>
  <si>
    <t>920 2 02 35290 02 0000 150</t>
  </si>
  <si>
    <t>920 2 02 35380 02 0000 150</t>
  </si>
  <si>
    <t>920 2 02 35573 02 0000 150</t>
  </si>
  <si>
    <t>920 2 02 35900 02 0000 150</t>
  </si>
  <si>
    <t>920 2 02 45141 02 0000 150</t>
  </si>
  <si>
    <t>920 2 02 45142 02 0000 150</t>
  </si>
  <si>
    <t>920 2 02 45159 02 0000 150</t>
  </si>
  <si>
    <t>920 2 02 49000 02 0000 150</t>
  </si>
  <si>
    <t>920 2 02 49001 02 0000 150</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</si>
  <si>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</si>
  <si>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</si>
  <si>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на поддержку сельскохозяйственного производства по отдельным подотраслям растениеводства и животноводства</t>
  </si>
  <si>
    <t>Субвенции на проведение Всероссийской переписи населения 2020 года</t>
  </si>
  <si>
    <t>Межбюджетные трансферты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</si>
  <si>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</si>
  <si>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на Создание виртуальных концертных залов</t>
  </si>
  <si>
    <t>920 2 02 27111 02 0000 150</t>
  </si>
  <si>
    <t>920 2 02 27121 02 0000 150</t>
  </si>
  <si>
    <t xml:space="preserve">920 2 02 25114 02 0000 150
</t>
  </si>
  <si>
    <t>920 2 02 25169 02 0000 150</t>
  </si>
  <si>
    <t>920 2 02 25210 02 0000 150</t>
  </si>
  <si>
    <t>920 2 02 25230 02 0000 150</t>
  </si>
  <si>
    <t>920 2 02 25232 02 0000 150</t>
  </si>
  <si>
    <t>920 2 02 25243 02 0000 150</t>
  </si>
  <si>
    <t>920 2 02 25187 02 0000 150</t>
  </si>
  <si>
    <t>920 2 02 25247 02 0000 150</t>
  </si>
  <si>
    <t>Субсидии бюджетам субъектов Российской Федерации на  создание центров цифрового образования детей</t>
  </si>
  <si>
    <t>Субсидии бюджетам субъектов Российской Федерации на  создание детских технопарков "Кванториум"</t>
  </si>
  <si>
    <t xml:space="preserve">920 2 02 25219 02 0000 150
</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</si>
  <si>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</si>
  <si>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920 2 02 27233 02 0000 150</t>
  </si>
  <si>
    <t xml:space="preserve">920 2 02 25086 02 0000 150
</t>
  </si>
  <si>
    <t>920 2 02 25508 02 0000 150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</si>
  <si>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</si>
  <si>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920 2 02 27372 02 0000 150</t>
  </si>
  <si>
    <t xml:space="preserve">920 2 02 35469 02 0000 150
</t>
  </si>
  <si>
    <t>920 2 02 45191 02 0000 150</t>
  </si>
  <si>
    <t xml:space="preserve">920 2 02 45196 02 0000 150
</t>
  </si>
  <si>
    <t xml:space="preserve">920 2 02 45453 02 0000 150
</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</si>
  <si>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</si>
  <si>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 xml:space="preserve">920 2 02 45296 02 0000 150
</t>
  </si>
  <si>
    <t>920 2 02 25538 02 0000 150</t>
  </si>
  <si>
    <t>920 2 02 45480 02 0000 150</t>
  </si>
  <si>
    <t>920 2 02 45370 02 0000 150</t>
  </si>
  <si>
    <t>920 2 02 25201 02 0000 150</t>
  </si>
  <si>
    <t>920 2 02 35429 02 0000 150</t>
  </si>
  <si>
    <t>920 2 02 35430 02 0000 150</t>
  </si>
  <si>
    <t>920 2 02 35431 02 0000 150</t>
  </si>
  <si>
    <t>920 2 02 35432 02 0000 150</t>
  </si>
  <si>
    <t>920 2 02 45454 02 0000 150</t>
  </si>
  <si>
    <t>920 2 02 43009 02 0000 150</t>
  </si>
  <si>
    <t>920 2 02 45198 02 0000 150</t>
  </si>
  <si>
    <t>920 2 02 45393 02 0000 150</t>
  </si>
  <si>
    <t>920 2 02 45293 02 0000 150</t>
  </si>
  <si>
    <t>920 2 02 45294 02 0000 150</t>
  </si>
  <si>
    <t>920 2 02 45468 02 0000 150</t>
  </si>
  <si>
    <t>920 2 02 45190 02 0000 150</t>
  </si>
  <si>
    <t>920 2 02 45192 02 0000 150</t>
  </si>
  <si>
    <t>920 2 02 45216 02 0000 150</t>
  </si>
  <si>
    <t>Субсидии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</si>
  <si>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920 2 02 25256 02 0000 150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</si>
  <si>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</si>
  <si>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920 2 02 25299 02 0000 150</t>
  </si>
  <si>
    <t>Субсидии бюджетам субъектов Российской Федерации на обеспечение комплексного развития сельских территорий</t>
  </si>
  <si>
    <t>920 2 02 25576 02 0000 150</t>
  </si>
  <si>
    <t>Субсидии на стимулирование развития приоритетных подотраслей агропромышленного комплекса и развитие малых форм хозяйствования</t>
  </si>
  <si>
    <t>920 2 02 25502 02 0000 150</t>
  </si>
  <si>
    <t>Субсидии бюджетам субъектов Российской Федерации на создание системы поддержки фермеров и развитие сельской кооперации</t>
  </si>
  <si>
    <t>920 2 02 25480 02 0000 150</t>
  </si>
  <si>
    <t>100 1 03 02290 01 0000 110</t>
  </si>
  <si>
    <t>920 2 02 25016 02 0000 150</t>
  </si>
  <si>
    <t>920 2 02 25495 02 0000 150</t>
  </si>
  <si>
    <t>182 1 01 02010 01 2100 110</t>
  </si>
  <si>
    <t>920 2 04 02010  02 0000 150</t>
  </si>
  <si>
    <t>920 2 18 60010 02 0000 150</t>
  </si>
  <si>
    <t>920 2 18 35380 02 0000 150</t>
  </si>
  <si>
    <t>920 2 18 35 250 02 0000 150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</si>
  <si>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</si>
  <si>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920 2 19 25082 02 0000 150</t>
  </si>
  <si>
    <t>920 2 19 25382 02 0000 150</t>
  </si>
  <si>
    <t>920 2 19 25462 02 0000 150</t>
  </si>
  <si>
    <t>920 2 19 51360  02 0000 150</t>
  </si>
  <si>
    <t>920 2 19 90000  02 0000 150</t>
  </si>
  <si>
    <t>920 2 19 25 027 02 0000 150</t>
  </si>
  <si>
    <t>Возврат остатков субсидий на мероприятия государственной программы Российской Федерации "Доступная среда" на 2011 - 2020 годы из бюджетов субъектов Российской Федерации</t>
  </si>
  <si>
    <t>920 2 19 25 064 02 0000 150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</si>
  <si>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</si>
  <si>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920 2 19 25 111 02 0000 150</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</si>
  <si>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</si>
  <si>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920 2 19 25 515 02 0000 150</t>
  </si>
  <si>
    <t>Возврат остатков субсидий на поддержку экономического и социального развития коренных малочисленных народов Севера, Сибири и Дальнего Востока из бюджетов субъектов Российской Федерации</t>
  </si>
  <si>
    <t>920 2 19 25 516 02 0000 150</t>
  </si>
  <si>
    <t>Возврат остатков субсидий на реализацию мероприятий по укреплению единства российской нации и этнокультурному развитию народов России из бюджетов субъектов Российской Федерации</t>
  </si>
  <si>
    <t>920 2 19 25 541 02 0000 150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</si>
  <si>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</si>
  <si>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920 2 19 25 543 02 0000 150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</si>
  <si>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</si>
  <si>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920 2 19 35 250 02 0000 150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</si>
  <si>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</si>
  <si>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920 2 19 35 290 02 0000 150</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</si>
  <si>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</si>
  <si>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920 2 19 35 573 02 0000 150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</si>
  <si>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</si>
  <si>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920 2 19 35 250 04 0000 150</t>
  </si>
  <si>
    <t>Возврат остатков субвенций на оплату жилищно-коммунальных услуг отдельным категориям граждан из бюджетов городских округов</t>
  </si>
  <si>
    <t>920 2 19 60 010 04 0000 150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</si>
  <si>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</si>
  <si>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920 2 19 35 118 02 0000 150</t>
  </si>
  <si>
    <t>920 2 19 35 380 02 0000 150</t>
  </si>
  <si>
    <t>920 2 18 35 118 02 0000 150</t>
  </si>
  <si>
    <t>920 2 18 25 516 02 0000 150</t>
  </si>
  <si>
    <t>Доходы бюджетов субъектов Российской Федерации от возврата остатков субсидий на реализацию мероприятий по укреплению единства российской нации и этнокультурному развитию народов России из бюджетов муниципальных образований</t>
  </si>
  <si>
    <t xml:space="preserve">ИТОГО </t>
  </si>
  <si>
    <t>2 02 45433 02 0000 150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</si>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</sst>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_(* #,##0.00_);_(* \(#,##0.00\);_(* &quot;-&quot;??_);_(@_)"/>
    <numFmt numFmtId="165" formatCode="#,##0.0_ ;[Red]\-#,##0.0\ "/>
    <numFmt numFmtId="166" formatCode="#,##0.0"/>
    <numFmt numFmtId="167" formatCode="#,##0.00000"/>
    <numFmt numFmtId="168" formatCode="#,##0.00_ ;[Red]\-#,##0.00\ "/>
    <numFmt numFmtId="169" formatCode="#,##0.000_ ;[Red]\-#,##0.000\ "/>
    <numFmt numFmtId="170" formatCode="#,##0.000"/>
    <numFmt numFmtId="171" formatCode="0.0"/>
  </numFmts>
  <fonts count="19"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Arial"/>
      <family val="2"/>
      <charset val="204"/>
    </font>
    <font>
      <sz val="14"/>
      <color theme="1"/>
      <name val="Times New Roman"/>
      <family val="1"/>
      <charset val="204"/>
    </font>
    <font>
      <sz val="14"/>
      <name val="Times New Roman"/>
      <family val="1"/>
      <charset val="204"/>
    </font>
    <font>
      <b/>
      <sz val="14"/>
      <name val="Times New Roman"/>
      <family val="1"/>
      <charset val="204"/>
    </font>
    <font>
      <b/>
      <u/>
      <sz val="14"/>
      <name val="Times New Roman"/>
      <family val="1"/>
      <charset val="204"/>
    </font>
    <font>
      <b/>
      <sz val="14"/>
      <color theme="1"/>
      <name val="Times New Roman"/>
      <family val="1"/>
      <charset val="204"/>
    </font>
    <font>
      <sz val="14"/>
      <color indexed="8"/>
      <name val="Times New Roman"/>
      <family val="1"/>
      <charset val="204"/>
    </font>
    <font>
      <b/>
      <sz val="14"/>
      <color indexed="8"/>
      <name val="Times New Roman"/>
      <family val="1"/>
      <charset val="204"/>
    </font>
    <font>
      <b/>
      <sz val="14"/>
      <color rgb="FFFF0000"/>
      <name val="Times New Roman"/>
      <family val="1"/>
      <charset val="204"/>
    </font>
    <font>
      <sz val="14"/>
      <color rgb="FFFF0000"/>
      <name val="Times New Roman"/>
      <family val="1"/>
      <charset val="204"/>
    </font>
    <font>
      <u/>
      <sz val="14"/>
      <name val="Times New Roman"/>
      <family val="1"/>
      <charset val="204"/>
    </font>
    <font>
      <sz val="12"/>
      <name val="Times New Roman"/>
      <family val="1"/>
      <charset val="204"/>
    </font>
    <font>
      <sz val="12"/>
      <color theme="1"/>
      <name val="Times New Roman"/>
      <family val="1"/>
      <charset val="204"/>
    </font>
    <font>
      <b/>
      <sz val="16"/>
      <name val="Times New Roman"/>
      <family val="1"/>
      <charset val="204"/>
    </font>
    <font>
      <sz val="10"/>
      <name val="Arial"/>
      <family val="2"/>
      <charset val="204"/>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2" fillId="0" borderId="0"/>
    <xf numFmtId="0" fontId="3" fillId="0" borderId="0"/>
    <xf numFmtId="164" fontId="2" fillId="0" borderId="0" applyFont="0" applyFill="0" applyBorder="0" applyAlignment="0" applyProtection="0"/>
    <xf numFmtId="0" fontId="4" fillId="0" borderId="0"/>
    <xf numFmtId="0" fontId="18" fillId="0" borderId="0"/>
    <xf numFmtId="0" fontId="3" fillId="0" borderId="0"/>
  </cellStyleXfs>
  <cellXfs count="90">
    <xf numFmtId="0" fontId="0" fillId="0" borderId="0" xfId="0"/>
    <xf numFmtId="0" fontId="5" fillId="2" borderId="0" xfId="0" applyFont="1" applyFill="1" applyAlignment="1">
      <alignment horizontal="center" vertical="center"/>
    </xf>
    <xf numFmtId="0" fontId="5" fillId="2" borderId="0" xfId="0" applyFont="1" applyFill="1" applyAlignment="1">
      <alignment horizontal="left" vertical="center"/>
    </xf>
    <xf numFmtId="49" fontId="6"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0" fontId="6" fillId="2" borderId="0" xfId="0" applyNumberFormat="1" applyFont="1" applyFill="1" applyAlignment="1">
      <alignment horizontal="center" vertical="center" wrapText="1"/>
    </xf>
    <xf numFmtId="0" fontId="5" fillId="2" borderId="0" xfId="0" applyNumberFormat="1" applyFont="1" applyFill="1" applyAlignment="1">
      <alignment horizontal="center" vertical="center"/>
    </xf>
    <xf numFmtId="49" fontId="6"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wrapText="1"/>
    </xf>
    <xf numFmtId="166" fontId="6" fillId="2" borderId="0" xfId="0" applyNumberFormat="1" applyFont="1" applyFill="1" applyBorder="1" applyAlignment="1">
      <alignment horizontal="center" vertical="center" wrapText="1"/>
    </xf>
    <xf numFmtId="49" fontId="6" fillId="2" borderId="0" xfId="0" applyNumberFormat="1" applyFont="1" applyFill="1" applyAlignment="1">
      <alignment horizontal="left" vertical="center"/>
    </xf>
    <xf numFmtId="0" fontId="6" fillId="2" borderId="0" xfId="0" applyFont="1" applyFill="1" applyBorder="1" applyAlignment="1">
      <alignment horizontal="left" vertical="center" wrapText="1"/>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protection hidden="1"/>
    </xf>
    <xf numFmtId="0" fontId="6" fillId="2" borderId="1" xfId="2" applyNumberFormat="1" applyFont="1" applyFill="1" applyBorder="1" applyAlignment="1" applyProtection="1">
      <alignment horizontal="left" vertical="center" wrapText="1"/>
      <protection hidden="1"/>
    </xf>
    <xf numFmtId="49" fontId="10" fillId="2" borderId="1" xfId="0" applyNumberFormat="1" applyFont="1" applyFill="1" applyBorder="1" applyAlignment="1" applyProtection="1">
      <alignment horizontal="center" vertical="center" wrapText="1"/>
    </xf>
    <xf numFmtId="165" fontId="10" fillId="2" borderId="1" xfId="1" applyNumberFormat="1" applyFont="1" applyFill="1" applyBorder="1" applyAlignment="1" applyProtection="1">
      <alignment horizontal="center" vertical="center" wrapText="1"/>
    </xf>
    <xf numFmtId="165" fontId="6" fillId="2" borderId="1" xfId="1" applyNumberFormat="1" applyFont="1" applyFill="1" applyBorder="1" applyAlignment="1" applyProtection="1">
      <alignment horizontal="center" vertical="center" wrapText="1"/>
    </xf>
    <xf numFmtId="0" fontId="6" fillId="2" borderId="1" xfId="3" applyNumberFormat="1" applyFont="1" applyFill="1" applyBorder="1" applyAlignment="1" applyProtection="1">
      <alignment horizontal="center" vertical="center" wrapText="1"/>
      <protection hidden="1"/>
    </xf>
    <xf numFmtId="0" fontId="6" fillId="2" borderId="1" xfId="3" applyNumberFormat="1" applyFont="1" applyFill="1" applyBorder="1" applyAlignment="1" applyProtection="1">
      <alignment horizontal="left" vertical="center" wrapText="1"/>
      <protection hidden="1"/>
    </xf>
    <xf numFmtId="49" fontId="6" fillId="2" borderId="1" xfId="0" applyNumberFormat="1" applyFont="1" applyFill="1" applyBorder="1" applyAlignment="1" applyProtection="1">
      <alignment horizontal="center" vertical="center" wrapText="1"/>
    </xf>
    <xf numFmtId="0" fontId="5" fillId="0" borderId="0" xfId="0" applyFont="1" applyFill="1"/>
    <xf numFmtId="0" fontId="5" fillId="2" borderId="0" xfId="0" applyFont="1" applyFill="1"/>
    <xf numFmtId="165" fontId="5" fillId="2" borderId="0" xfId="0" applyNumberFormat="1" applyFont="1" applyFill="1" applyAlignment="1">
      <alignment horizontal="center" vertical="center"/>
    </xf>
    <xf numFmtId="0" fontId="11"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165" fontId="13" fillId="2" borderId="0" xfId="0" applyNumberFormat="1" applyFont="1" applyFill="1" applyAlignment="1">
      <alignment horizontal="center" vertical="center"/>
    </xf>
    <xf numFmtId="49" fontId="6"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2" fontId="6"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vertical="center"/>
    </xf>
    <xf numFmtId="0" fontId="6"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7" fillId="2" borderId="0" xfId="0" applyFont="1" applyFill="1" applyBorder="1" applyAlignment="1">
      <alignment horizontal="center" vertical="center"/>
    </xf>
    <xf numFmtId="49" fontId="14" fillId="2" borderId="0" xfId="0" applyNumberFormat="1" applyFont="1" applyFill="1" applyBorder="1" applyAlignment="1">
      <alignment horizontal="left" vertical="center"/>
    </xf>
    <xf numFmtId="49" fontId="10" fillId="2" borderId="0" xfId="0" applyNumberFormat="1" applyFont="1" applyFill="1" applyAlignment="1">
      <alignment horizontal="center" vertical="center"/>
    </xf>
    <xf numFmtId="165" fontId="5" fillId="2" borderId="0" xfId="0" applyNumberFormat="1" applyFont="1" applyFill="1" applyAlignment="1">
      <alignment horizontal="left" vertical="center"/>
    </xf>
    <xf numFmtId="165"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1" xfId="0" applyNumberFormat="1" applyFont="1" applyFill="1" applyBorder="1" applyAlignment="1" applyProtection="1">
      <alignment horizontal="left" vertical="center" wrapText="1"/>
    </xf>
    <xf numFmtId="0" fontId="6" fillId="2" borderId="1" xfId="3" applyFont="1" applyFill="1" applyBorder="1" applyAlignment="1" applyProtection="1">
      <alignment horizontal="center" vertical="center" wrapText="1"/>
      <protection hidden="1"/>
    </xf>
    <xf numFmtId="4" fontId="6" fillId="2" borderId="1" xfId="0" applyNumberFormat="1" applyFont="1" applyFill="1" applyBorder="1" applyAlignment="1" applyProtection="1">
      <alignment horizontal="center" vertical="center" wrapText="1"/>
    </xf>
    <xf numFmtId="168" fontId="6" fillId="2" borderId="1" xfId="1" applyNumberFormat="1" applyFont="1" applyFill="1" applyBorder="1" applyAlignment="1" applyProtection="1">
      <alignment horizontal="center" vertical="center" wrapText="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5" borderId="0" xfId="0" applyFont="1" applyFill="1"/>
    <xf numFmtId="170" fontId="6" fillId="2" borderId="0" xfId="0" applyNumberFormat="1" applyFont="1" applyFill="1" applyBorder="1" applyAlignment="1">
      <alignment horizontal="center" vertical="center" wrapText="1"/>
    </xf>
    <xf numFmtId="0" fontId="6" fillId="2" borderId="0" xfId="0" applyFont="1" applyFill="1" applyAlignment="1">
      <alignment horizontal="center" vertical="center"/>
    </xf>
    <xf numFmtId="3" fontId="6" fillId="2" borderId="1" xfId="2" applyNumberFormat="1" applyFont="1" applyFill="1" applyBorder="1" applyAlignment="1" applyProtection="1">
      <alignment horizontal="center" vertical="center" wrapText="1"/>
      <protection hidden="1"/>
    </xf>
    <xf numFmtId="171" fontId="6" fillId="2" borderId="1" xfId="0" applyNumberFormat="1" applyFont="1" applyFill="1" applyBorder="1" applyAlignment="1" applyProtection="1">
      <alignment horizontal="center" vertical="center" wrapText="1"/>
    </xf>
    <xf numFmtId="171" fontId="6" fillId="2" borderId="1" xfId="1" applyNumberFormat="1" applyFont="1" applyFill="1" applyBorder="1" applyAlignment="1" applyProtection="1">
      <alignment horizontal="center" vertical="center" wrapText="1"/>
    </xf>
    <xf numFmtId="171" fontId="10" fillId="2" borderId="1" xfId="1" applyNumberFormat="1" applyFont="1" applyFill="1" applyBorder="1" applyAlignment="1" applyProtection="1">
      <alignment horizontal="center" vertical="center" wrapText="1"/>
    </xf>
    <xf numFmtId="165" fontId="6" fillId="2" borderId="1" xfId="0" applyNumberFormat="1" applyFont="1" applyFill="1" applyBorder="1" applyAlignment="1" applyProtection="1">
      <alignment horizontal="center" vertical="center" wrapText="1"/>
    </xf>
    <xf numFmtId="169" fontId="6" fillId="0" borderId="1" xfId="0" applyNumberFormat="1" applyFont="1" applyFill="1" applyBorder="1" applyAlignment="1" applyProtection="1">
      <alignment horizontal="center" vertical="center" wrapText="1"/>
    </xf>
    <xf numFmtId="165" fontId="6" fillId="0" borderId="0" xfId="8" applyNumberFormat="1" applyFont="1" applyFill="1" applyBorder="1" applyAlignment="1">
      <alignment vertical="center" wrapText="1"/>
    </xf>
    <xf numFmtId="0" fontId="6" fillId="0" borderId="1" xfId="4" applyFont="1" applyFill="1" applyBorder="1" applyAlignment="1">
      <alignment horizontal="center" vertical="center" wrapText="1"/>
    </xf>
    <xf numFmtId="0" fontId="6" fillId="0" borderId="1" xfId="4"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xf>
    <xf numFmtId="169" fontId="6" fillId="0" borderId="1" xfId="2" applyNumberFormat="1" applyFont="1" applyFill="1" applyBorder="1" applyAlignment="1">
      <alignment horizontal="center" vertical="center"/>
    </xf>
    <xf numFmtId="165" fontId="6" fillId="0" borderId="1" xfId="5" applyNumberFormat="1" applyFont="1" applyFill="1" applyBorder="1" applyAlignment="1">
      <alignment horizontal="center" vertical="center" wrapText="1"/>
    </xf>
    <xf numFmtId="169" fontId="6" fillId="0" borderId="1" xfId="5"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0" fontId="6" fillId="0" borderId="1" xfId="2" applyFont="1" applyFill="1" applyBorder="1" applyAlignment="1">
      <alignment vertical="top" wrapText="1"/>
    </xf>
    <xf numFmtId="165" fontId="6" fillId="0" borderId="1" xfId="2" applyNumberFormat="1" applyFont="1" applyFill="1" applyBorder="1" applyAlignment="1">
      <alignment horizontal="center" vertical="center"/>
    </xf>
    <xf numFmtId="165" fontId="6" fillId="0" borderId="1" xfId="0" applyNumberFormat="1" applyFont="1" applyFill="1" applyBorder="1" applyAlignment="1" applyProtection="1">
      <alignment horizontal="center" vertical="center" wrapText="1"/>
    </xf>
    <xf numFmtId="0" fontId="6" fillId="0" borderId="1" xfId="4" applyFont="1" applyFill="1" applyBorder="1" applyAlignment="1" applyProtection="1">
      <alignment horizontal="center" vertical="center" wrapText="1"/>
      <protection locked="0"/>
    </xf>
    <xf numFmtId="0" fontId="6" fillId="0" borderId="1" xfId="2" applyFont="1" applyFill="1" applyBorder="1" applyAlignment="1" applyProtection="1">
      <alignment horizontal="left" vertical="center" wrapText="1"/>
      <protection locked="0"/>
    </xf>
    <xf numFmtId="0" fontId="10" fillId="0" borderId="1" xfId="2" applyFont="1" applyFill="1" applyBorder="1" applyAlignment="1">
      <alignment horizontal="left" vertical="center" wrapText="1"/>
    </xf>
    <xf numFmtId="0" fontId="9" fillId="0" borderId="0" xfId="0" applyFont="1" applyFill="1" applyAlignment="1">
      <alignment horizontal="center" vertical="center"/>
    </xf>
    <xf numFmtId="0" fontId="5" fillId="0" borderId="0" xfId="0" applyFont="1" applyFill="1" applyAlignment="1">
      <alignment horizontal="center" vertical="center"/>
    </xf>
    <xf numFmtId="165" fontId="12" fillId="2" borderId="0"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wrapText="1"/>
    </xf>
    <xf numFmtId="0" fontId="6" fillId="2" borderId="0" xfId="0" applyFont="1" applyFill="1" applyAlignment="1">
      <alignment horizontal="center" vertical="center"/>
    </xf>
    <xf numFmtId="0" fontId="15" fillId="2" borderId="0" xfId="0" applyNumberFormat="1" applyFont="1" applyFill="1" applyAlignment="1">
      <alignment horizontal="center" vertical="center" wrapText="1"/>
    </xf>
    <xf numFmtId="0" fontId="16" fillId="2" borderId="0" xfId="0" applyNumberFormat="1" applyFont="1" applyFill="1" applyAlignment="1">
      <alignment horizontal="center" vertical="center"/>
    </xf>
    <xf numFmtId="0" fontId="1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9">
    <cellStyle name="Обычный" xfId="0" builtinId="0"/>
    <cellStyle name="Обычный 2" xfId="2"/>
    <cellStyle name="Обычный 2 2" xfId="3"/>
    <cellStyle name="Обычный 2 3" xfId="6"/>
    <cellStyle name="Обычный 2 4" xfId="7"/>
    <cellStyle name="Обычный_Взаимные Москв 9мес2006" xfId="8"/>
    <cellStyle name="Обычный_республиканский  2005 г" xfId="4"/>
    <cellStyle name="Финансовый" xfId="1" builtinId="3"/>
    <cellStyle name="Финансовый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9"/>
  <sheetViews>
    <sheetView tabSelected="1" view="pageBreakPreview" topLeftCell="F1" zoomScale="50" zoomScaleNormal="86" zoomScaleSheetLayoutView="50" workbookViewId="0">
      <selection activeCell="K6" sqref="K6:N7"/>
    </sheetView>
  </sheetViews>
  <sheetFormatPr defaultColWidth="35" defaultRowHeight="18.75" x14ac:dyDescent="0.25"/>
  <cols>
    <col min="1" max="2" width="13.85546875" style="1" hidden="1" customWidth="1"/>
    <col min="3" max="5" width="16.140625" style="1" hidden="1" customWidth="1"/>
    <col min="6" max="6" width="35.28515625" style="1" customWidth="1"/>
    <col min="7" max="7" width="94.28515625" style="2" customWidth="1"/>
    <col min="8" max="8" width="57.28515625" style="1" customWidth="1"/>
    <col min="9" max="9" width="24.28515625" style="1" customWidth="1"/>
    <col min="10" max="10" width="24.28515625" style="3" customWidth="1"/>
    <col min="11" max="11" width="24.28515625" style="4" customWidth="1"/>
    <col min="12" max="14" width="17.7109375" style="4" customWidth="1"/>
    <col min="15" max="16384" width="35" style="1"/>
  </cols>
  <sheetData>
    <row r="1" spans="1:14" ht="152.25" customHeight="1" x14ac:dyDescent="0.25">
      <c r="M1" s="81" t="s">
        <v>0</v>
      </c>
      <c r="N1" s="82"/>
    </row>
    <row r="2" spans="1:14" x14ac:dyDescent="0.25">
      <c r="M2" s="5"/>
      <c r="N2" s="6"/>
    </row>
    <row r="3" spans="1:14" ht="20.25" x14ac:dyDescent="0.25">
      <c r="F3" s="83" t="s">
        <v>371</v>
      </c>
      <c r="G3" s="83"/>
      <c r="H3" s="83"/>
      <c r="I3" s="83"/>
      <c r="J3" s="83"/>
      <c r="K3" s="83"/>
      <c r="L3" s="83"/>
      <c r="M3" s="83"/>
      <c r="N3" s="83"/>
    </row>
    <row r="4" spans="1:14" s="7" customFormat="1" x14ac:dyDescent="0.25">
      <c r="G4" s="8"/>
      <c r="I4" s="9"/>
      <c r="J4" s="9"/>
      <c r="K4" s="9"/>
      <c r="L4" s="9"/>
      <c r="M4" s="9"/>
      <c r="N4" s="9"/>
    </row>
    <row r="5" spans="1:14" s="3" customFormat="1" x14ac:dyDescent="0.25">
      <c r="F5" s="10" t="s">
        <v>306</v>
      </c>
      <c r="G5" s="11" t="s">
        <v>1</v>
      </c>
      <c r="I5" s="53"/>
      <c r="J5" s="53"/>
      <c r="K5" s="53"/>
      <c r="L5" s="53"/>
      <c r="M5" s="53"/>
      <c r="N5" s="53"/>
    </row>
    <row r="6" spans="1:14" s="13" customFormat="1" ht="25.5" customHeight="1" x14ac:dyDescent="0.25">
      <c r="F6" s="84" t="s">
        <v>2</v>
      </c>
      <c r="G6" s="84"/>
      <c r="H6" s="84" t="s">
        <v>3</v>
      </c>
      <c r="I6" s="85" t="s">
        <v>490</v>
      </c>
      <c r="J6" s="84" t="s">
        <v>372</v>
      </c>
      <c r="K6" s="84" t="s">
        <v>373</v>
      </c>
      <c r="L6" s="86" t="s">
        <v>4</v>
      </c>
      <c r="M6" s="86"/>
      <c r="N6" s="86"/>
    </row>
    <row r="7" spans="1:14" s="13" customFormat="1" ht="152.25" customHeight="1" x14ac:dyDescent="0.25">
      <c r="F7" s="14" t="s">
        <v>5</v>
      </c>
      <c r="G7" s="15" t="s">
        <v>6</v>
      </c>
      <c r="H7" s="84"/>
      <c r="I7" s="85"/>
      <c r="J7" s="84"/>
      <c r="K7" s="84"/>
      <c r="L7" s="79" t="s">
        <v>374</v>
      </c>
      <c r="M7" s="79" t="s">
        <v>375</v>
      </c>
      <c r="N7" s="79" t="s">
        <v>376</v>
      </c>
    </row>
    <row r="8" spans="1:14" x14ac:dyDescent="0.25">
      <c r="F8" s="16">
        <v>1</v>
      </c>
      <c r="G8" s="16">
        <v>2</v>
      </c>
      <c r="H8" s="16">
        <v>3</v>
      </c>
      <c r="I8" s="16">
        <v>4</v>
      </c>
      <c r="J8" s="16">
        <v>5</v>
      </c>
      <c r="K8" s="16">
        <v>6</v>
      </c>
      <c r="L8" s="16">
        <v>7</v>
      </c>
      <c r="M8" s="16">
        <v>8</v>
      </c>
      <c r="N8" s="16">
        <v>9</v>
      </c>
    </row>
    <row r="9" spans="1:14" ht="56.25" x14ac:dyDescent="0.25">
      <c r="A9" s="1" t="str">
        <f>LEFT(C9,3)</f>
        <v>048</v>
      </c>
      <c r="B9" s="1" t="str">
        <f>RIGHT(C9,4)</f>
        <v>1 12</v>
      </c>
      <c r="C9" s="1" t="str">
        <f>LEFT(F9,8)</f>
        <v>048 1 12</v>
      </c>
      <c r="F9" s="16" t="s">
        <v>383</v>
      </c>
      <c r="G9" s="44" t="s">
        <v>384</v>
      </c>
      <c r="H9" s="19" t="s">
        <v>8</v>
      </c>
      <c r="I9" s="16">
        <v>0</v>
      </c>
      <c r="J9" s="46">
        <v>2.5272000000000001</v>
      </c>
      <c r="K9" s="59">
        <v>3</v>
      </c>
      <c r="L9" s="56">
        <v>0</v>
      </c>
      <c r="M9" s="56">
        <v>0</v>
      </c>
      <c r="N9" s="56">
        <v>0</v>
      </c>
    </row>
    <row r="10" spans="1:14" ht="75" x14ac:dyDescent="0.25">
      <c r="A10" s="1" t="str">
        <f t="shared" ref="A10:A73" si="0">LEFT(C10,3)</f>
        <v>048</v>
      </c>
      <c r="B10" s="1" t="str">
        <f t="shared" ref="B10:B73" si="1">RIGHT(C10,4)</f>
        <v>1 12</v>
      </c>
      <c r="C10" s="1" t="str">
        <f t="shared" ref="C10:C73" si="2">LEFT(F10,8)</f>
        <v>048 1 12</v>
      </c>
      <c r="F10" s="17" t="s">
        <v>190</v>
      </c>
      <c r="G10" s="18" t="s">
        <v>7</v>
      </c>
      <c r="H10" s="19" t="s">
        <v>8</v>
      </c>
      <c r="I10" s="20">
        <v>1987</v>
      </c>
      <c r="J10" s="21">
        <v>1347.7500500000001</v>
      </c>
      <c r="K10" s="21">
        <v>2350</v>
      </c>
      <c r="L10" s="57">
        <v>2439</v>
      </c>
      <c r="M10" s="57">
        <v>2453</v>
      </c>
      <c r="N10" s="57">
        <v>2536</v>
      </c>
    </row>
    <row r="11" spans="1:14" ht="56.25" x14ac:dyDescent="0.25">
      <c r="A11" s="1" t="str">
        <f t="shared" si="0"/>
        <v>048</v>
      </c>
      <c r="B11" s="1" t="str">
        <f t="shared" si="1"/>
        <v>1 12</v>
      </c>
      <c r="C11" s="1" t="str">
        <f t="shared" si="2"/>
        <v>048 1 12</v>
      </c>
      <c r="F11" s="22" t="s">
        <v>191</v>
      </c>
      <c r="G11" s="23" t="s">
        <v>9</v>
      </c>
      <c r="H11" s="19" t="s">
        <v>8</v>
      </c>
      <c r="I11" s="20">
        <v>1550</v>
      </c>
      <c r="J11" s="21">
        <v>399.1277</v>
      </c>
      <c r="K11" s="21">
        <v>1126</v>
      </c>
      <c r="L11" s="57">
        <v>1170</v>
      </c>
      <c r="M11" s="57">
        <v>1177</v>
      </c>
      <c r="N11" s="57">
        <v>1217</v>
      </c>
    </row>
    <row r="12" spans="1:14" ht="56.25" x14ac:dyDescent="0.25">
      <c r="A12" s="1" t="str">
        <f t="shared" si="0"/>
        <v>048</v>
      </c>
      <c r="B12" s="1" t="str">
        <f t="shared" si="1"/>
        <v>1 12</v>
      </c>
      <c r="C12" s="1" t="str">
        <f t="shared" si="2"/>
        <v>048 1 12</v>
      </c>
      <c r="F12" s="22" t="s">
        <v>385</v>
      </c>
      <c r="G12" s="23" t="s">
        <v>329</v>
      </c>
      <c r="H12" s="19" t="s">
        <v>8</v>
      </c>
      <c r="I12" s="20">
        <v>0</v>
      </c>
      <c r="J12" s="21">
        <v>1.21096</v>
      </c>
      <c r="K12" s="21">
        <v>2</v>
      </c>
      <c r="L12" s="57">
        <v>0</v>
      </c>
      <c r="M12" s="57">
        <v>0</v>
      </c>
      <c r="N12" s="57">
        <v>0</v>
      </c>
    </row>
    <row r="13" spans="1:14" ht="56.25" x14ac:dyDescent="0.25">
      <c r="A13" s="1" t="str">
        <f t="shared" si="0"/>
        <v>048</v>
      </c>
      <c r="B13" s="1" t="str">
        <f t="shared" si="1"/>
        <v>1 12</v>
      </c>
      <c r="C13" s="1" t="str">
        <f t="shared" si="2"/>
        <v>048 1 12</v>
      </c>
      <c r="F13" s="45" t="s">
        <v>386</v>
      </c>
      <c r="G13" s="23" t="s">
        <v>387</v>
      </c>
      <c r="H13" s="19" t="s">
        <v>8</v>
      </c>
      <c r="I13" s="20">
        <v>13467</v>
      </c>
      <c r="J13" s="21">
        <v>9054.3794400000006</v>
      </c>
      <c r="K13" s="21">
        <v>10730</v>
      </c>
      <c r="L13" s="57">
        <v>11091</v>
      </c>
      <c r="M13" s="57">
        <v>11155</v>
      </c>
      <c r="N13" s="57">
        <v>11535</v>
      </c>
    </row>
    <row r="14" spans="1:14" ht="56.25" x14ac:dyDescent="0.25">
      <c r="A14" s="1" t="str">
        <f t="shared" si="0"/>
        <v>048</v>
      </c>
      <c r="B14" s="1" t="str">
        <f t="shared" si="1"/>
        <v>1 12</v>
      </c>
      <c r="C14" s="1" t="str">
        <f t="shared" si="2"/>
        <v>048 1 12</v>
      </c>
      <c r="F14" s="45" t="s">
        <v>388</v>
      </c>
      <c r="G14" s="23" t="s">
        <v>389</v>
      </c>
      <c r="H14" s="19" t="s">
        <v>8</v>
      </c>
      <c r="I14" s="20">
        <v>0</v>
      </c>
      <c r="J14" s="21">
        <v>7.3308400000000002</v>
      </c>
      <c r="K14" s="21">
        <v>8</v>
      </c>
      <c r="L14" s="57">
        <v>0</v>
      </c>
      <c r="M14" s="57">
        <v>0</v>
      </c>
      <c r="N14" s="57">
        <v>0</v>
      </c>
    </row>
    <row r="15" spans="1:14" ht="75" x14ac:dyDescent="0.25">
      <c r="A15" s="1" t="str">
        <f t="shared" si="0"/>
        <v>048</v>
      </c>
      <c r="B15" s="1" t="str">
        <f t="shared" si="1"/>
        <v>1 12</v>
      </c>
      <c r="C15" s="1" t="str">
        <f t="shared" si="2"/>
        <v>048 1 12</v>
      </c>
      <c r="F15" s="22" t="s">
        <v>390</v>
      </c>
      <c r="G15" s="23" t="s">
        <v>391</v>
      </c>
      <c r="H15" s="19" t="s">
        <v>8</v>
      </c>
      <c r="I15" s="20">
        <v>0</v>
      </c>
      <c r="J15" s="21">
        <v>0.25268000000000002</v>
      </c>
      <c r="K15" s="21">
        <v>1</v>
      </c>
      <c r="L15" s="57">
        <v>0</v>
      </c>
      <c r="M15" s="57">
        <v>0</v>
      </c>
      <c r="N15" s="57">
        <v>0</v>
      </c>
    </row>
    <row r="16" spans="1:14" ht="75" x14ac:dyDescent="0.25">
      <c r="A16" s="1" t="str">
        <f t="shared" si="0"/>
        <v>053</v>
      </c>
      <c r="B16" s="1" t="str">
        <f t="shared" si="1"/>
        <v>1 16</v>
      </c>
      <c r="C16" s="1" t="str">
        <f t="shared" si="2"/>
        <v>053 1 16</v>
      </c>
      <c r="F16" s="22" t="s">
        <v>406</v>
      </c>
      <c r="G16" s="23" t="s">
        <v>18</v>
      </c>
      <c r="H16" s="19" t="s">
        <v>407</v>
      </c>
      <c r="I16" s="20">
        <v>0</v>
      </c>
      <c r="J16" s="21">
        <v>252.5</v>
      </c>
      <c r="K16" s="21">
        <v>252.5</v>
      </c>
      <c r="L16" s="57">
        <v>0</v>
      </c>
      <c r="M16" s="57">
        <v>0</v>
      </c>
      <c r="N16" s="57">
        <v>0</v>
      </c>
    </row>
    <row r="17" spans="1:14" ht="150" x14ac:dyDescent="0.25">
      <c r="A17" s="1" t="str">
        <f t="shared" si="0"/>
        <v>100</v>
      </c>
      <c r="B17" s="1" t="str">
        <f t="shared" si="1"/>
        <v>1 03</v>
      </c>
      <c r="C17" s="1" t="str">
        <f t="shared" si="2"/>
        <v>100 1 03</v>
      </c>
      <c r="F17" s="22" t="s">
        <v>408</v>
      </c>
      <c r="G17" s="23" t="s">
        <v>409</v>
      </c>
      <c r="H17" s="19" t="s">
        <v>10</v>
      </c>
      <c r="I17" s="20">
        <v>56082</v>
      </c>
      <c r="J17" s="21">
        <v>24534.899549999998</v>
      </c>
      <c r="K17" s="21">
        <v>26400</v>
      </c>
      <c r="L17" s="57">
        <v>43632</v>
      </c>
      <c r="M17" s="57">
        <v>52710</v>
      </c>
      <c r="N17" s="57">
        <v>62691</v>
      </c>
    </row>
    <row r="18" spans="1:14" ht="206.25" x14ac:dyDescent="0.25">
      <c r="A18" s="1" t="str">
        <f t="shared" si="0"/>
        <v>100</v>
      </c>
      <c r="B18" s="1" t="str">
        <f t="shared" si="1"/>
        <v>1 03</v>
      </c>
      <c r="C18" s="1" t="str">
        <f t="shared" si="2"/>
        <v>100 1 03</v>
      </c>
      <c r="F18" s="22" t="s">
        <v>410</v>
      </c>
      <c r="G18" s="23" t="s">
        <v>411</v>
      </c>
      <c r="H18" s="19" t="s">
        <v>10</v>
      </c>
      <c r="I18" s="20">
        <v>29078</v>
      </c>
      <c r="J18" s="21">
        <v>20551.031559999999</v>
      </c>
      <c r="K18" s="21">
        <v>29211</v>
      </c>
      <c r="L18" s="57">
        <v>24159</v>
      </c>
      <c r="M18" s="57">
        <v>18960</v>
      </c>
      <c r="N18" s="57">
        <v>20045</v>
      </c>
    </row>
    <row r="19" spans="1:14" ht="112.5" x14ac:dyDescent="0.25">
      <c r="A19" s="1" t="str">
        <f t="shared" si="0"/>
        <v>100</v>
      </c>
      <c r="B19" s="1" t="str">
        <f t="shared" si="1"/>
        <v>1 03</v>
      </c>
      <c r="C19" s="1" t="str">
        <f t="shared" si="2"/>
        <v>100 1 03</v>
      </c>
      <c r="F19" s="22" t="s">
        <v>412</v>
      </c>
      <c r="G19" s="23" t="s">
        <v>413</v>
      </c>
      <c r="H19" s="19" t="s">
        <v>10</v>
      </c>
      <c r="I19" s="20">
        <v>235571</v>
      </c>
      <c r="J19" s="21">
        <v>260159.18062</v>
      </c>
      <c r="K19" s="21">
        <v>346879</v>
      </c>
      <c r="L19" s="57">
        <v>457730</v>
      </c>
      <c r="M19" s="57">
        <v>532116</v>
      </c>
      <c r="N19" s="57">
        <v>638691</v>
      </c>
    </row>
    <row r="20" spans="1:14" ht="131.25" x14ac:dyDescent="0.25">
      <c r="A20" s="1" t="str">
        <f t="shared" si="0"/>
        <v>100</v>
      </c>
      <c r="B20" s="1" t="str">
        <f t="shared" si="1"/>
        <v>1 03</v>
      </c>
      <c r="C20" s="1" t="str">
        <f t="shared" si="2"/>
        <v>100 1 03</v>
      </c>
      <c r="F20" s="22" t="s">
        <v>414</v>
      </c>
      <c r="G20" s="23" t="s">
        <v>415</v>
      </c>
      <c r="H20" s="19" t="s">
        <v>10</v>
      </c>
      <c r="I20" s="20">
        <v>1651</v>
      </c>
      <c r="J20" s="21">
        <v>1977.89555</v>
      </c>
      <c r="K20" s="21">
        <v>2637</v>
      </c>
      <c r="L20" s="57">
        <v>2357</v>
      </c>
      <c r="M20" s="57">
        <v>2657</v>
      </c>
      <c r="N20" s="57">
        <v>3144</v>
      </c>
    </row>
    <row r="21" spans="1:14" ht="112.5" x14ac:dyDescent="0.25">
      <c r="A21" s="1" t="str">
        <f t="shared" si="0"/>
        <v>100</v>
      </c>
      <c r="B21" s="1" t="str">
        <f t="shared" si="1"/>
        <v>1 03</v>
      </c>
      <c r="C21" s="1" t="str">
        <f t="shared" si="2"/>
        <v>100 1 03</v>
      </c>
      <c r="F21" s="22" t="s">
        <v>416</v>
      </c>
      <c r="G21" s="23" t="s">
        <v>417</v>
      </c>
      <c r="H21" s="19" t="s">
        <v>10</v>
      </c>
      <c r="I21" s="20">
        <v>456208</v>
      </c>
      <c r="J21" s="21">
        <v>356571.68312</v>
      </c>
      <c r="K21" s="21">
        <v>428549</v>
      </c>
      <c r="L21" s="57">
        <v>597881</v>
      </c>
      <c r="M21" s="57">
        <v>693140</v>
      </c>
      <c r="N21" s="57">
        <v>827019</v>
      </c>
    </row>
    <row r="22" spans="1:14" ht="112.5" x14ac:dyDescent="0.25">
      <c r="A22" s="1" t="str">
        <f t="shared" si="0"/>
        <v>100</v>
      </c>
      <c r="B22" s="1" t="str">
        <f t="shared" si="1"/>
        <v>1 03</v>
      </c>
      <c r="C22" s="1" t="str">
        <f t="shared" si="2"/>
        <v>100 1 03</v>
      </c>
      <c r="F22" s="22" t="s">
        <v>418</v>
      </c>
      <c r="G22" s="23" t="s">
        <v>419</v>
      </c>
      <c r="H22" s="19" t="s">
        <v>10</v>
      </c>
      <c r="I22" s="20" t="s">
        <v>421</v>
      </c>
      <c r="J22" s="21">
        <v>-44000.734149999997</v>
      </c>
      <c r="K22" s="21">
        <v>0</v>
      </c>
      <c r="L22" s="57">
        <v>0</v>
      </c>
      <c r="M22" s="57">
        <v>0</v>
      </c>
      <c r="N22" s="57">
        <v>0</v>
      </c>
    </row>
    <row r="23" spans="1:14" ht="131.25" x14ac:dyDescent="0.25">
      <c r="A23" s="1" t="str">
        <f>LEFT(C23,3)</f>
        <v>100</v>
      </c>
      <c r="B23" s="1" t="str">
        <f>RIGHT(C23,4)</f>
        <v>1 03</v>
      </c>
      <c r="C23" s="1" t="str">
        <f>LEFT(F23,8)</f>
        <v>100 1 03</v>
      </c>
      <c r="F23" s="22" t="s">
        <v>637</v>
      </c>
      <c r="G23" s="23" t="s">
        <v>420</v>
      </c>
      <c r="H23" s="19" t="s">
        <v>10</v>
      </c>
      <c r="I23" s="20" t="s">
        <v>421</v>
      </c>
      <c r="J23" s="21" t="s">
        <v>421</v>
      </c>
      <c r="K23" s="21" t="s">
        <v>421</v>
      </c>
      <c r="L23" s="57">
        <v>1400</v>
      </c>
      <c r="M23" s="57">
        <v>1600</v>
      </c>
      <c r="N23" s="57">
        <v>1800</v>
      </c>
    </row>
    <row r="24" spans="1:14" ht="75" x14ac:dyDescent="0.25">
      <c r="A24" s="1" t="str">
        <f t="shared" si="0"/>
        <v>106</v>
      </c>
      <c r="B24" s="1" t="str">
        <f t="shared" si="1"/>
        <v>1 16</v>
      </c>
      <c r="C24" s="1" t="str">
        <f t="shared" si="2"/>
        <v>106 1 16</v>
      </c>
      <c r="F24" s="17" t="s">
        <v>192</v>
      </c>
      <c r="G24" s="18" t="s">
        <v>12</v>
      </c>
      <c r="H24" s="19" t="s">
        <v>11</v>
      </c>
      <c r="I24" s="20">
        <v>0</v>
      </c>
      <c r="J24" s="21">
        <v>173.00749999999999</v>
      </c>
      <c r="K24" s="21">
        <v>173</v>
      </c>
      <c r="L24" s="57">
        <v>0</v>
      </c>
      <c r="M24" s="57">
        <v>0</v>
      </c>
      <c r="N24" s="57">
        <v>0</v>
      </c>
    </row>
    <row r="25" spans="1:14" ht="93.75" x14ac:dyDescent="0.25">
      <c r="A25" s="1" t="str">
        <f t="shared" si="0"/>
        <v>106</v>
      </c>
      <c r="B25" s="1" t="str">
        <f t="shared" si="1"/>
        <v>1 16</v>
      </c>
      <c r="C25" s="1" t="str">
        <f t="shared" si="2"/>
        <v>106 1 16</v>
      </c>
      <c r="F25" s="17" t="s">
        <v>193</v>
      </c>
      <c r="G25" s="18" t="s">
        <v>13</v>
      </c>
      <c r="H25" s="19" t="s">
        <v>11</v>
      </c>
      <c r="I25" s="20">
        <v>11</v>
      </c>
      <c r="J25" s="21">
        <v>0</v>
      </c>
      <c r="K25" s="21">
        <v>11</v>
      </c>
      <c r="L25" s="57">
        <v>0</v>
      </c>
      <c r="M25" s="57">
        <v>0</v>
      </c>
      <c r="N25" s="57">
        <v>0</v>
      </c>
    </row>
    <row r="26" spans="1:14" ht="93.75" x14ac:dyDescent="0.25">
      <c r="A26" s="1" t="str">
        <f t="shared" si="0"/>
        <v>141</v>
      </c>
      <c r="B26" s="1" t="str">
        <f t="shared" si="1"/>
        <v>1 16</v>
      </c>
      <c r="C26" s="1" t="str">
        <f t="shared" si="2"/>
        <v>141 1 16</v>
      </c>
      <c r="F26" s="17" t="s">
        <v>194</v>
      </c>
      <c r="G26" s="18" t="s">
        <v>13</v>
      </c>
      <c r="H26" s="19" t="s">
        <v>14</v>
      </c>
      <c r="I26" s="20">
        <v>175</v>
      </c>
      <c r="J26" s="21">
        <v>355.45875999999998</v>
      </c>
      <c r="K26" s="21">
        <v>355.5</v>
      </c>
      <c r="L26" s="57">
        <v>0</v>
      </c>
      <c r="M26" s="57">
        <v>0</v>
      </c>
      <c r="N26" s="57">
        <v>0</v>
      </c>
    </row>
    <row r="27" spans="1:14" ht="56.25" x14ac:dyDescent="0.25">
      <c r="A27" s="1" t="str">
        <f t="shared" si="0"/>
        <v>161</v>
      </c>
      <c r="B27" s="1" t="str">
        <f t="shared" si="1"/>
        <v>1 16</v>
      </c>
      <c r="C27" s="1" t="str">
        <f t="shared" si="2"/>
        <v>161 1 16</v>
      </c>
      <c r="F27" s="17" t="s">
        <v>195</v>
      </c>
      <c r="G27" s="18" t="s">
        <v>15</v>
      </c>
      <c r="H27" s="19" t="s">
        <v>16</v>
      </c>
      <c r="I27" s="20">
        <v>360</v>
      </c>
      <c r="J27" s="21">
        <v>267.10539999999997</v>
      </c>
      <c r="K27" s="21">
        <v>360</v>
      </c>
      <c r="L27" s="57">
        <v>0</v>
      </c>
      <c r="M27" s="57">
        <v>0</v>
      </c>
      <c r="N27" s="57">
        <v>0</v>
      </c>
    </row>
    <row r="28" spans="1:14" ht="112.5" x14ac:dyDescent="0.25">
      <c r="A28" s="1" t="str">
        <f t="shared" si="0"/>
        <v>161</v>
      </c>
      <c r="B28" s="1" t="str">
        <f t="shared" si="1"/>
        <v>1 16</v>
      </c>
      <c r="C28" s="1" t="str">
        <f t="shared" si="2"/>
        <v>161 1 16</v>
      </c>
      <c r="F28" s="55" t="s">
        <v>196</v>
      </c>
      <c r="G28" s="18" t="s">
        <v>17</v>
      </c>
      <c r="H28" s="19" t="s">
        <v>16</v>
      </c>
      <c r="I28" s="20">
        <v>565</v>
      </c>
      <c r="J28" s="21">
        <v>839.62662</v>
      </c>
      <c r="K28" s="21">
        <v>839.6</v>
      </c>
      <c r="L28" s="57">
        <v>0</v>
      </c>
      <c r="M28" s="57">
        <v>0</v>
      </c>
      <c r="N28" s="57">
        <v>0</v>
      </c>
    </row>
    <row r="29" spans="1:14" ht="75" x14ac:dyDescent="0.25">
      <c r="A29" s="1" t="str">
        <f t="shared" si="0"/>
        <v>177</v>
      </c>
      <c r="B29" s="1" t="str">
        <f t="shared" si="1"/>
        <v>1 16</v>
      </c>
      <c r="C29" s="1" t="str">
        <f t="shared" si="2"/>
        <v>177 1 16</v>
      </c>
      <c r="F29" s="17" t="s">
        <v>197</v>
      </c>
      <c r="G29" s="18" t="s">
        <v>18</v>
      </c>
      <c r="H29" s="19" t="s">
        <v>19</v>
      </c>
      <c r="I29" s="20">
        <v>350</v>
      </c>
      <c r="J29" s="21">
        <v>355.78203000000002</v>
      </c>
      <c r="K29" s="21">
        <v>355.8</v>
      </c>
      <c r="L29" s="57">
        <v>0</v>
      </c>
      <c r="M29" s="57">
        <v>0</v>
      </c>
      <c r="N29" s="57">
        <v>0</v>
      </c>
    </row>
    <row r="30" spans="1:14" ht="112.5" x14ac:dyDescent="0.25">
      <c r="A30" s="1" t="str">
        <f t="shared" si="0"/>
        <v>177</v>
      </c>
      <c r="B30" s="1" t="str">
        <f t="shared" si="1"/>
        <v>1 16</v>
      </c>
      <c r="C30" s="1" t="str">
        <f t="shared" si="2"/>
        <v>177 1 16</v>
      </c>
      <c r="F30" s="17" t="s">
        <v>422</v>
      </c>
      <c r="G30" s="18" t="s">
        <v>423</v>
      </c>
      <c r="H30" s="19" t="s">
        <v>19</v>
      </c>
      <c r="I30" s="20">
        <v>0</v>
      </c>
      <c r="J30" s="21">
        <v>0</v>
      </c>
      <c r="K30" s="21">
        <v>0</v>
      </c>
      <c r="L30" s="57">
        <v>239</v>
      </c>
      <c r="M30" s="57">
        <v>229</v>
      </c>
      <c r="N30" s="57">
        <v>210</v>
      </c>
    </row>
    <row r="31" spans="1:14" ht="131.25" x14ac:dyDescent="0.25">
      <c r="A31" s="1" t="str">
        <f t="shared" si="0"/>
        <v>177</v>
      </c>
      <c r="B31" s="1" t="str">
        <f t="shared" si="1"/>
        <v>1 16</v>
      </c>
      <c r="C31" s="1" t="str">
        <f t="shared" si="2"/>
        <v>177 1 16</v>
      </c>
      <c r="F31" s="17" t="s">
        <v>424</v>
      </c>
      <c r="G31" s="18" t="s">
        <v>425</v>
      </c>
      <c r="H31" s="19" t="s">
        <v>19</v>
      </c>
      <c r="I31" s="20">
        <v>0</v>
      </c>
      <c r="J31" s="21">
        <v>0</v>
      </c>
      <c r="K31" s="21">
        <v>0</v>
      </c>
      <c r="L31" s="57">
        <v>125</v>
      </c>
      <c r="M31" s="57">
        <v>125</v>
      </c>
      <c r="N31" s="57">
        <v>125</v>
      </c>
    </row>
    <row r="32" spans="1:14" ht="93.75" x14ac:dyDescent="0.25">
      <c r="A32" s="1" t="str">
        <f t="shared" si="0"/>
        <v>180</v>
      </c>
      <c r="B32" s="1" t="str">
        <f t="shared" si="1"/>
        <v>1 16</v>
      </c>
      <c r="C32" s="1" t="str">
        <f t="shared" si="2"/>
        <v>180 1 16</v>
      </c>
      <c r="F32" s="17" t="s">
        <v>198</v>
      </c>
      <c r="G32" s="18" t="s">
        <v>13</v>
      </c>
      <c r="H32" s="19" t="s">
        <v>20</v>
      </c>
      <c r="I32" s="20">
        <v>0</v>
      </c>
      <c r="J32" s="21">
        <v>258.34142000000003</v>
      </c>
      <c r="K32" s="21">
        <v>258.3</v>
      </c>
      <c r="L32" s="57">
        <v>0</v>
      </c>
      <c r="M32" s="57">
        <v>0</v>
      </c>
      <c r="N32" s="57">
        <v>0</v>
      </c>
    </row>
    <row r="33" spans="1:14" ht="75" x14ac:dyDescent="0.25">
      <c r="A33" s="1" t="str">
        <f t="shared" si="0"/>
        <v>182</v>
      </c>
      <c r="B33" s="1" t="str">
        <f t="shared" si="1"/>
        <v>1 01</v>
      </c>
      <c r="C33" s="1" t="str">
        <f t="shared" si="2"/>
        <v>182 1 01</v>
      </c>
      <c r="F33" s="17" t="s">
        <v>200</v>
      </c>
      <c r="G33" s="18" t="s">
        <v>21</v>
      </c>
      <c r="H33" s="19" t="s">
        <v>22</v>
      </c>
      <c r="I33" s="20">
        <v>1047193.7</v>
      </c>
      <c r="J33" s="21">
        <v>969054.75043000001</v>
      </c>
      <c r="K33" s="20">
        <v>1047180.0522599999</v>
      </c>
      <c r="L33" s="57">
        <f>462470+115000</f>
        <v>577470</v>
      </c>
      <c r="M33" s="57">
        <v>508290</v>
      </c>
      <c r="N33" s="57">
        <v>527611</v>
      </c>
    </row>
    <row r="34" spans="1:14" ht="56.25" x14ac:dyDescent="0.25">
      <c r="A34" s="1" t="str">
        <f t="shared" si="0"/>
        <v>182</v>
      </c>
      <c r="B34" s="1" t="str">
        <f t="shared" si="1"/>
        <v>1 01</v>
      </c>
      <c r="C34" s="1" t="str">
        <f t="shared" si="2"/>
        <v>182 1 01</v>
      </c>
      <c r="F34" s="17" t="s">
        <v>201</v>
      </c>
      <c r="G34" s="18" t="s">
        <v>23</v>
      </c>
      <c r="H34" s="19" t="s">
        <v>22</v>
      </c>
      <c r="I34" s="20">
        <v>3099.8</v>
      </c>
      <c r="J34" s="21">
        <v>203.66234</v>
      </c>
      <c r="K34" s="20">
        <v>3099.8</v>
      </c>
      <c r="L34" s="57">
        <v>3136</v>
      </c>
      <c r="M34" s="57">
        <v>3446</v>
      </c>
      <c r="N34" s="57">
        <v>3577</v>
      </c>
    </row>
    <row r="35" spans="1:14" ht="75" x14ac:dyDescent="0.25">
      <c r="A35" s="1" t="str">
        <f t="shared" si="0"/>
        <v>182</v>
      </c>
      <c r="B35" s="1" t="str">
        <f t="shared" si="1"/>
        <v>1 01</v>
      </c>
      <c r="C35" s="1" t="str">
        <f t="shared" si="2"/>
        <v>182 1 01</v>
      </c>
      <c r="F35" s="17" t="s">
        <v>199</v>
      </c>
      <c r="G35" s="18" t="s">
        <v>24</v>
      </c>
      <c r="H35" s="19" t="s">
        <v>22</v>
      </c>
      <c r="I35" s="20">
        <v>1391.9</v>
      </c>
      <c r="J35" s="21">
        <v>208.85821999999999</v>
      </c>
      <c r="K35" s="20">
        <v>1391.9</v>
      </c>
      <c r="L35" s="57">
        <v>1408</v>
      </c>
      <c r="M35" s="57">
        <v>1548</v>
      </c>
      <c r="N35" s="57">
        <v>1606</v>
      </c>
    </row>
    <row r="36" spans="1:14" ht="75" x14ac:dyDescent="0.25">
      <c r="A36" s="1" t="str">
        <f t="shared" si="0"/>
        <v>182</v>
      </c>
      <c r="B36" s="1" t="str">
        <f t="shared" si="1"/>
        <v>1 01</v>
      </c>
      <c r="C36" s="1" t="str">
        <f t="shared" si="2"/>
        <v>182 1 01</v>
      </c>
      <c r="F36" s="17" t="s">
        <v>202</v>
      </c>
      <c r="G36" s="18" t="s">
        <v>25</v>
      </c>
      <c r="H36" s="19" t="s">
        <v>22</v>
      </c>
      <c r="I36" s="20">
        <v>6660.1</v>
      </c>
      <c r="J36" s="21">
        <v>2749.9868000000001</v>
      </c>
      <c r="K36" s="20">
        <v>6660.1</v>
      </c>
      <c r="L36" s="57">
        <v>6737</v>
      </c>
      <c r="M36" s="57">
        <v>7405</v>
      </c>
      <c r="N36" s="57">
        <v>7686</v>
      </c>
    </row>
    <row r="37" spans="1:14" ht="56.25" x14ac:dyDescent="0.25">
      <c r="A37" s="1" t="str">
        <f t="shared" si="0"/>
        <v>182</v>
      </c>
      <c r="B37" s="1" t="str">
        <f t="shared" si="1"/>
        <v>1 01</v>
      </c>
      <c r="C37" s="1" t="str">
        <f t="shared" si="2"/>
        <v>182 1 01</v>
      </c>
      <c r="F37" s="17" t="s">
        <v>203</v>
      </c>
      <c r="G37" s="18" t="s">
        <v>26</v>
      </c>
      <c r="H37" s="19" t="s">
        <v>22</v>
      </c>
      <c r="I37" s="20">
        <v>0.5</v>
      </c>
      <c r="J37" s="21">
        <v>14.147740000000001</v>
      </c>
      <c r="K37" s="21">
        <v>14.147740000000001</v>
      </c>
      <c r="L37" s="57">
        <v>14</v>
      </c>
      <c r="M37" s="57">
        <v>16</v>
      </c>
      <c r="N37" s="57">
        <v>16</v>
      </c>
    </row>
    <row r="38" spans="1:14" ht="112.5" x14ac:dyDescent="0.25">
      <c r="A38" s="1" t="str">
        <f t="shared" si="0"/>
        <v>182</v>
      </c>
      <c r="B38" s="1" t="str">
        <f t="shared" si="1"/>
        <v>1 01</v>
      </c>
      <c r="C38" s="1" t="str">
        <f t="shared" si="2"/>
        <v>182 1 01</v>
      </c>
      <c r="F38" s="17" t="s">
        <v>204</v>
      </c>
      <c r="G38" s="18" t="s">
        <v>27</v>
      </c>
      <c r="H38" s="19" t="s">
        <v>22</v>
      </c>
      <c r="I38" s="20">
        <v>2725974</v>
      </c>
      <c r="J38" s="21">
        <v>1914409.42655</v>
      </c>
      <c r="K38" s="21">
        <v>2843173</v>
      </c>
      <c r="L38" s="57">
        <v>3051083</v>
      </c>
      <c r="M38" s="57">
        <v>3234150</v>
      </c>
      <c r="N38" s="57">
        <v>3460541</v>
      </c>
    </row>
    <row r="39" spans="1:14" ht="93.75" x14ac:dyDescent="0.25">
      <c r="A39" s="1" t="str">
        <f t="shared" si="0"/>
        <v>182</v>
      </c>
      <c r="B39" s="1" t="str">
        <f t="shared" si="1"/>
        <v>1 01</v>
      </c>
      <c r="C39" s="1" t="str">
        <f t="shared" si="2"/>
        <v>182 1 01</v>
      </c>
      <c r="F39" s="17" t="s">
        <v>640</v>
      </c>
      <c r="G39" s="18" t="s">
        <v>28</v>
      </c>
      <c r="H39" s="19" t="s">
        <v>22</v>
      </c>
      <c r="I39" s="20">
        <v>7243</v>
      </c>
      <c r="J39" s="21">
        <v>2796.0224399999997</v>
      </c>
      <c r="K39" s="21">
        <v>7243</v>
      </c>
      <c r="L39" s="57">
        <v>7750</v>
      </c>
      <c r="M39" s="57">
        <v>8215</v>
      </c>
      <c r="N39" s="57">
        <v>8790</v>
      </c>
    </row>
    <row r="40" spans="1:14" ht="93.75" x14ac:dyDescent="0.25">
      <c r="A40" s="1" t="str">
        <f t="shared" si="0"/>
        <v>182</v>
      </c>
      <c r="B40" s="1" t="str">
        <f t="shared" si="1"/>
        <v>1 01</v>
      </c>
      <c r="C40" s="1" t="str">
        <f t="shared" si="2"/>
        <v>182 1 01</v>
      </c>
      <c r="F40" s="17" t="s">
        <v>205</v>
      </c>
      <c r="G40" s="18" t="s">
        <v>29</v>
      </c>
      <c r="H40" s="19" t="s">
        <v>22</v>
      </c>
      <c r="I40" s="20">
        <v>6</v>
      </c>
      <c r="J40" s="21">
        <v>0</v>
      </c>
      <c r="K40" s="21">
        <v>6</v>
      </c>
      <c r="L40" s="57">
        <v>7</v>
      </c>
      <c r="M40" s="57">
        <v>7</v>
      </c>
      <c r="N40" s="57">
        <v>7</v>
      </c>
    </row>
    <row r="41" spans="1:14" ht="112.5" x14ac:dyDescent="0.25">
      <c r="A41" s="1" t="str">
        <f t="shared" si="0"/>
        <v>182</v>
      </c>
      <c r="B41" s="1" t="str">
        <f t="shared" si="1"/>
        <v>1 01</v>
      </c>
      <c r="C41" s="1" t="str">
        <f t="shared" si="2"/>
        <v>182 1 01</v>
      </c>
      <c r="F41" s="17" t="s">
        <v>206</v>
      </c>
      <c r="G41" s="18" t="s">
        <v>30</v>
      </c>
      <c r="H41" s="19" t="s">
        <v>22</v>
      </c>
      <c r="I41" s="20">
        <v>10988</v>
      </c>
      <c r="J41" s="21">
        <v>3447.7192400000004</v>
      </c>
      <c r="K41" s="21">
        <v>10988</v>
      </c>
      <c r="L41" s="57">
        <v>11757</v>
      </c>
      <c r="M41" s="57">
        <v>12463</v>
      </c>
      <c r="N41" s="57">
        <v>13335</v>
      </c>
    </row>
    <row r="42" spans="1:14" ht="93.75" x14ac:dyDescent="0.25">
      <c r="A42" s="1" t="str">
        <f t="shared" si="0"/>
        <v>182</v>
      </c>
      <c r="B42" s="1" t="str">
        <f t="shared" si="1"/>
        <v>1 01</v>
      </c>
      <c r="C42" s="1" t="str">
        <f t="shared" si="2"/>
        <v>182 1 01</v>
      </c>
      <c r="F42" s="17" t="s">
        <v>207</v>
      </c>
      <c r="G42" s="18" t="s">
        <v>31</v>
      </c>
      <c r="H42" s="19" t="s">
        <v>22</v>
      </c>
      <c r="I42" s="20">
        <v>336</v>
      </c>
      <c r="J42" s="21">
        <v>-138.38159999999999</v>
      </c>
      <c r="K42" s="21">
        <v>336</v>
      </c>
      <c r="L42" s="57">
        <v>360</v>
      </c>
      <c r="M42" s="57">
        <v>381</v>
      </c>
      <c r="N42" s="57">
        <v>408</v>
      </c>
    </row>
    <row r="43" spans="1:14" ht="112.5" x14ac:dyDescent="0.25">
      <c r="A43" s="1" t="str">
        <f t="shared" si="0"/>
        <v>182</v>
      </c>
      <c r="B43" s="1" t="str">
        <f t="shared" si="1"/>
        <v>1 01</v>
      </c>
      <c r="C43" s="1" t="str">
        <f t="shared" si="2"/>
        <v>182 1 01</v>
      </c>
      <c r="F43" s="17" t="s">
        <v>328</v>
      </c>
      <c r="G43" s="18" t="s">
        <v>327</v>
      </c>
      <c r="H43" s="19" t="s">
        <v>22</v>
      </c>
      <c r="I43" s="20">
        <v>0</v>
      </c>
      <c r="J43" s="21">
        <v>-0.30608999999999997</v>
      </c>
      <c r="K43" s="21">
        <v>-0.3</v>
      </c>
      <c r="L43" s="57">
        <v>0</v>
      </c>
      <c r="M43" s="57">
        <v>0</v>
      </c>
      <c r="N43" s="57">
        <v>0</v>
      </c>
    </row>
    <row r="44" spans="1:14" ht="131.25" x14ac:dyDescent="0.25">
      <c r="A44" s="1" t="str">
        <f t="shared" si="0"/>
        <v>182</v>
      </c>
      <c r="B44" s="1" t="str">
        <f t="shared" si="1"/>
        <v>1 01</v>
      </c>
      <c r="C44" s="1" t="str">
        <f t="shared" si="2"/>
        <v>182 1 01</v>
      </c>
      <c r="F44" s="17" t="s">
        <v>208</v>
      </c>
      <c r="G44" s="18" t="s">
        <v>32</v>
      </c>
      <c r="H44" s="19" t="s">
        <v>22</v>
      </c>
      <c r="I44" s="20">
        <v>26329</v>
      </c>
      <c r="J44" s="21">
        <v>2400.3155499999998</v>
      </c>
      <c r="K44" s="21">
        <v>26329</v>
      </c>
      <c r="L44" s="57">
        <v>28172</v>
      </c>
      <c r="M44" s="57">
        <v>29862</v>
      </c>
      <c r="N44" s="57">
        <v>31953</v>
      </c>
    </row>
    <row r="45" spans="1:14" ht="112.5" x14ac:dyDescent="0.25">
      <c r="A45" s="1" t="str">
        <f t="shared" si="0"/>
        <v>182</v>
      </c>
      <c r="B45" s="1" t="str">
        <f t="shared" si="1"/>
        <v>1 01</v>
      </c>
      <c r="C45" s="1" t="str">
        <f t="shared" si="2"/>
        <v>182 1 01</v>
      </c>
      <c r="F45" s="17" t="s">
        <v>209</v>
      </c>
      <c r="G45" s="18" t="s">
        <v>33</v>
      </c>
      <c r="H45" s="19" t="s">
        <v>22</v>
      </c>
      <c r="I45" s="20">
        <v>337</v>
      </c>
      <c r="J45" s="21">
        <v>256.97372999999999</v>
      </c>
      <c r="K45" s="21">
        <v>337</v>
      </c>
      <c r="L45" s="57">
        <v>361</v>
      </c>
      <c r="M45" s="57">
        <v>382</v>
      </c>
      <c r="N45" s="57">
        <v>409</v>
      </c>
    </row>
    <row r="46" spans="1:14" ht="150" x14ac:dyDescent="0.25">
      <c r="A46" s="1" t="str">
        <f t="shared" si="0"/>
        <v>182</v>
      </c>
      <c r="B46" s="1" t="str">
        <f t="shared" si="1"/>
        <v>1 01</v>
      </c>
      <c r="C46" s="1" t="str">
        <f t="shared" si="2"/>
        <v>182 1 01</v>
      </c>
      <c r="F46" s="17" t="s">
        <v>210</v>
      </c>
      <c r="G46" s="18" t="s">
        <v>34</v>
      </c>
      <c r="H46" s="19" t="s">
        <v>22</v>
      </c>
      <c r="I46" s="20">
        <v>294</v>
      </c>
      <c r="J46" s="21">
        <v>244.48812000000001</v>
      </c>
      <c r="K46" s="21">
        <v>294</v>
      </c>
      <c r="L46" s="57">
        <v>315</v>
      </c>
      <c r="M46" s="57">
        <v>334</v>
      </c>
      <c r="N46" s="57">
        <v>357</v>
      </c>
    </row>
    <row r="47" spans="1:14" ht="112.5" x14ac:dyDescent="0.25">
      <c r="A47" s="1" t="str">
        <f t="shared" si="0"/>
        <v>182</v>
      </c>
      <c r="B47" s="1" t="str">
        <f t="shared" si="1"/>
        <v>1 01</v>
      </c>
      <c r="C47" s="1" t="str">
        <f t="shared" si="2"/>
        <v>182 1 01</v>
      </c>
      <c r="F47" s="17" t="s">
        <v>426</v>
      </c>
      <c r="G47" s="18" t="s">
        <v>427</v>
      </c>
      <c r="H47" s="19" t="s">
        <v>22</v>
      </c>
      <c r="I47" s="20">
        <v>0</v>
      </c>
      <c r="J47" s="21">
        <v>-4</v>
      </c>
      <c r="K47" s="21">
        <v>-4</v>
      </c>
      <c r="L47" s="57">
        <v>0</v>
      </c>
      <c r="M47" s="57">
        <v>0</v>
      </c>
      <c r="N47" s="57">
        <v>0</v>
      </c>
    </row>
    <row r="48" spans="1:14" ht="150" x14ac:dyDescent="0.25">
      <c r="A48" s="1" t="str">
        <f t="shared" si="0"/>
        <v>182</v>
      </c>
      <c r="B48" s="1" t="str">
        <f t="shared" si="1"/>
        <v>1 01</v>
      </c>
      <c r="C48" s="1" t="str">
        <f t="shared" si="2"/>
        <v>182 1 01</v>
      </c>
      <c r="F48" s="17" t="s">
        <v>428</v>
      </c>
      <c r="G48" s="18" t="s">
        <v>429</v>
      </c>
      <c r="H48" s="19" t="s">
        <v>22</v>
      </c>
      <c r="I48" s="20">
        <v>0</v>
      </c>
      <c r="J48" s="21">
        <v>-0.77652999999999994</v>
      </c>
      <c r="K48" s="21">
        <v>-0.8</v>
      </c>
      <c r="L48" s="57">
        <v>0</v>
      </c>
      <c r="M48" s="57">
        <v>0</v>
      </c>
      <c r="N48" s="57">
        <v>0</v>
      </c>
    </row>
    <row r="49" spans="1:14" ht="75" x14ac:dyDescent="0.25">
      <c r="A49" s="1" t="str">
        <f t="shared" si="0"/>
        <v>182</v>
      </c>
      <c r="B49" s="1" t="str">
        <f t="shared" si="1"/>
        <v>1 01</v>
      </c>
      <c r="C49" s="1" t="str">
        <f t="shared" si="2"/>
        <v>182 1 01</v>
      </c>
      <c r="F49" s="17" t="s">
        <v>211</v>
      </c>
      <c r="G49" s="18" t="s">
        <v>35</v>
      </c>
      <c r="H49" s="19" t="s">
        <v>22</v>
      </c>
      <c r="I49" s="20">
        <v>4983</v>
      </c>
      <c r="J49" s="21">
        <v>8371.9375999999993</v>
      </c>
      <c r="K49" s="21">
        <v>8372</v>
      </c>
      <c r="L49" s="57">
        <v>5332</v>
      </c>
      <c r="M49" s="57">
        <v>5652</v>
      </c>
      <c r="N49" s="57">
        <v>6047</v>
      </c>
    </row>
    <row r="50" spans="1:14" ht="56.25" x14ac:dyDescent="0.25">
      <c r="A50" s="1" t="str">
        <f t="shared" si="0"/>
        <v>182</v>
      </c>
      <c r="B50" s="1" t="str">
        <f t="shared" si="1"/>
        <v>1 01</v>
      </c>
      <c r="C50" s="1" t="str">
        <f t="shared" si="2"/>
        <v>182 1 01</v>
      </c>
      <c r="F50" s="17" t="s">
        <v>212</v>
      </c>
      <c r="G50" s="18" t="s">
        <v>36</v>
      </c>
      <c r="H50" s="19" t="s">
        <v>22</v>
      </c>
      <c r="I50" s="20">
        <v>137</v>
      </c>
      <c r="J50" s="21">
        <v>198.03135</v>
      </c>
      <c r="K50" s="21">
        <v>198</v>
      </c>
      <c r="L50" s="57">
        <v>147</v>
      </c>
      <c r="M50" s="57">
        <v>155</v>
      </c>
      <c r="N50" s="57">
        <v>166</v>
      </c>
    </row>
    <row r="51" spans="1:14" ht="75" x14ac:dyDescent="0.25">
      <c r="A51" s="1" t="str">
        <f t="shared" si="0"/>
        <v>182</v>
      </c>
      <c r="B51" s="1" t="str">
        <f t="shared" si="1"/>
        <v>1 01</v>
      </c>
      <c r="C51" s="1" t="str">
        <f t="shared" si="2"/>
        <v>182 1 01</v>
      </c>
      <c r="F51" s="17" t="s">
        <v>213</v>
      </c>
      <c r="G51" s="18" t="s">
        <v>37</v>
      </c>
      <c r="H51" s="19" t="s">
        <v>22</v>
      </c>
      <c r="I51" s="20">
        <v>355</v>
      </c>
      <c r="J51" s="21">
        <v>-52.620160000000006</v>
      </c>
      <c r="K51" s="21">
        <v>355</v>
      </c>
      <c r="L51" s="57">
        <v>380</v>
      </c>
      <c r="M51" s="57">
        <v>403</v>
      </c>
      <c r="N51" s="57">
        <v>431</v>
      </c>
    </row>
    <row r="52" spans="1:14" ht="56.25" x14ac:dyDescent="0.25">
      <c r="A52" s="1" t="str">
        <f t="shared" si="0"/>
        <v>182</v>
      </c>
      <c r="B52" s="1" t="str">
        <f t="shared" si="1"/>
        <v>1 01</v>
      </c>
      <c r="C52" s="1" t="str">
        <f t="shared" si="2"/>
        <v>182 1 01</v>
      </c>
      <c r="F52" s="17" t="s">
        <v>214</v>
      </c>
      <c r="G52" s="18" t="s">
        <v>38</v>
      </c>
      <c r="H52" s="19" t="s">
        <v>22</v>
      </c>
      <c r="I52" s="20">
        <v>22</v>
      </c>
      <c r="J52" s="21">
        <v>-1.3045</v>
      </c>
      <c r="K52" s="21">
        <v>22</v>
      </c>
      <c r="L52" s="57">
        <v>24</v>
      </c>
      <c r="M52" s="57">
        <v>25</v>
      </c>
      <c r="N52" s="57">
        <v>27</v>
      </c>
    </row>
    <row r="53" spans="1:14" ht="112.5" x14ac:dyDescent="0.25">
      <c r="A53" s="1" t="str">
        <f t="shared" si="0"/>
        <v>182</v>
      </c>
      <c r="B53" s="1" t="str">
        <f t="shared" si="1"/>
        <v>1 01</v>
      </c>
      <c r="C53" s="1" t="str">
        <f t="shared" si="2"/>
        <v>182 1 01</v>
      </c>
      <c r="F53" s="17" t="s">
        <v>215</v>
      </c>
      <c r="G53" s="18" t="s">
        <v>39</v>
      </c>
      <c r="H53" s="19" t="s">
        <v>22</v>
      </c>
      <c r="I53" s="20">
        <v>5161</v>
      </c>
      <c r="J53" s="21">
        <v>3714.37066</v>
      </c>
      <c r="K53" s="21">
        <v>5161</v>
      </c>
      <c r="L53" s="57">
        <v>5522</v>
      </c>
      <c r="M53" s="57">
        <v>5854</v>
      </c>
      <c r="N53" s="57">
        <v>6263</v>
      </c>
    </row>
    <row r="54" spans="1:14" ht="93.75" x14ac:dyDescent="0.25">
      <c r="A54" s="1" t="str">
        <f t="shared" si="0"/>
        <v>182</v>
      </c>
      <c r="B54" s="1" t="str">
        <f t="shared" si="1"/>
        <v>1 01</v>
      </c>
      <c r="C54" s="1" t="str">
        <f t="shared" si="2"/>
        <v>182 1 01</v>
      </c>
      <c r="F54" s="17" t="s">
        <v>430</v>
      </c>
      <c r="G54" s="18" t="s">
        <v>431</v>
      </c>
      <c r="H54" s="19" t="s">
        <v>22</v>
      </c>
      <c r="I54" s="20">
        <v>0</v>
      </c>
      <c r="J54" s="21">
        <v>-137.25042999999999</v>
      </c>
      <c r="K54" s="21">
        <v>-137.30000000000001</v>
      </c>
      <c r="L54" s="57">
        <v>0</v>
      </c>
      <c r="M54" s="57">
        <v>0</v>
      </c>
      <c r="N54" s="57">
        <v>0</v>
      </c>
    </row>
    <row r="55" spans="1:14" ht="75" x14ac:dyDescent="0.25">
      <c r="A55" s="1" t="str">
        <f t="shared" si="0"/>
        <v>182</v>
      </c>
      <c r="B55" s="1" t="str">
        <f t="shared" si="1"/>
        <v>1 01</v>
      </c>
      <c r="C55" s="1" t="str">
        <f t="shared" si="2"/>
        <v>182 1 01</v>
      </c>
      <c r="F55" s="17" t="s">
        <v>432</v>
      </c>
      <c r="G55" s="18" t="s">
        <v>433</v>
      </c>
      <c r="H55" s="19" t="s">
        <v>22</v>
      </c>
      <c r="I55" s="20">
        <v>0</v>
      </c>
      <c r="J55" s="21">
        <v>4.7368300000000003</v>
      </c>
      <c r="K55" s="21">
        <v>4.7</v>
      </c>
      <c r="L55" s="57">
        <v>0</v>
      </c>
      <c r="M55" s="57">
        <v>0</v>
      </c>
      <c r="N55" s="57">
        <v>0</v>
      </c>
    </row>
    <row r="56" spans="1:14" ht="93.75" x14ac:dyDescent="0.25">
      <c r="A56" s="1" t="str">
        <f t="shared" si="0"/>
        <v>182</v>
      </c>
      <c r="B56" s="1" t="str">
        <f t="shared" si="1"/>
        <v>1 01</v>
      </c>
      <c r="C56" s="1" t="str">
        <f t="shared" si="2"/>
        <v>182 1 01</v>
      </c>
      <c r="F56" s="17" t="s">
        <v>434</v>
      </c>
      <c r="G56" s="18" t="s">
        <v>435</v>
      </c>
      <c r="H56" s="19" t="s">
        <v>22</v>
      </c>
      <c r="I56" s="20">
        <v>0</v>
      </c>
      <c r="J56" s="21">
        <v>12.690200000000001</v>
      </c>
      <c r="K56" s="21">
        <v>12.7</v>
      </c>
      <c r="L56" s="57">
        <v>0</v>
      </c>
      <c r="M56" s="57">
        <v>0</v>
      </c>
      <c r="N56" s="57">
        <v>0</v>
      </c>
    </row>
    <row r="57" spans="1:14" ht="56.25" x14ac:dyDescent="0.25">
      <c r="A57" s="1" t="str">
        <f t="shared" si="0"/>
        <v>182</v>
      </c>
      <c r="B57" s="1" t="str">
        <f t="shared" si="1"/>
        <v>1 05</v>
      </c>
      <c r="C57" s="1" t="str">
        <f t="shared" si="2"/>
        <v>182 1 05</v>
      </c>
      <c r="F57" s="17" t="s">
        <v>216</v>
      </c>
      <c r="G57" s="18" t="s">
        <v>40</v>
      </c>
      <c r="H57" s="19" t="s">
        <v>22</v>
      </c>
      <c r="I57" s="20">
        <v>104117.6</v>
      </c>
      <c r="J57" s="21">
        <v>95972.315619999994</v>
      </c>
      <c r="K57" s="21">
        <v>116940</v>
      </c>
      <c r="L57" s="57">
        <v>120066</v>
      </c>
      <c r="M57" s="57">
        <v>137580</v>
      </c>
      <c r="N57" s="57">
        <v>145000</v>
      </c>
    </row>
    <row r="58" spans="1:14" ht="37.5" x14ac:dyDescent="0.25">
      <c r="A58" s="1" t="str">
        <f t="shared" si="0"/>
        <v>182</v>
      </c>
      <c r="B58" s="1" t="str">
        <f t="shared" si="1"/>
        <v>1 05</v>
      </c>
      <c r="C58" s="1" t="str">
        <f t="shared" si="2"/>
        <v>182 1 05</v>
      </c>
      <c r="F58" s="17" t="s">
        <v>217</v>
      </c>
      <c r="G58" s="18" t="s">
        <v>41</v>
      </c>
      <c r="H58" s="19" t="s">
        <v>22</v>
      </c>
      <c r="I58" s="20">
        <v>1880.9</v>
      </c>
      <c r="J58" s="21">
        <v>1310.14608</v>
      </c>
      <c r="K58" s="21">
        <v>2500</v>
      </c>
      <c r="L58" s="57">
        <v>3000</v>
      </c>
      <c r="M58" s="57">
        <v>3500</v>
      </c>
      <c r="N58" s="57">
        <v>4000</v>
      </c>
    </row>
    <row r="59" spans="1:14" ht="37.5" x14ac:dyDescent="0.25">
      <c r="A59" s="1" t="str">
        <f t="shared" si="0"/>
        <v>182</v>
      </c>
      <c r="B59" s="1" t="str">
        <f t="shared" si="1"/>
        <v>1 05</v>
      </c>
      <c r="C59" s="1" t="str">
        <f t="shared" si="2"/>
        <v>182 1 05</v>
      </c>
      <c r="F59" s="17" t="s">
        <v>323</v>
      </c>
      <c r="G59" s="18" t="s">
        <v>324</v>
      </c>
      <c r="H59" s="19" t="s">
        <v>22</v>
      </c>
      <c r="I59" s="20">
        <v>3.9</v>
      </c>
      <c r="J59" s="21">
        <v>0</v>
      </c>
      <c r="K59" s="21">
        <v>4</v>
      </c>
      <c r="L59" s="57">
        <v>0</v>
      </c>
      <c r="M59" s="57">
        <v>0</v>
      </c>
      <c r="N59" s="57">
        <v>0</v>
      </c>
    </row>
    <row r="60" spans="1:14" ht="75" x14ac:dyDescent="0.25">
      <c r="A60" s="1" t="str">
        <f t="shared" si="0"/>
        <v>182</v>
      </c>
      <c r="B60" s="1" t="str">
        <f t="shared" si="1"/>
        <v>1 05</v>
      </c>
      <c r="C60" s="1" t="str">
        <f t="shared" si="2"/>
        <v>182 1 05</v>
      </c>
      <c r="F60" s="17" t="s">
        <v>218</v>
      </c>
      <c r="G60" s="18" t="s">
        <v>42</v>
      </c>
      <c r="H60" s="19" t="s">
        <v>22</v>
      </c>
      <c r="I60" s="20">
        <v>272.10000000000002</v>
      </c>
      <c r="J60" s="21">
        <v>128.91052999999999</v>
      </c>
      <c r="K60" s="21">
        <v>300</v>
      </c>
      <c r="L60" s="57">
        <v>0</v>
      </c>
      <c r="M60" s="57">
        <v>0</v>
      </c>
      <c r="N60" s="57">
        <v>0</v>
      </c>
    </row>
    <row r="61" spans="1:14" ht="37.5" x14ac:dyDescent="0.25">
      <c r="A61" s="1" t="str">
        <f t="shared" si="0"/>
        <v>182</v>
      </c>
      <c r="B61" s="1" t="str">
        <f t="shared" si="1"/>
        <v>1 05</v>
      </c>
      <c r="C61" s="1" t="str">
        <f t="shared" si="2"/>
        <v>182 1 05</v>
      </c>
      <c r="F61" s="17" t="s">
        <v>219</v>
      </c>
      <c r="G61" s="18" t="s">
        <v>43</v>
      </c>
      <c r="H61" s="19" t="s">
        <v>22</v>
      </c>
      <c r="I61" s="20">
        <v>377</v>
      </c>
      <c r="J61" s="21">
        <v>-210.935</v>
      </c>
      <c r="K61" s="21">
        <v>163</v>
      </c>
      <c r="L61" s="57">
        <v>0</v>
      </c>
      <c r="M61" s="57">
        <v>0</v>
      </c>
      <c r="N61" s="57">
        <v>0</v>
      </c>
    </row>
    <row r="62" spans="1:14" ht="75" x14ac:dyDescent="0.25">
      <c r="A62" s="1" t="str">
        <f t="shared" si="0"/>
        <v>182</v>
      </c>
      <c r="B62" s="1" t="str">
        <f t="shared" si="1"/>
        <v>1 05</v>
      </c>
      <c r="C62" s="1" t="str">
        <f t="shared" si="2"/>
        <v>182 1 05</v>
      </c>
      <c r="F62" s="17" t="s">
        <v>377</v>
      </c>
      <c r="G62" s="18" t="s">
        <v>378</v>
      </c>
      <c r="H62" s="19" t="s">
        <v>22</v>
      </c>
      <c r="I62" s="20">
        <v>0</v>
      </c>
      <c r="J62" s="21">
        <v>-185.44800000000001</v>
      </c>
      <c r="K62" s="21">
        <v>0</v>
      </c>
      <c r="L62" s="57">
        <v>0</v>
      </c>
      <c r="M62" s="57">
        <v>0</v>
      </c>
      <c r="N62" s="57">
        <v>0</v>
      </c>
    </row>
    <row r="63" spans="1:14" ht="75" x14ac:dyDescent="0.25">
      <c r="A63" s="1" t="str">
        <f t="shared" si="0"/>
        <v>182</v>
      </c>
      <c r="B63" s="1" t="str">
        <f t="shared" si="1"/>
        <v>1 05</v>
      </c>
      <c r="C63" s="1" t="str">
        <f t="shared" si="2"/>
        <v>182 1 05</v>
      </c>
      <c r="F63" s="17" t="s">
        <v>319</v>
      </c>
      <c r="G63" s="18" t="s">
        <v>320</v>
      </c>
      <c r="H63" s="19" t="s">
        <v>22</v>
      </c>
      <c r="I63" s="20">
        <v>6.7</v>
      </c>
      <c r="J63" s="21">
        <v>2.16</v>
      </c>
      <c r="K63" s="21">
        <v>7</v>
      </c>
      <c r="L63" s="57">
        <v>0</v>
      </c>
      <c r="M63" s="57">
        <v>0</v>
      </c>
      <c r="N63" s="57">
        <v>0</v>
      </c>
    </row>
    <row r="64" spans="1:14" ht="56.25" x14ac:dyDescent="0.25">
      <c r="A64" s="1" t="str">
        <f t="shared" si="0"/>
        <v>182</v>
      </c>
      <c r="B64" s="1" t="str">
        <f t="shared" si="1"/>
        <v>1 05</v>
      </c>
      <c r="C64" s="1" t="str">
        <f t="shared" si="2"/>
        <v>182 1 05</v>
      </c>
      <c r="F64" s="17" t="s">
        <v>379</v>
      </c>
      <c r="G64" s="18" t="s">
        <v>380</v>
      </c>
      <c r="H64" s="19" t="s">
        <v>22</v>
      </c>
      <c r="I64" s="20">
        <v>0</v>
      </c>
      <c r="J64" s="21">
        <v>7.6217499999999996</v>
      </c>
      <c r="K64" s="21">
        <v>8</v>
      </c>
      <c r="L64" s="57">
        <v>0</v>
      </c>
      <c r="M64" s="57">
        <v>0</v>
      </c>
      <c r="N64" s="57">
        <v>0</v>
      </c>
    </row>
    <row r="65" spans="1:14" ht="93.75" x14ac:dyDescent="0.25">
      <c r="A65" s="1" t="str">
        <f t="shared" si="0"/>
        <v>182</v>
      </c>
      <c r="B65" s="1" t="str">
        <f t="shared" si="1"/>
        <v>1 05</v>
      </c>
      <c r="C65" s="1" t="str">
        <f t="shared" si="2"/>
        <v>182 1 05</v>
      </c>
      <c r="F65" s="17" t="s">
        <v>220</v>
      </c>
      <c r="G65" s="18" t="s">
        <v>44</v>
      </c>
      <c r="H65" s="19" t="s">
        <v>22</v>
      </c>
      <c r="I65" s="20">
        <v>93760.6</v>
      </c>
      <c r="J65" s="21">
        <v>79987.008820000003</v>
      </c>
      <c r="K65" s="21">
        <v>97160</v>
      </c>
      <c r="L65" s="57">
        <v>106216</v>
      </c>
      <c r="M65" s="57">
        <v>117033</v>
      </c>
      <c r="N65" s="57">
        <v>122864</v>
      </c>
    </row>
    <row r="66" spans="1:14" ht="75" x14ac:dyDescent="0.25">
      <c r="A66" s="1" t="str">
        <f t="shared" si="0"/>
        <v>182</v>
      </c>
      <c r="B66" s="1" t="str">
        <f t="shared" si="1"/>
        <v>1 05</v>
      </c>
      <c r="C66" s="1" t="str">
        <f t="shared" si="2"/>
        <v>182 1 05</v>
      </c>
      <c r="F66" s="17" t="s">
        <v>221</v>
      </c>
      <c r="G66" s="18" t="s">
        <v>45</v>
      </c>
      <c r="H66" s="19" t="s">
        <v>22</v>
      </c>
      <c r="I66" s="20">
        <v>1501.3</v>
      </c>
      <c r="J66" s="21">
        <v>1989.4322500000001</v>
      </c>
      <c r="K66" s="21">
        <v>3000</v>
      </c>
      <c r="L66" s="57">
        <v>4000</v>
      </c>
      <c r="M66" s="57">
        <v>4500</v>
      </c>
      <c r="N66" s="57">
        <v>5000</v>
      </c>
    </row>
    <row r="67" spans="1:14" ht="93.75" x14ac:dyDescent="0.25">
      <c r="A67" s="1" t="str">
        <f t="shared" si="0"/>
        <v>182</v>
      </c>
      <c r="B67" s="1" t="str">
        <f t="shared" si="1"/>
        <v>1 05</v>
      </c>
      <c r="C67" s="1" t="str">
        <f t="shared" si="2"/>
        <v>182 1 05</v>
      </c>
      <c r="F67" s="17" t="s">
        <v>222</v>
      </c>
      <c r="G67" s="18" t="s">
        <v>46</v>
      </c>
      <c r="H67" s="19" t="s">
        <v>22</v>
      </c>
      <c r="I67" s="20">
        <v>44.1</v>
      </c>
      <c r="J67" s="21">
        <v>164.62934999999999</v>
      </c>
      <c r="K67" s="21">
        <v>170</v>
      </c>
      <c r="L67" s="57">
        <v>0</v>
      </c>
      <c r="M67" s="57">
        <v>0</v>
      </c>
      <c r="N67" s="57">
        <v>0</v>
      </c>
    </row>
    <row r="68" spans="1:14" ht="75" x14ac:dyDescent="0.25">
      <c r="A68" s="1" t="str">
        <f t="shared" si="0"/>
        <v>182</v>
      </c>
      <c r="B68" s="1" t="str">
        <f t="shared" si="1"/>
        <v>1 05</v>
      </c>
      <c r="C68" s="1" t="str">
        <f t="shared" si="2"/>
        <v>182 1 05</v>
      </c>
      <c r="F68" s="17" t="s">
        <v>223</v>
      </c>
      <c r="G68" s="18" t="s">
        <v>47</v>
      </c>
      <c r="H68" s="19" t="s">
        <v>22</v>
      </c>
      <c r="I68" s="20">
        <v>243.7</v>
      </c>
      <c r="J68" s="21">
        <v>-100</v>
      </c>
      <c r="K68" s="21">
        <v>100</v>
      </c>
      <c r="L68" s="57">
        <v>0</v>
      </c>
      <c r="M68" s="57">
        <v>0</v>
      </c>
      <c r="N68" s="57">
        <v>0</v>
      </c>
    </row>
    <row r="69" spans="1:14" ht="93.75" x14ac:dyDescent="0.25">
      <c r="A69" s="1" t="str">
        <f t="shared" si="0"/>
        <v>182</v>
      </c>
      <c r="B69" s="1" t="str">
        <f t="shared" si="1"/>
        <v>1 05</v>
      </c>
      <c r="C69" s="1" t="str">
        <f t="shared" si="2"/>
        <v>182 1 05</v>
      </c>
      <c r="F69" s="17" t="s">
        <v>224</v>
      </c>
      <c r="G69" s="18" t="s">
        <v>48</v>
      </c>
      <c r="H69" s="19" t="s">
        <v>22</v>
      </c>
      <c r="I69" s="20">
        <v>48.2</v>
      </c>
      <c r="J69" s="21">
        <v>50.341459999999998</v>
      </c>
      <c r="K69" s="21">
        <v>70</v>
      </c>
      <c r="L69" s="57">
        <v>0</v>
      </c>
      <c r="M69" s="57">
        <v>0</v>
      </c>
      <c r="N69" s="57">
        <v>0</v>
      </c>
    </row>
    <row r="70" spans="1:14" ht="75" x14ac:dyDescent="0.25">
      <c r="A70" s="1" t="str">
        <f t="shared" si="0"/>
        <v>182</v>
      </c>
      <c r="B70" s="1" t="str">
        <f t="shared" si="1"/>
        <v>1 05</v>
      </c>
      <c r="C70" s="1" t="str">
        <f t="shared" si="2"/>
        <v>182 1 05</v>
      </c>
      <c r="F70" s="17" t="s">
        <v>225</v>
      </c>
      <c r="G70" s="18" t="s">
        <v>49</v>
      </c>
      <c r="H70" s="19" t="s">
        <v>22</v>
      </c>
      <c r="I70" s="20">
        <v>2.6</v>
      </c>
      <c r="J70" s="21">
        <v>0.99858000000000002</v>
      </c>
      <c r="K70" s="21">
        <v>3</v>
      </c>
      <c r="L70" s="57">
        <v>0</v>
      </c>
      <c r="M70" s="57">
        <v>0</v>
      </c>
      <c r="N70" s="57">
        <v>0</v>
      </c>
    </row>
    <row r="71" spans="1:14" ht="75" x14ac:dyDescent="0.25">
      <c r="A71" s="1" t="str">
        <f t="shared" si="0"/>
        <v>182</v>
      </c>
      <c r="B71" s="1" t="str">
        <f t="shared" si="1"/>
        <v>1 05</v>
      </c>
      <c r="C71" s="1" t="str">
        <f t="shared" si="2"/>
        <v>182 1 05</v>
      </c>
      <c r="F71" s="17" t="s">
        <v>226</v>
      </c>
      <c r="G71" s="18" t="s">
        <v>50</v>
      </c>
      <c r="H71" s="19" t="s">
        <v>22</v>
      </c>
      <c r="I71" s="20">
        <v>0</v>
      </c>
      <c r="J71" s="21">
        <v>-270.17827</v>
      </c>
      <c r="K71" s="21">
        <v>0</v>
      </c>
      <c r="L71" s="57">
        <v>0</v>
      </c>
      <c r="M71" s="57">
        <v>0</v>
      </c>
      <c r="N71" s="57">
        <v>0</v>
      </c>
    </row>
    <row r="72" spans="1:14" ht="56.25" x14ac:dyDescent="0.25">
      <c r="A72" s="1" t="str">
        <f t="shared" si="0"/>
        <v>182</v>
      </c>
      <c r="B72" s="1" t="str">
        <f t="shared" si="1"/>
        <v>1 05</v>
      </c>
      <c r="C72" s="1" t="str">
        <f t="shared" si="2"/>
        <v>182 1 05</v>
      </c>
      <c r="F72" s="17" t="s">
        <v>227</v>
      </c>
      <c r="G72" s="18" t="s">
        <v>51</v>
      </c>
      <c r="H72" s="19" t="s">
        <v>22</v>
      </c>
      <c r="I72" s="20">
        <v>50.8</v>
      </c>
      <c r="J72" s="21">
        <v>12.35379</v>
      </c>
      <c r="K72" s="21">
        <v>51</v>
      </c>
      <c r="L72" s="57">
        <v>0</v>
      </c>
      <c r="M72" s="57">
        <v>0</v>
      </c>
      <c r="N72" s="57">
        <v>0</v>
      </c>
    </row>
    <row r="73" spans="1:14" ht="75" x14ac:dyDescent="0.25">
      <c r="A73" s="1" t="str">
        <f t="shared" si="0"/>
        <v>182</v>
      </c>
      <c r="B73" s="1" t="str">
        <f t="shared" si="1"/>
        <v>1 05</v>
      </c>
      <c r="C73" s="1" t="str">
        <f t="shared" si="2"/>
        <v>182 1 05</v>
      </c>
      <c r="F73" s="17" t="s">
        <v>228</v>
      </c>
      <c r="G73" s="18" t="s">
        <v>52</v>
      </c>
      <c r="H73" s="19" t="s">
        <v>22</v>
      </c>
      <c r="I73" s="20">
        <v>20.5</v>
      </c>
      <c r="J73" s="21">
        <v>-1</v>
      </c>
      <c r="K73" s="21">
        <v>21</v>
      </c>
      <c r="L73" s="57">
        <v>0</v>
      </c>
      <c r="M73" s="57">
        <v>0</v>
      </c>
      <c r="N73" s="57">
        <v>0</v>
      </c>
    </row>
    <row r="74" spans="1:14" ht="56.25" x14ac:dyDescent="0.25">
      <c r="A74" s="1" t="str">
        <f t="shared" ref="A74:A137" si="3">LEFT(C74,3)</f>
        <v>182</v>
      </c>
      <c r="B74" s="1" t="str">
        <f t="shared" ref="B74:B137" si="4">RIGHT(C74,4)</f>
        <v>1 05</v>
      </c>
      <c r="C74" s="1" t="str">
        <f t="shared" ref="C74:C137" si="5">LEFT(F74,8)</f>
        <v>182 1 05</v>
      </c>
      <c r="F74" s="17" t="s">
        <v>229</v>
      </c>
      <c r="G74" s="18" t="s">
        <v>53</v>
      </c>
      <c r="H74" s="19" t="s">
        <v>22</v>
      </c>
      <c r="I74" s="20">
        <v>0</v>
      </c>
      <c r="J74" s="21">
        <v>2.613</v>
      </c>
      <c r="K74" s="21">
        <v>3</v>
      </c>
      <c r="L74" s="57">
        <v>0</v>
      </c>
      <c r="M74" s="57">
        <v>0</v>
      </c>
      <c r="N74" s="57">
        <v>0</v>
      </c>
    </row>
    <row r="75" spans="1:14" ht="75" x14ac:dyDescent="0.25">
      <c r="A75" s="1" t="str">
        <f t="shared" si="3"/>
        <v>182</v>
      </c>
      <c r="B75" s="1" t="str">
        <f t="shared" si="4"/>
        <v>1 05</v>
      </c>
      <c r="C75" s="1" t="str">
        <f t="shared" si="5"/>
        <v>182 1 05</v>
      </c>
      <c r="F75" s="17" t="s">
        <v>321</v>
      </c>
      <c r="G75" s="18" t="s">
        <v>322</v>
      </c>
      <c r="H75" s="19" t="s">
        <v>22</v>
      </c>
      <c r="I75" s="20">
        <v>0</v>
      </c>
      <c r="J75" s="21">
        <v>1.1299999999999999E-3</v>
      </c>
      <c r="K75" s="21">
        <v>0</v>
      </c>
      <c r="L75" s="57">
        <v>0</v>
      </c>
      <c r="M75" s="57">
        <v>0</v>
      </c>
      <c r="N75" s="57">
        <v>0</v>
      </c>
    </row>
    <row r="76" spans="1:14" ht="56.25" x14ac:dyDescent="0.25">
      <c r="A76" s="1" t="str">
        <f t="shared" si="3"/>
        <v>182</v>
      </c>
      <c r="B76" s="1" t="str">
        <f t="shared" si="4"/>
        <v>1 06</v>
      </c>
      <c r="C76" s="1" t="str">
        <f t="shared" si="5"/>
        <v>182 1 06</v>
      </c>
      <c r="F76" s="17" t="s">
        <v>230</v>
      </c>
      <c r="G76" s="18" t="s">
        <v>54</v>
      </c>
      <c r="H76" s="19" t="s">
        <v>22</v>
      </c>
      <c r="I76" s="20">
        <v>387822</v>
      </c>
      <c r="J76" s="21">
        <v>144748.86614999999</v>
      </c>
      <c r="K76" s="21">
        <v>267364</v>
      </c>
      <c r="L76" s="57">
        <v>223423</v>
      </c>
      <c r="M76" s="57">
        <v>262220</v>
      </c>
      <c r="N76" s="57">
        <v>292258</v>
      </c>
    </row>
    <row r="77" spans="1:14" s="12" customFormat="1" ht="37.5" x14ac:dyDescent="0.25">
      <c r="A77" s="1" t="str">
        <f t="shared" si="3"/>
        <v>182</v>
      </c>
      <c r="B77" s="1" t="str">
        <f t="shared" si="4"/>
        <v>1 06</v>
      </c>
      <c r="C77" s="1" t="str">
        <f t="shared" si="5"/>
        <v>182 1 06</v>
      </c>
      <c r="D77" s="1"/>
      <c r="E77" s="1"/>
      <c r="F77" s="17" t="s">
        <v>231</v>
      </c>
      <c r="G77" s="18" t="s">
        <v>55</v>
      </c>
      <c r="H77" s="24" t="s">
        <v>22</v>
      </c>
      <c r="I77" s="21">
        <v>780</v>
      </c>
      <c r="J77" s="21">
        <v>4482.3620000000001</v>
      </c>
      <c r="K77" s="21">
        <v>5000</v>
      </c>
      <c r="L77" s="57">
        <v>5000</v>
      </c>
      <c r="M77" s="57">
        <v>5500</v>
      </c>
      <c r="N77" s="57">
        <v>6000</v>
      </c>
    </row>
    <row r="78" spans="1:14" s="12" customFormat="1" ht="75" x14ac:dyDescent="0.25">
      <c r="A78" s="1" t="str">
        <f t="shared" si="3"/>
        <v>182</v>
      </c>
      <c r="B78" s="1" t="str">
        <f t="shared" si="4"/>
        <v>1 06</v>
      </c>
      <c r="C78" s="1" t="str">
        <f t="shared" si="5"/>
        <v>182 1 06</v>
      </c>
      <c r="D78" s="1"/>
      <c r="E78" s="1"/>
      <c r="F78" s="17" t="s">
        <v>232</v>
      </c>
      <c r="G78" s="18" t="s">
        <v>56</v>
      </c>
      <c r="H78" s="24" t="s">
        <v>22</v>
      </c>
      <c r="I78" s="21">
        <v>0</v>
      </c>
      <c r="J78" s="21">
        <v>276.83071999999999</v>
      </c>
      <c r="K78" s="21">
        <v>300</v>
      </c>
      <c r="L78" s="57">
        <v>0</v>
      </c>
      <c r="M78" s="57">
        <v>0</v>
      </c>
      <c r="N78" s="57">
        <v>0</v>
      </c>
    </row>
    <row r="79" spans="1:14" s="12" customFormat="1" ht="37.5" x14ac:dyDescent="0.25">
      <c r="A79" s="1" t="str">
        <f t="shared" si="3"/>
        <v>182</v>
      </c>
      <c r="B79" s="1" t="str">
        <f t="shared" si="4"/>
        <v>1 06</v>
      </c>
      <c r="C79" s="1" t="str">
        <f t="shared" si="5"/>
        <v>182 1 06</v>
      </c>
      <c r="D79" s="1"/>
      <c r="E79" s="1"/>
      <c r="F79" s="17" t="s">
        <v>233</v>
      </c>
      <c r="G79" s="18" t="s">
        <v>57</v>
      </c>
      <c r="H79" s="24" t="s">
        <v>22</v>
      </c>
      <c r="I79" s="21">
        <v>0</v>
      </c>
      <c r="J79" s="21">
        <v>-0.62700999999999996</v>
      </c>
      <c r="K79" s="21">
        <v>0</v>
      </c>
      <c r="L79" s="57">
        <v>0</v>
      </c>
      <c r="M79" s="57">
        <v>0</v>
      </c>
      <c r="N79" s="57">
        <v>0</v>
      </c>
    </row>
    <row r="80" spans="1:14" s="43" customFormat="1" ht="56.25" x14ac:dyDescent="0.25">
      <c r="A80" s="1" t="str">
        <f t="shared" si="3"/>
        <v>182</v>
      </c>
      <c r="B80" s="1" t="str">
        <f t="shared" si="4"/>
        <v>1 06</v>
      </c>
      <c r="C80" s="1" t="str">
        <f t="shared" si="5"/>
        <v>182 1 06</v>
      </c>
      <c r="D80" s="1"/>
      <c r="E80" s="1"/>
      <c r="F80" s="17" t="s">
        <v>381</v>
      </c>
      <c r="G80" s="18" t="s">
        <v>382</v>
      </c>
      <c r="H80" s="24" t="s">
        <v>22</v>
      </c>
      <c r="I80" s="21">
        <v>0</v>
      </c>
      <c r="J80" s="21">
        <v>1.0095000000000001</v>
      </c>
      <c r="K80" s="21">
        <v>2</v>
      </c>
      <c r="L80" s="57">
        <v>0</v>
      </c>
      <c r="M80" s="57">
        <v>0</v>
      </c>
      <c r="N80" s="57">
        <v>0</v>
      </c>
    </row>
    <row r="81" spans="1:14" s="48" customFormat="1" ht="56.25" x14ac:dyDescent="0.25">
      <c r="A81" s="1" t="str">
        <f t="shared" si="3"/>
        <v>182</v>
      </c>
      <c r="B81" s="1" t="str">
        <f t="shared" si="4"/>
        <v>1 06</v>
      </c>
      <c r="C81" s="1" t="str">
        <f t="shared" si="5"/>
        <v>182 1 06</v>
      </c>
      <c r="D81" s="1"/>
      <c r="E81" s="1"/>
      <c r="F81" s="17" t="s">
        <v>234</v>
      </c>
      <c r="G81" s="18" t="s">
        <v>58</v>
      </c>
      <c r="H81" s="19" t="s">
        <v>22</v>
      </c>
      <c r="I81" s="20">
        <v>29266</v>
      </c>
      <c r="J81" s="21">
        <v>22331.651409999999</v>
      </c>
      <c r="K81" s="21">
        <v>31292</v>
      </c>
      <c r="L81" s="57">
        <v>33632</v>
      </c>
      <c r="M81" s="57">
        <v>37650</v>
      </c>
      <c r="N81" s="57">
        <v>40482</v>
      </c>
    </row>
    <row r="82" spans="1:14" s="48" customFormat="1" ht="37.5" x14ac:dyDescent="0.25">
      <c r="A82" s="1" t="str">
        <f t="shared" si="3"/>
        <v>182</v>
      </c>
      <c r="B82" s="1" t="str">
        <f t="shared" si="4"/>
        <v>1 06</v>
      </c>
      <c r="C82" s="1" t="str">
        <f t="shared" si="5"/>
        <v>182 1 06</v>
      </c>
      <c r="D82" s="1"/>
      <c r="E82" s="1"/>
      <c r="F82" s="17" t="s">
        <v>235</v>
      </c>
      <c r="G82" s="18" t="s">
        <v>59</v>
      </c>
      <c r="H82" s="19" t="s">
        <v>22</v>
      </c>
      <c r="I82" s="20">
        <v>0</v>
      </c>
      <c r="J82" s="21">
        <v>226.81952000000001</v>
      </c>
      <c r="K82" s="21">
        <v>0</v>
      </c>
      <c r="L82" s="57">
        <v>0</v>
      </c>
      <c r="M82" s="57">
        <v>0</v>
      </c>
      <c r="N82" s="57">
        <v>0</v>
      </c>
    </row>
    <row r="83" spans="1:14" s="48" customFormat="1" ht="56.25" x14ac:dyDescent="0.25">
      <c r="A83" s="1" t="str">
        <f t="shared" si="3"/>
        <v>182</v>
      </c>
      <c r="B83" s="1" t="str">
        <f t="shared" si="4"/>
        <v>1 06</v>
      </c>
      <c r="C83" s="1" t="str">
        <f t="shared" si="5"/>
        <v>182 1 06</v>
      </c>
      <c r="D83" s="1"/>
      <c r="E83" s="1"/>
      <c r="F83" s="17" t="s">
        <v>236</v>
      </c>
      <c r="G83" s="18" t="s">
        <v>60</v>
      </c>
      <c r="H83" s="19" t="s">
        <v>22</v>
      </c>
      <c r="I83" s="20">
        <v>0</v>
      </c>
      <c r="J83" s="21">
        <v>155.75685999999999</v>
      </c>
      <c r="K83" s="21">
        <v>0</v>
      </c>
      <c r="L83" s="57">
        <v>0</v>
      </c>
      <c r="M83" s="57">
        <v>0</v>
      </c>
      <c r="N83" s="57">
        <v>0</v>
      </c>
    </row>
    <row r="84" spans="1:14" s="48" customFormat="1" ht="37.5" x14ac:dyDescent="0.25">
      <c r="A84" s="1" t="str">
        <f t="shared" si="3"/>
        <v>182</v>
      </c>
      <c r="B84" s="1" t="str">
        <f t="shared" si="4"/>
        <v>1 06</v>
      </c>
      <c r="C84" s="1" t="str">
        <f t="shared" si="5"/>
        <v>182 1 06</v>
      </c>
      <c r="D84" s="1"/>
      <c r="E84" s="1"/>
      <c r="F84" s="17" t="s">
        <v>237</v>
      </c>
      <c r="G84" s="18" t="s">
        <v>61</v>
      </c>
      <c r="H84" s="19" t="s">
        <v>22</v>
      </c>
      <c r="I84" s="20">
        <v>0</v>
      </c>
      <c r="J84" s="21">
        <v>6.8672199999999997</v>
      </c>
      <c r="K84" s="21">
        <v>0</v>
      </c>
      <c r="L84" s="57">
        <v>0</v>
      </c>
      <c r="M84" s="57">
        <v>0</v>
      </c>
      <c r="N84" s="57">
        <v>0</v>
      </c>
    </row>
    <row r="85" spans="1:14" s="48" customFormat="1" ht="56.25" x14ac:dyDescent="0.25">
      <c r="A85" s="1" t="str">
        <f t="shared" si="3"/>
        <v>182</v>
      </c>
      <c r="B85" s="1" t="str">
        <f t="shared" si="4"/>
        <v>1 06</v>
      </c>
      <c r="C85" s="1" t="str">
        <f t="shared" si="5"/>
        <v>182 1 06</v>
      </c>
      <c r="D85" s="1"/>
      <c r="E85" s="1"/>
      <c r="F85" s="17" t="s">
        <v>238</v>
      </c>
      <c r="G85" s="18" t="s">
        <v>62</v>
      </c>
      <c r="H85" s="19" t="s">
        <v>22</v>
      </c>
      <c r="I85" s="20">
        <v>119125</v>
      </c>
      <c r="J85" s="21">
        <v>38340.058570000001</v>
      </c>
      <c r="K85" s="21">
        <v>120179</v>
      </c>
      <c r="L85" s="57">
        <v>125631</v>
      </c>
      <c r="M85" s="57">
        <v>145508</v>
      </c>
      <c r="N85" s="57">
        <v>163132</v>
      </c>
    </row>
    <row r="86" spans="1:14" s="48" customFormat="1" ht="37.5" x14ac:dyDescent="0.25">
      <c r="A86" s="1" t="str">
        <f t="shared" si="3"/>
        <v>182</v>
      </c>
      <c r="B86" s="1" t="str">
        <f t="shared" si="4"/>
        <v>1 06</v>
      </c>
      <c r="C86" s="1" t="str">
        <f t="shared" si="5"/>
        <v>182 1 06</v>
      </c>
      <c r="D86" s="1"/>
      <c r="E86" s="1"/>
      <c r="F86" s="17" t="s">
        <v>239</v>
      </c>
      <c r="G86" s="18" t="s">
        <v>63</v>
      </c>
      <c r="H86" s="19" t="s">
        <v>22</v>
      </c>
      <c r="I86" s="20">
        <v>5030</v>
      </c>
      <c r="J86" s="21">
        <v>1625.41131</v>
      </c>
      <c r="K86" s="21">
        <v>1950</v>
      </c>
      <c r="L86" s="57">
        <v>2038</v>
      </c>
      <c r="M86" s="57">
        <v>2360</v>
      </c>
      <c r="N86" s="57">
        <v>2646</v>
      </c>
    </row>
    <row r="87" spans="1:14" s="48" customFormat="1" ht="37.5" x14ac:dyDescent="0.25">
      <c r="A87" s="1" t="str">
        <f t="shared" si="3"/>
        <v>182</v>
      </c>
      <c r="B87" s="1" t="str">
        <f t="shared" si="4"/>
        <v>1 06</v>
      </c>
      <c r="C87" s="1" t="str">
        <f t="shared" si="5"/>
        <v>182 1 06</v>
      </c>
      <c r="D87" s="1"/>
      <c r="E87" s="1"/>
      <c r="F87" s="17" t="s">
        <v>240</v>
      </c>
      <c r="G87" s="18" t="s">
        <v>64</v>
      </c>
      <c r="H87" s="19" t="s">
        <v>22</v>
      </c>
      <c r="I87" s="20">
        <v>0</v>
      </c>
      <c r="J87" s="21">
        <v>-31.937259999999998</v>
      </c>
      <c r="K87" s="21">
        <v>0</v>
      </c>
      <c r="L87" s="57">
        <v>0</v>
      </c>
      <c r="M87" s="57">
        <v>0</v>
      </c>
      <c r="N87" s="57">
        <v>0</v>
      </c>
    </row>
    <row r="88" spans="1:14" ht="37.5" x14ac:dyDescent="0.25">
      <c r="A88" s="1" t="str">
        <f t="shared" si="3"/>
        <v>182</v>
      </c>
      <c r="B88" s="1" t="str">
        <f t="shared" si="4"/>
        <v>1 06</v>
      </c>
      <c r="C88" s="1" t="str">
        <f t="shared" si="5"/>
        <v>182 1 06</v>
      </c>
      <c r="F88" s="17" t="s">
        <v>241</v>
      </c>
      <c r="G88" s="18" t="s">
        <v>65</v>
      </c>
      <c r="H88" s="19" t="s">
        <v>22</v>
      </c>
      <c r="I88" s="20">
        <v>0</v>
      </c>
      <c r="J88" s="21">
        <v>155</v>
      </c>
      <c r="K88" s="21">
        <v>155</v>
      </c>
      <c r="L88" s="57">
        <v>0</v>
      </c>
      <c r="M88" s="57">
        <v>0</v>
      </c>
      <c r="N88" s="57">
        <v>0</v>
      </c>
    </row>
    <row r="89" spans="1:14" ht="56.25" x14ac:dyDescent="0.25">
      <c r="A89" s="1" t="str">
        <f t="shared" si="3"/>
        <v>182</v>
      </c>
      <c r="B89" s="1" t="str">
        <f t="shared" si="4"/>
        <v>1 07</v>
      </c>
      <c r="C89" s="1" t="str">
        <f t="shared" si="5"/>
        <v>182 1 07</v>
      </c>
      <c r="F89" s="17" t="s">
        <v>242</v>
      </c>
      <c r="G89" s="18" t="s">
        <v>66</v>
      </c>
      <c r="H89" s="19" t="s">
        <v>22</v>
      </c>
      <c r="I89" s="20">
        <v>3742.8</v>
      </c>
      <c r="J89" s="20">
        <v>5736.268</v>
      </c>
      <c r="K89" s="20">
        <v>3742.8</v>
      </c>
      <c r="L89" s="58">
        <v>9553</v>
      </c>
      <c r="M89" s="58">
        <v>10410</v>
      </c>
      <c r="N89" s="58">
        <v>10518</v>
      </c>
    </row>
    <row r="90" spans="1:14" ht="37.5" x14ac:dyDescent="0.25">
      <c r="A90" s="1" t="str">
        <f t="shared" si="3"/>
        <v>182</v>
      </c>
      <c r="B90" s="1" t="str">
        <f t="shared" si="4"/>
        <v>1 07</v>
      </c>
      <c r="C90" s="1" t="str">
        <f t="shared" si="5"/>
        <v>182 1 07</v>
      </c>
      <c r="F90" s="17" t="s">
        <v>243</v>
      </c>
      <c r="G90" s="18" t="s">
        <v>67</v>
      </c>
      <c r="H90" s="19" t="s">
        <v>22</v>
      </c>
      <c r="I90" s="20">
        <v>6.3</v>
      </c>
      <c r="J90" s="20">
        <v>1.7982800000000001</v>
      </c>
      <c r="K90" s="20">
        <v>6.3</v>
      </c>
      <c r="L90" s="58">
        <v>3</v>
      </c>
      <c r="M90" s="58">
        <v>3</v>
      </c>
      <c r="N90" s="58">
        <v>3</v>
      </c>
    </row>
    <row r="91" spans="1:14" ht="56.25" x14ac:dyDescent="0.25">
      <c r="A91" s="1" t="str">
        <f t="shared" si="3"/>
        <v>182</v>
      </c>
      <c r="B91" s="1" t="str">
        <f t="shared" si="4"/>
        <v>1 07</v>
      </c>
      <c r="C91" s="1" t="str">
        <f t="shared" si="5"/>
        <v>182 1 07</v>
      </c>
      <c r="F91" s="17" t="s">
        <v>244</v>
      </c>
      <c r="G91" s="18" t="s">
        <v>68</v>
      </c>
      <c r="H91" s="19" t="s">
        <v>22</v>
      </c>
      <c r="I91" s="20">
        <v>52.9</v>
      </c>
      <c r="J91" s="20">
        <v>38.658000000000001</v>
      </c>
      <c r="K91" s="20">
        <v>52.9</v>
      </c>
      <c r="L91" s="58">
        <v>64</v>
      </c>
      <c r="M91" s="58">
        <v>70</v>
      </c>
      <c r="N91" s="58">
        <v>71</v>
      </c>
    </row>
    <row r="92" spans="1:14" ht="75" x14ac:dyDescent="0.25">
      <c r="A92" s="1" t="str">
        <f t="shared" si="3"/>
        <v>182</v>
      </c>
      <c r="B92" s="1" t="str">
        <f t="shared" si="4"/>
        <v>1 07</v>
      </c>
      <c r="C92" s="1" t="str">
        <f t="shared" si="5"/>
        <v>182 1 07</v>
      </c>
      <c r="F92" s="17" t="s">
        <v>245</v>
      </c>
      <c r="G92" s="18" t="s">
        <v>69</v>
      </c>
      <c r="H92" s="19" t="s">
        <v>22</v>
      </c>
      <c r="I92" s="20">
        <v>130878.7</v>
      </c>
      <c r="J92" s="20">
        <v>76277.874049999999</v>
      </c>
      <c r="K92" s="20">
        <v>130785.57561</v>
      </c>
      <c r="L92" s="57">
        <v>127038</v>
      </c>
      <c r="M92" s="57">
        <v>138480</v>
      </c>
      <c r="N92" s="57">
        <v>139896</v>
      </c>
    </row>
    <row r="93" spans="1:14" ht="56.25" x14ac:dyDescent="0.25">
      <c r="A93" s="1" t="str">
        <f t="shared" si="3"/>
        <v>182</v>
      </c>
      <c r="B93" s="1" t="str">
        <f t="shared" si="4"/>
        <v>1 07</v>
      </c>
      <c r="C93" s="1" t="str">
        <f t="shared" si="5"/>
        <v>182 1 07</v>
      </c>
      <c r="F93" s="17" t="s">
        <v>246</v>
      </c>
      <c r="G93" s="18" t="s">
        <v>70</v>
      </c>
      <c r="H93" s="19" t="s">
        <v>22</v>
      </c>
      <c r="I93" s="20">
        <v>67.8</v>
      </c>
      <c r="J93" s="20">
        <v>160.92438999999999</v>
      </c>
      <c r="K93" s="20">
        <v>160.92438999999999</v>
      </c>
      <c r="L93" s="58">
        <v>268</v>
      </c>
      <c r="M93" s="58">
        <v>292</v>
      </c>
      <c r="N93" s="58">
        <v>295</v>
      </c>
    </row>
    <row r="94" spans="1:14" ht="75" x14ac:dyDescent="0.25">
      <c r="A94" s="1" t="str">
        <f t="shared" si="3"/>
        <v>182</v>
      </c>
      <c r="B94" s="1" t="str">
        <f t="shared" si="4"/>
        <v>1 07</v>
      </c>
      <c r="C94" s="1" t="str">
        <f t="shared" si="5"/>
        <v>182 1 07</v>
      </c>
      <c r="F94" s="17" t="s">
        <v>247</v>
      </c>
      <c r="G94" s="18" t="s">
        <v>71</v>
      </c>
      <c r="H94" s="19" t="s">
        <v>22</v>
      </c>
      <c r="I94" s="20">
        <v>1.2</v>
      </c>
      <c r="J94" s="20">
        <v>-2.2679999999999998</v>
      </c>
      <c r="K94" s="20">
        <v>1.2</v>
      </c>
      <c r="L94" s="58">
        <v>0</v>
      </c>
      <c r="M94" s="58">
        <v>0</v>
      </c>
      <c r="N94" s="58">
        <v>0</v>
      </c>
    </row>
    <row r="95" spans="1:14" ht="56.25" x14ac:dyDescent="0.25">
      <c r="A95" s="1" t="str">
        <f t="shared" si="3"/>
        <v>182</v>
      </c>
      <c r="B95" s="1" t="str">
        <f t="shared" si="4"/>
        <v>1 07</v>
      </c>
      <c r="C95" s="1" t="str">
        <f t="shared" si="5"/>
        <v>182 1 07</v>
      </c>
      <c r="F95" s="17" t="s">
        <v>248</v>
      </c>
      <c r="G95" s="18" t="s">
        <v>72</v>
      </c>
      <c r="H95" s="19" t="s">
        <v>22</v>
      </c>
      <c r="I95" s="20">
        <v>33377.4</v>
      </c>
      <c r="J95" s="20">
        <v>20878.191360000001</v>
      </c>
      <c r="K95" s="20">
        <v>33377.4</v>
      </c>
      <c r="L95" s="58">
        <f>34772-4</f>
        <v>34768</v>
      </c>
      <c r="M95" s="58">
        <v>37904</v>
      </c>
      <c r="N95" s="58">
        <v>38291</v>
      </c>
    </row>
    <row r="96" spans="1:14" ht="37.5" x14ac:dyDescent="0.25">
      <c r="A96" s="1" t="str">
        <f t="shared" si="3"/>
        <v>182</v>
      </c>
      <c r="B96" s="1" t="str">
        <f t="shared" si="4"/>
        <v>1 07</v>
      </c>
      <c r="C96" s="1" t="str">
        <f t="shared" si="5"/>
        <v>182 1 07</v>
      </c>
      <c r="F96" s="17" t="s">
        <v>249</v>
      </c>
      <c r="G96" s="18" t="s">
        <v>73</v>
      </c>
      <c r="H96" s="19" t="s">
        <v>22</v>
      </c>
      <c r="I96" s="20">
        <v>3.9</v>
      </c>
      <c r="J96" s="20">
        <v>1.8804000000000001</v>
      </c>
      <c r="K96" s="20">
        <v>3.9</v>
      </c>
      <c r="L96" s="57">
        <v>3</v>
      </c>
      <c r="M96" s="57">
        <v>3</v>
      </c>
      <c r="N96" s="57">
        <v>3</v>
      </c>
    </row>
    <row r="97" spans="1:14" ht="56.25" x14ac:dyDescent="0.25">
      <c r="A97" s="1" t="str">
        <f t="shared" si="3"/>
        <v>182</v>
      </c>
      <c r="B97" s="1" t="str">
        <f t="shared" si="4"/>
        <v>1 07</v>
      </c>
      <c r="C97" s="1" t="str">
        <f t="shared" si="5"/>
        <v>182 1 07</v>
      </c>
      <c r="F97" s="17" t="s">
        <v>250</v>
      </c>
      <c r="G97" s="18" t="s">
        <v>74</v>
      </c>
      <c r="H97" s="19" t="s">
        <v>22</v>
      </c>
      <c r="I97" s="20">
        <v>1979</v>
      </c>
      <c r="J97" s="21">
        <v>1256.46</v>
      </c>
      <c r="K97" s="21">
        <v>2247.5204800000001</v>
      </c>
      <c r="L97" s="57">
        <v>0</v>
      </c>
      <c r="M97" s="57">
        <v>0</v>
      </c>
      <c r="N97" s="57">
        <v>0</v>
      </c>
    </row>
    <row r="98" spans="1:14" ht="37.5" x14ac:dyDescent="0.25">
      <c r="A98" s="1" t="str">
        <f t="shared" si="3"/>
        <v>182</v>
      </c>
      <c r="B98" s="1" t="str">
        <f t="shared" si="4"/>
        <v>1 07</v>
      </c>
      <c r="C98" s="1" t="str">
        <f t="shared" si="5"/>
        <v>182 1 07</v>
      </c>
      <c r="F98" s="17" t="s">
        <v>251</v>
      </c>
      <c r="G98" s="18" t="s">
        <v>75</v>
      </c>
      <c r="H98" s="19" t="s">
        <v>22</v>
      </c>
      <c r="I98" s="20">
        <v>60</v>
      </c>
      <c r="J98" s="21">
        <v>0</v>
      </c>
      <c r="K98" s="21">
        <v>0</v>
      </c>
      <c r="L98" s="57">
        <v>0</v>
      </c>
      <c r="M98" s="57">
        <v>0</v>
      </c>
      <c r="N98" s="57">
        <v>0</v>
      </c>
    </row>
    <row r="99" spans="1:14" ht="56.25" x14ac:dyDescent="0.25">
      <c r="A99" s="1" t="str">
        <f t="shared" si="3"/>
        <v>182</v>
      </c>
      <c r="B99" s="1" t="str">
        <f t="shared" si="4"/>
        <v>1 07</v>
      </c>
      <c r="C99" s="1" t="str">
        <f t="shared" si="5"/>
        <v>182 1 07</v>
      </c>
      <c r="F99" s="17" t="s">
        <v>401</v>
      </c>
      <c r="G99" s="18" t="s">
        <v>400</v>
      </c>
      <c r="H99" s="19" t="s">
        <v>22</v>
      </c>
      <c r="I99" s="20">
        <v>0</v>
      </c>
      <c r="J99" s="21">
        <v>82.163200000000003</v>
      </c>
      <c r="K99" s="21">
        <v>82.163200000000003</v>
      </c>
      <c r="L99" s="57">
        <v>0</v>
      </c>
      <c r="M99" s="57">
        <v>0</v>
      </c>
      <c r="N99" s="57">
        <v>0</v>
      </c>
    </row>
    <row r="100" spans="1:14" ht="37.5" x14ac:dyDescent="0.25">
      <c r="A100" s="1" t="str">
        <f t="shared" si="3"/>
        <v>182</v>
      </c>
      <c r="B100" s="1" t="str">
        <f t="shared" si="4"/>
        <v>1 07</v>
      </c>
      <c r="C100" s="1" t="str">
        <f t="shared" si="5"/>
        <v>182 1 07</v>
      </c>
      <c r="F100" s="17" t="s">
        <v>252</v>
      </c>
      <c r="G100" s="18" t="s">
        <v>76</v>
      </c>
      <c r="H100" s="19" t="s">
        <v>22</v>
      </c>
      <c r="I100" s="20">
        <v>0</v>
      </c>
      <c r="J100" s="21">
        <v>0.31631999999999999</v>
      </c>
      <c r="K100" s="21">
        <v>0.31631999999999999</v>
      </c>
      <c r="L100" s="57">
        <v>0</v>
      </c>
      <c r="M100" s="57">
        <v>0</v>
      </c>
      <c r="N100" s="57">
        <v>0</v>
      </c>
    </row>
    <row r="101" spans="1:14" ht="75" x14ac:dyDescent="0.25">
      <c r="A101" s="1" t="str">
        <f t="shared" si="3"/>
        <v>182</v>
      </c>
      <c r="B101" s="1" t="str">
        <f t="shared" si="4"/>
        <v>1 07</v>
      </c>
      <c r="C101" s="1" t="str">
        <f t="shared" si="5"/>
        <v>182 1 07</v>
      </c>
      <c r="F101" s="17" t="s">
        <v>488</v>
      </c>
      <c r="G101" s="18" t="s">
        <v>404</v>
      </c>
      <c r="H101" s="19" t="s">
        <v>22</v>
      </c>
      <c r="I101" s="20">
        <v>0</v>
      </c>
      <c r="J101" s="21">
        <v>0</v>
      </c>
      <c r="K101" s="21">
        <v>0</v>
      </c>
      <c r="L101" s="57">
        <v>1999</v>
      </c>
      <c r="M101" s="57">
        <v>2019</v>
      </c>
      <c r="N101" s="57">
        <v>2039</v>
      </c>
    </row>
    <row r="102" spans="1:14" ht="56.25" x14ac:dyDescent="0.25">
      <c r="A102" s="1" t="str">
        <f t="shared" si="3"/>
        <v>182</v>
      </c>
      <c r="B102" s="1" t="str">
        <f t="shared" si="4"/>
        <v>1 07</v>
      </c>
      <c r="C102" s="1" t="str">
        <f t="shared" si="5"/>
        <v>182 1 07</v>
      </c>
      <c r="F102" s="17" t="s">
        <v>489</v>
      </c>
      <c r="G102" s="18" t="s">
        <v>405</v>
      </c>
      <c r="H102" s="19" t="s">
        <v>22</v>
      </c>
      <c r="I102" s="20">
        <v>0</v>
      </c>
      <c r="J102" s="21">
        <v>0</v>
      </c>
      <c r="K102" s="21">
        <v>0</v>
      </c>
      <c r="L102" s="57">
        <v>0</v>
      </c>
      <c r="M102" s="57">
        <v>0</v>
      </c>
      <c r="N102" s="57">
        <v>0</v>
      </c>
    </row>
    <row r="103" spans="1:14" ht="56.25" x14ac:dyDescent="0.25">
      <c r="A103" s="1" t="str">
        <f t="shared" si="3"/>
        <v>182</v>
      </c>
      <c r="B103" s="1" t="str">
        <f t="shared" si="4"/>
        <v>1 07</v>
      </c>
      <c r="C103" s="1" t="str">
        <f t="shared" si="5"/>
        <v>182 1 07</v>
      </c>
      <c r="F103" s="17" t="s">
        <v>486</v>
      </c>
      <c r="G103" s="18" t="s">
        <v>487</v>
      </c>
      <c r="H103" s="19" t="s">
        <v>22</v>
      </c>
      <c r="I103" s="20">
        <v>0</v>
      </c>
      <c r="J103" s="21">
        <v>0</v>
      </c>
      <c r="K103" s="21">
        <v>0</v>
      </c>
      <c r="L103" s="57">
        <v>60</v>
      </c>
      <c r="M103" s="57">
        <v>60</v>
      </c>
      <c r="N103" s="57">
        <v>60</v>
      </c>
    </row>
    <row r="104" spans="1:14" s="50" customFormat="1" ht="75" x14ac:dyDescent="0.25">
      <c r="A104" s="1" t="str">
        <f t="shared" si="3"/>
        <v>182</v>
      </c>
      <c r="B104" s="1" t="str">
        <f t="shared" si="4"/>
        <v>1 08</v>
      </c>
      <c r="C104" s="1" t="str">
        <f t="shared" si="5"/>
        <v>182 1 08</v>
      </c>
      <c r="D104" s="1"/>
      <c r="E104" s="1"/>
      <c r="F104" s="17" t="s">
        <v>253</v>
      </c>
      <c r="G104" s="18" t="s">
        <v>77</v>
      </c>
      <c r="H104" s="19" t="s">
        <v>22</v>
      </c>
      <c r="I104" s="20">
        <v>0</v>
      </c>
      <c r="J104" s="21">
        <v>6.9</v>
      </c>
      <c r="K104" s="21">
        <v>6.9</v>
      </c>
      <c r="L104" s="57">
        <v>0</v>
      </c>
      <c r="M104" s="57">
        <v>0</v>
      </c>
      <c r="N104" s="57">
        <v>0</v>
      </c>
    </row>
    <row r="105" spans="1:14" s="50" customFormat="1" ht="112.5" x14ac:dyDescent="0.25">
      <c r="A105" s="1" t="str">
        <f t="shared" si="3"/>
        <v>182</v>
      </c>
      <c r="B105" s="1" t="str">
        <f t="shared" si="4"/>
        <v>1 08</v>
      </c>
      <c r="C105" s="1" t="str">
        <f t="shared" si="5"/>
        <v>182 1 08</v>
      </c>
      <c r="D105" s="1"/>
      <c r="E105" s="1"/>
      <c r="F105" s="17" t="s">
        <v>254</v>
      </c>
      <c r="G105" s="18" t="s">
        <v>78</v>
      </c>
      <c r="H105" s="19" t="s">
        <v>22</v>
      </c>
      <c r="I105" s="20">
        <v>168</v>
      </c>
      <c r="J105" s="21">
        <v>193.91300000000001</v>
      </c>
      <c r="K105" s="21">
        <v>198</v>
      </c>
      <c r="L105" s="57">
        <v>233.35</v>
      </c>
      <c r="M105" s="57">
        <v>245</v>
      </c>
      <c r="N105" s="57">
        <v>254.36</v>
      </c>
    </row>
    <row r="106" spans="1:14" ht="112.5" x14ac:dyDescent="0.25">
      <c r="A106" s="1" t="str">
        <f t="shared" si="3"/>
        <v>182</v>
      </c>
      <c r="B106" s="1" t="str">
        <f t="shared" si="4"/>
        <v>1 08</v>
      </c>
      <c r="C106" s="1" t="str">
        <f t="shared" si="5"/>
        <v>182 1 08</v>
      </c>
      <c r="F106" s="17" t="s">
        <v>466</v>
      </c>
      <c r="G106" s="18" t="s">
        <v>467</v>
      </c>
      <c r="H106" s="19" t="s">
        <v>22</v>
      </c>
      <c r="I106" s="20">
        <v>0</v>
      </c>
      <c r="J106" s="21">
        <v>0.2</v>
      </c>
      <c r="K106" s="21">
        <v>0.2</v>
      </c>
      <c r="L106" s="57">
        <v>0</v>
      </c>
      <c r="M106" s="57">
        <v>0</v>
      </c>
      <c r="N106" s="57">
        <v>0</v>
      </c>
    </row>
    <row r="107" spans="1:14" ht="56.25" x14ac:dyDescent="0.25">
      <c r="A107" s="1" t="str">
        <f t="shared" si="3"/>
        <v>182</v>
      </c>
      <c r="B107" s="1" t="str">
        <f t="shared" si="4"/>
        <v>1 08</v>
      </c>
      <c r="C107" s="1" t="str">
        <f t="shared" si="5"/>
        <v>182 1 08</v>
      </c>
      <c r="F107" s="17" t="s">
        <v>468</v>
      </c>
      <c r="G107" s="18" t="s">
        <v>469</v>
      </c>
      <c r="H107" s="19" t="s">
        <v>22</v>
      </c>
      <c r="I107" s="20">
        <v>0</v>
      </c>
      <c r="J107" s="21">
        <v>97.635000000000005</v>
      </c>
      <c r="K107" s="21">
        <v>0</v>
      </c>
      <c r="L107" s="57">
        <v>0</v>
      </c>
      <c r="M107" s="57">
        <v>0</v>
      </c>
      <c r="N107" s="57">
        <v>0</v>
      </c>
    </row>
    <row r="108" spans="1:14" ht="56.25" x14ac:dyDescent="0.25">
      <c r="A108" s="1" t="str">
        <f t="shared" si="3"/>
        <v>182</v>
      </c>
      <c r="B108" s="1" t="str">
        <f t="shared" si="4"/>
        <v>1 08</v>
      </c>
      <c r="C108" s="1" t="str">
        <f t="shared" si="5"/>
        <v>182 1 08</v>
      </c>
      <c r="F108" s="17" t="s">
        <v>470</v>
      </c>
      <c r="G108" s="18" t="s">
        <v>471</v>
      </c>
      <c r="H108" s="19" t="s">
        <v>22</v>
      </c>
      <c r="I108" s="20">
        <v>0</v>
      </c>
      <c r="J108" s="21">
        <v>7.4999999999999997E-2</v>
      </c>
      <c r="K108" s="21">
        <v>7.4999999999999997E-2</v>
      </c>
      <c r="L108" s="57">
        <v>0</v>
      </c>
      <c r="M108" s="57">
        <v>0</v>
      </c>
      <c r="N108" s="57">
        <v>0</v>
      </c>
    </row>
    <row r="109" spans="1:14" ht="75" x14ac:dyDescent="0.25">
      <c r="A109" s="1" t="str">
        <f t="shared" si="3"/>
        <v>182</v>
      </c>
      <c r="B109" s="1" t="str">
        <f t="shared" si="4"/>
        <v>1 09</v>
      </c>
      <c r="C109" s="1" t="str">
        <f t="shared" si="5"/>
        <v>182 1 09</v>
      </c>
      <c r="F109" s="17" t="s">
        <v>255</v>
      </c>
      <c r="G109" s="18" t="s">
        <v>79</v>
      </c>
      <c r="H109" s="19" t="s">
        <v>22</v>
      </c>
      <c r="I109" s="20">
        <v>0</v>
      </c>
      <c r="J109" s="21">
        <v>-42.600389999999997</v>
      </c>
      <c r="K109" s="21">
        <v>-32.1203</v>
      </c>
      <c r="L109" s="57">
        <v>0</v>
      </c>
      <c r="M109" s="57">
        <v>0</v>
      </c>
      <c r="N109" s="57">
        <v>0</v>
      </c>
    </row>
    <row r="110" spans="1:14" ht="56.25" x14ac:dyDescent="0.25">
      <c r="A110" s="1" t="str">
        <f t="shared" si="3"/>
        <v>182</v>
      </c>
      <c r="B110" s="1" t="str">
        <f t="shared" si="4"/>
        <v>1 09</v>
      </c>
      <c r="C110" s="1" t="str">
        <f t="shared" si="5"/>
        <v>182 1 09</v>
      </c>
      <c r="F110" s="17" t="s">
        <v>256</v>
      </c>
      <c r="G110" s="18" t="s">
        <v>80</v>
      </c>
      <c r="H110" s="19" t="s">
        <v>22</v>
      </c>
      <c r="I110" s="20">
        <v>0</v>
      </c>
      <c r="J110" s="21">
        <v>0.1023</v>
      </c>
      <c r="K110" s="21">
        <v>0.1023</v>
      </c>
      <c r="L110" s="57">
        <v>0</v>
      </c>
      <c r="M110" s="57">
        <v>0</v>
      </c>
      <c r="N110" s="57">
        <v>0</v>
      </c>
    </row>
    <row r="111" spans="1:14" ht="56.25" x14ac:dyDescent="0.25">
      <c r="A111" s="1" t="str">
        <f t="shared" si="3"/>
        <v>182</v>
      </c>
      <c r="B111" s="1" t="str">
        <f t="shared" si="4"/>
        <v>1 09</v>
      </c>
      <c r="C111" s="1" t="str">
        <f t="shared" si="5"/>
        <v>182 1 09</v>
      </c>
      <c r="F111" s="17" t="s">
        <v>257</v>
      </c>
      <c r="G111" s="18" t="s">
        <v>81</v>
      </c>
      <c r="H111" s="19" t="s">
        <v>22</v>
      </c>
      <c r="I111" s="20">
        <v>0</v>
      </c>
      <c r="J111" s="21">
        <v>1.7999999999999999E-2</v>
      </c>
      <c r="K111" s="21">
        <v>1.7999999999999999E-2</v>
      </c>
      <c r="L111" s="57">
        <v>0</v>
      </c>
      <c r="M111" s="57">
        <v>0</v>
      </c>
      <c r="N111" s="57">
        <v>0</v>
      </c>
    </row>
    <row r="112" spans="1:14" ht="75" x14ac:dyDescent="0.25">
      <c r="A112" s="1" t="str">
        <f t="shared" si="3"/>
        <v>182</v>
      </c>
      <c r="B112" s="1" t="str">
        <f t="shared" si="4"/>
        <v>1 12</v>
      </c>
      <c r="C112" s="1" t="str">
        <f t="shared" si="5"/>
        <v>182 1 12</v>
      </c>
      <c r="F112" s="17" t="s">
        <v>258</v>
      </c>
      <c r="G112" s="18" t="s">
        <v>82</v>
      </c>
      <c r="H112" s="19" t="s">
        <v>22</v>
      </c>
      <c r="I112" s="20">
        <v>1600</v>
      </c>
      <c r="J112" s="21">
        <v>1001.4858</v>
      </c>
      <c r="K112" s="21">
        <v>1600</v>
      </c>
      <c r="L112" s="57">
        <v>1600</v>
      </c>
      <c r="M112" s="57">
        <v>1600</v>
      </c>
      <c r="N112" s="57">
        <v>1600</v>
      </c>
    </row>
    <row r="113" spans="1:14" ht="75" x14ac:dyDescent="0.25">
      <c r="A113" s="1" t="str">
        <f t="shared" si="3"/>
        <v>182</v>
      </c>
      <c r="B113" s="1" t="str">
        <f t="shared" si="4"/>
        <v>1 13</v>
      </c>
      <c r="C113" s="1" t="str">
        <f t="shared" si="5"/>
        <v>182 1 13</v>
      </c>
      <c r="F113" s="17" t="s">
        <v>478</v>
      </c>
      <c r="G113" s="18" t="s">
        <v>479</v>
      </c>
      <c r="H113" s="19" t="s">
        <v>22</v>
      </c>
      <c r="I113" s="20">
        <v>0</v>
      </c>
      <c r="J113" s="21">
        <v>1.4</v>
      </c>
      <c r="K113" s="21">
        <v>1.4</v>
      </c>
      <c r="L113" s="57">
        <v>0</v>
      </c>
      <c r="M113" s="57">
        <v>0</v>
      </c>
      <c r="N113" s="57">
        <v>0</v>
      </c>
    </row>
    <row r="114" spans="1:14" ht="37.5" x14ac:dyDescent="0.25">
      <c r="A114" s="1" t="str">
        <f t="shared" si="3"/>
        <v>182</v>
      </c>
      <c r="B114" s="1" t="str">
        <f t="shared" si="4"/>
        <v>1 13</v>
      </c>
      <c r="C114" s="1" t="str">
        <f t="shared" si="5"/>
        <v>182 1 13</v>
      </c>
      <c r="F114" s="17" t="s">
        <v>480</v>
      </c>
      <c r="G114" s="18" t="s">
        <v>481</v>
      </c>
      <c r="H114" s="19" t="s">
        <v>22</v>
      </c>
      <c r="I114" s="20">
        <v>0</v>
      </c>
      <c r="J114" s="21">
        <v>0.1</v>
      </c>
      <c r="K114" s="21">
        <v>0</v>
      </c>
      <c r="L114" s="57">
        <v>0</v>
      </c>
      <c r="M114" s="57">
        <v>0</v>
      </c>
      <c r="N114" s="57">
        <v>0</v>
      </c>
    </row>
    <row r="115" spans="1:14" ht="93.75" x14ac:dyDescent="0.25">
      <c r="A115" s="1" t="str">
        <f t="shared" si="3"/>
        <v>182</v>
      </c>
      <c r="B115" s="1" t="str">
        <f t="shared" si="4"/>
        <v>1 16</v>
      </c>
      <c r="C115" s="1" t="str">
        <f t="shared" si="5"/>
        <v>182 1 16</v>
      </c>
      <c r="F115" s="17" t="s">
        <v>259</v>
      </c>
      <c r="G115" s="18" t="s">
        <v>83</v>
      </c>
      <c r="H115" s="19" t="s">
        <v>22</v>
      </c>
      <c r="I115" s="20">
        <v>0</v>
      </c>
      <c r="J115" s="21">
        <v>0.20999000000000001</v>
      </c>
      <c r="K115" s="21">
        <v>0.2</v>
      </c>
      <c r="L115" s="57">
        <v>0</v>
      </c>
      <c r="M115" s="57">
        <v>0</v>
      </c>
      <c r="N115" s="57">
        <v>0</v>
      </c>
    </row>
    <row r="116" spans="1:14" ht="150" x14ac:dyDescent="0.25">
      <c r="A116" s="1" t="str">
        <f t="shared" si="3"/>
        <v>182</v>
      </c>
      <c r="B116" s="1" t="str">
        <f t="shared" si="4"/>
        <v>1 16</v>
      </c>
      <c r="C116" s="1" t="str">
        <f t="shared" si="5"/>
        <v>182 1 16</v>
      </c>
      <c r="F116" s="17" t="s">
        <v>437</v>
      </c>
      <c r="G116" s="18" t="s">
        <v>436</v>
      </c>
      <c r="H116" s="19" t="s">
        <v>22</v>
      </c>
      <c r="I116" s="20">
        <v>0</v>
      </c>
      <c r="J116" s="21">
        <v>0</v>
      </c>
      <c r="K116" s="21">
        <v>0</v>
      </c>
      <c r="L116" s="57">
        <v>0</v>
      </c>
      <c r="M116" s="57">
        <v>0</v>
      </c>
      <c r="N116" s="57">
        <v>0</v>
      </c>
    </row>
    <row r="117" spans="1:14" ht="56.25" x14ac:dyDescent="0.25">
      <c r="A117" s="1" t="str">
        <f t="shared" si="3"/>
        <v>187</v>
      </c>
      <c r="B117" s="1" t="str">
        <f t="shared" si="4"/>
        <v>1 16</v>
      </c>
      <c r="C117" s="1" t="str">
        <f t="shared" si="5"/>
        <v>187 1 16</v>
      </c>
      <c r="F117" s="17" t="s">
        <v>326</v>
      </c>
      <c r="G117" s="18" t="s">
        <v>314</v>
      </c>
      <c r="H117" s="19" t="s">
        <v>313</v>
      </c>
      <c r="I117" s="20">
        <v>0</v>
      </c>
      <c r="J117" s="21">
        <v>99</v>
      </c>
      <c r="K117" s="21">
        <v>99</v>
      </c>
      <c r="L117" s="57">
        <v>0</v>
      </c>
      <c r="M117" s="57">
        <v>0</v>
      </c>
      <c r="N117" s="57">
        <v>0</v>
      </c>
    </row>
    <row r="118" spans="1:14" s="50" customFormat="1" ht="168.75" x14ac:dyDescent="0.25">
      <c r="A118" s="1" t="str">
        <f t="shared" si="3"/>
        <v>188</v>
      </c>
      <c r="B118" s="1" t="str">
        <f t="shared" si="4"/>
        <v>1 08</v>
      </c>
      <c r="C118" s="1" t="str">
        <f t="shared" si="5"/>
        <v>188 1 08</v>
      </c>
      <c r="D118" s="1"/>
      <c r="E118" s="1"/>
      <c r="F118" s="17" t="s">
        <v>260</v>
      </c>
      <c r="G118" s="18" t="s">
        <v>84</v>
      </c>
      <c r="H118" s="19" t="s">
        <v>85</v>
      </c>
      <c r="I118" s="20">
        <v>15</v>
      </c>
      <c r="J118" s="21">
        <v>636.06399999999996</v>
      </c>
      <c r="K118" s="21">
        <v>853.89</v>
      </c>
      <c r="L118" s="57">
        <v>858.89</v>
      </c>
      <c r="M118" s="57">
        <v>863.89</v>
      </c>
      <c r="N118" s="57">
        <v>868.89</v>
      </c>
    </row>
    <row r="119" spans="1:14" s="50" customFormat="1" ht="150" x14ac:dyDescent="0.25">
      <c r="A119" s="1" t="str">
        <f t="shared" si="3"/>
        <v>188</v>
      </c>
      <c r="B119" s="1" t="str">
        <f t="shared" si="4"/>
        <v>1 08</v>
      </c>
      <c r="C119" s="1" t="str">
        <f t="shared" si="5"/>
        <v>188 1 08</v>
      </c>
      <c r="D119" s="1"/>
      <c r="E119" s="1"/>
      <c r="F119" s="17" t="s">
        <v>261</v>
      </c>
      <c r="G119" s="18" t="s">
        <v>86</v>
      </c>
      <c r="H119" s="19" t="s">
        <v>85</v>
      </c>
      <c r="I119" s="20">
        <v>0</v>
      </c>
      <c r="J119" s="21">
        <v>-1.75</v>
      </c>
      <c r="K119" s="21">
        <v>-1.75</v>
      </c>
      <c r="L119" s="57">
        <v>0</v>
      </c>
      <c r="M119" s="57">
        <v>0</v>
      </c>
      <c r="N119" s="57">
        <v>0</v>
      </c>
    </row>
    <row r="120" spans="1:14" s="50" customFormat="1" ht="150" x14ac:dyDescent="0.25">
      <c r="A120" s="1" t="str">
        <f t="shared" si="3"/>
        <v>188</v>
      </c>
      <c r="B120" s="1" t="str">
        <f t="shared" si="4"/>
        <v>1 08</v>
      </c>
      <c r="C120" s="1" t="str">
        <f t="shared" si="5"/>
        <v>188 1 08</v>
      </c>
      <c r="D120" s="1"/>
      <c r="E120" s="1"/>
      <c r="F120" s="17" t="s">
        <v>262</v>
      </c>
      <c r="G120" s="18" t="s">
        <v>87</v>
      </c>
      <c r="H120" s="19" t="s">
        <v>85</v>
      </c>
      <c r="I120" s="20">
        <v>20</v>
      </c>
      <c r="J120" s="21">
        <v>13.5</v>
      </c>
      <c r="K120" s="21">
        <v>15</v>
      </c>
      <c r="L120" s="57">
        <v>20</v>
      </c>
      <c r="M120" s="57">
        <v>35</v>
      </c>
      <c r="N120" s="57">
        <v>35</v>
      </c>
    </row>
    <row r="121" spans="1:14" s="50" customFormat="1" ht="168.75" x14ac:dyDescent="0.25">
      <c r="A121" s="1" t="str">
        <f t="shared" si="3"/>
        <v>188</v>
      </c>
      <c r="B121" s="1" t="str">
        <f t="shared" si="4"/>
        <v>1 08</v>
      </c>
      <c r="C121" s="1" t="str">
        <f t="shared" si="5"/>
        <v>188 1 08</v>
      </c>
      <c r="D121" s="1"/>
      <c r="E121" s="1"/>
      <c r="F121" s="17" t="s">
        <v>263</v>
      </c>
      <c r="G121" s="18" t="s">
        <v>88</v>
      </c>
      <c r="H121" s="19" t="s">
        <v>85</v>
      </c>
      <c r="I121" s="20">
        <v>0</v>
      </c>
      <c r="J121" s="21">
        <v>-0.25</v>
      </c>
      <c r="K121" s="21">
        <v>0</v>
      </c>
      <c r="L121" s="57">
        <v>0</v>
      </c>
      <c r="M121" s="57">
        <v>0</v>
      </c>
      <c r="N121" s="57">
        <v>0</v>
      </c>
    </row>
    <row r="122" spans="1:14" s="50" customFormat="1" ht="131.25" x14ac:dyDescent="0.25">
      <c r="A122" s="1" t="str">
        <f t="shared" si="3"/>
        <v>188</v>
      </c>
      <c r="B122" s="1" t="str">
        <f t="shared" si="4"/>
        <v>1 08</v>
      </c>
      <c r="C122" s="1" t="str">
        <f t="shared" si="5"/>
        <v>188 1 08</v>
      </c>
      <c r="D122" s="1"/>
      <c r="E122" s="1"/>
      <c r="F122" s="17" t="s">
        <v>264</v>
      </c>
      <c r="G122" s="18" t="s">
        <v>89</v>
      </c>
      <c r="H122" s="19" t="s">
        <v>85</v>
      </c>
      <c r="I122" s="20">
        <v>0</v>
      </c>
      <c r="J122" s="21">
        <v>1.2749999999999999</v>
      </c>
      <c r="K122" s="21">
        <v>1.2749999999999999</v>
      </c>
      <c r="L122" s="57">
        <v>0</v>
      </c>
      <c r="M122" s="57">
        <v>0</v>
      </c>
      <c r="N122" s="57">
        <v>0</v>
      </c>
    </row>
    <row r="123" spans="1:14" s="50" customFormat="1" ht="75" x14ac:dyDescent="0.25">
      <c r="A123" s="1" t="str">
        <f t="shared" si="3"/>
        <v>188</v>
      </c>
      <c r="B123" s="1" t="str">
        <f t="shared" si="4"/>
        <v>1 08</v>
      </c>
      <c r="C123" s="1" t="str">
        <f t="shared" si="5"/>
        <v>188 1 08</v>
      </c>
      <c r="D123" s="1"/>
      <c r="E123" s="1"/>
      <c r="F123" s="17" t="s">
        <v>265</v>
      </c>
      <c r="G123" s="18" t="s">
        <v>90</v>
      </c>
      <c r="H123" s="19" t="s">
        <v>85</v>
      </c>
      <c r="I123" s="20">
        <v>360</v>
      </c>
      <c r="J123" s="21">
        <v>705.03549999999996</v>
      </c>
      <c r="K123" s="21">
        <v>917.3</v>
      </c>
      <c r="L123" s="57">
        <v>927.3</v>
      </c>
      <c r="M123" s="57">
        <v>927.3</v>
      </c>
      <c r="N123" s="57">
        <v>927.3</v>
      </c>
    </row>
    <row r="124" spans="1:14" s="50" customFormat="1" ht="75" x14ac:dyDescent="0.25">
      <c r="A124" s="1" t="str">
        <f t="shared" si="3"/>
        <v>188</v>
      </c>
      <c r="B124" s="1" t="str">
        <f t="shared" si="4"/>
        <v>1 08</v>
      </c>
      <c r="C124" s="1" t="str">
        <f t="shared" si="5"/>
        <v>188 1 08</v>
      </c>
      <c r="D124" s="1"/>
      <c r="E124" s="1"/>
      <c r="F124" s="17" t="s">
        <v>266</v>
      </c>
      <c r="G124" s="18" t="s">
        <v>91</v>
      </c>
      <c r="H124" s="19" t="s">
        <v>85</v>
      </c>
      <c r="I124" s="20">
        <v>160</v>
      </c>
      <c r="J124" s="21">
        <v>370.7</v>
      </c>
      <c r="K124" s="21">
        <v>473.48</v>
      </c>
      <c r="L124" s="57">
        <v>483.48</v>
      </c>
      <c r="M124" s="57">
        <v>483.48</v>
      </c>
      <c r="N124" s="57">
        <v>483.48</v>
      </c>
    </row>
    <row r="125" spans="1:14" s="50" customFormat="1" ht="112.5" x14ac:dyDescent="0.25">
      <c r="A125" s="1" t="str">
        <f t="shared" si="3"/>
        <v>188</v>
      </c>
      <c r="B125" s="1" t="str">
        <f t="shared" si="4"/>
        <v>1 08</v>
      </c>
      <c r="C125" s="1" t="str">
        <f t="shared" si="5"/>
        <v>188 1 08</v>
      </c>
      <c r="D125" s="1"/>
      <c r="E125" s="1"/>
      <c r="F125" s="17" t="s">
        <v>307</v>
      </c>
      <c r="G125" s="18" t="s">
        <v>308</v>
      </c>
      <c r="H125" s="19" t="s">
        <v>85</v>
      </c>
      <c r="I125" s="20">
        <v>180</v>
      </c>
      <c r="J125" s="21">
        <v>13.7</v>
      </c>
      <c r="K125" s="21">
        <v>18.41</v>
      </c>
      <c r="L125" s="57">
        <v>28.41</v>
      </c>
      <c r="M125" s="57">
        <v>28.4</v>
      </c>
      <c r="N125" s="57">
        <v>28.4</v>
      </c>
    </row>
    <row r="126" spans="1:14" ht="75" x14ac:dyDescent="0.25">
      <c r="A126" s="1" t="str">
        <f t="shared" si="3"/>
        <v>188</v>
      </c>
      <c r="B126" s="1" t="str">
        <f t="shared" si="4"/>
        <v>1 16</v>
      </c>
      <c r="C126" s="1" t="str">
        <f t="shared" si="5"/>
        <v>188 1 16</v>
      </c>
      <c r="F126" s="17" t="s">
        <v>267</v>
      </c>
      <c r="G126" s="18" t="s">
        <v>12</v>
      </c>
      <c r="H126" s="19" t="s">
        <v>85</v>
      </c>
      <c r="I126" s="20">
        <v>127301</v>
      </c>
      <c r="J126" s="21">
        <v>92270.741380000007</v>
      </c>
      <c r="K126" s="21">
        <v>127301</v>
      </c>
      <c r="L126" s="57">
        <v>0</v>
      </c>
      <c r="M126" s="57">
        <v>0</v>
      </c>
      <c r="N126" s="57">
        <v>0</v>
      </c>
    </row>
    <row r="127" spans="1:14" ht="93.75" x14ac:dyDescent="0.25">
      <c r="A127" s="1" t="str">
        <f t="shared" si="3"/>
        <v>188</v>
      </c>
      <c r="B127" s="1" t="str">
        <f t="shared" si="4"/>
        <v>1 16</v>
      </c>
      <c r="C127" s="1" t="str">
        <f t="shared" si="5"/>
        <v>188 1 16</v>
      </c>
      <c r="F127" s="17" t="s">
        <v>268</v>
      </c>
      <c r="G127" s="18" t="s">
        <v>13</v>
      </c>
      <c r="H127" s="19" t="s">
        <v>85</v>
      </c>
      <c r="I127" s="20">
        <v>0</v>
      </c>
      <c r="J127" s="21">
        <v>25</v>
      </c>
      <c r="K127" s="21">
        <v>25</v>
      </c>
      <c r="L127" s="57">
        <v>0</v>
      </c>
      <c r="M127" s="57">
        <v>0</v>
      </c>
      <c r="N127" s="57">
        <v>0</v>
      </c>
    </row>
    <row r="128" spans="1:14" ht="112.5" x14ac:dyDescent="0.25">
      <c r="A128" s="1" t="str">
        <f t="shared" si="3"/>
        <v>188</v>
      </c>
      <c r="B128" s="1" t="str">
        <f t="shared" si="4"/>
        <v>1 16</v>
      </c>
      <c r="C128" s="1" t="str">
        <f t="shared" si="5"/>
        <v>188 1 16</v>
      </c>
      <c r="F128" s="17" t="s">
        <v>464</v>
      </c>
      <c r="G128" s="18" t="s">
        <v>465</v>
      </c>
      <c r="H128" s="19" t="s">
        <v>85</v>
      </c>
      <c r="I128" s="20">
        <v>0</v>
      </c>
      <c r="J128" s="21">
        <v>0</v>
      </c>
      <c r="K128" s="21">
        <v>0</v>
      </c>
      <c r="L128" s="57">
        <v>127569</v>
      </c>
      <c r="M128" s="57">
        <v>125484</v>
      </c>
      <c r="N128" s="57">
        <v>126785</v>
      </c>
    </row>
    <row r="129" spans="1:14" s="50" customFormat="1" ht="112.5" x14ac:dyDescent="0.25">
      <c r="A129" s="1" t="str">
        <f t="shared" si="3"/>
        <v>318</v>
      </c>
      <c r="B129" s="1" t="str">
        <f t="shared" si="4"/>
        <v>1 08</v>
      </c>
      <c r="C129" s="1" t="str">
        <f t="shared" si="5"/>
        <v>318 1 08</v>
      </c>
      <c r="D129" s="1"/>
      <c r="E129" s="1"/>
      <c r="F129" s="17" t="s">
        <v>269</v>
      </c>
      <c r="G129" s="18" t="s">
        <v>92</v>
      </c>
      <c r="H129" s="19" t="s">
        <v>93</v>
      </c>
      <c r="I129" s="20">
        <v>60</v>
      </c>
      <c r="J129" s="21">
        <v>20.149999999999999</v>
      </c>
      <c r="K129" s="21">
        <v>60</v>
      </c>
      <c r="L129" s="57">
        <v>60</v>
      </c>
      <c r="M129" s="57">
        <v>60</v>
      </c>
      <c r="N129" s="57">
        <v>60</v>
      </c>
    </row>
    <row r="130" spans="1:14" s="50" customFormat="1" ht="112.5" x14ac:dyDescent="0.25">
      <c r="A130" s="1" t="str">
        <f t="shared" si="3"/>
        <v>318</v>
      </c>
      <c r="B130" s="1" t="str">
        <f t="shared" si="4"/>
        <v>1 08</v>
      </c>
      <c r="C130" s="1" t="str">
        <f t="shared" si="5"/>
        <v>318 1 08</v>
      </c>
      <c r="D130" s="1"/>
      <c r="E130" s="1"/>
      <c r="F130" s="17" t="s">
        <v>472</v>
      </c>
      <c r="G130" s="18" t="s">
        <v>473</v>
      </c>
      <c r="H130" s="19" t="s">
        <v>93</v>
      </c>
      <c r="I130" s="20">
        <v>0</v>
      </c>
      <c r="J130" s="21">
        <v>67.150000000000006</v>
      </c>
      <c r="K130" s="21">
        <v>67.2</v>
      </c>
      <c r="L130" s="57">
        <v>0</v>
      </c>
      <c r="M130" s="57">
        <v>0</v>
      </c>
      <c r="N130" s="57">
        <v>0</v>
      </c>
    </row>
    <row r="131" spans="1:14" s="50" customFormat="1" ht="75" x14ac:dyDescent="0.25">
      <c r="A131" s="1" t="str">
        <f t="shared" si="3"/>
        <v>318</v>
      </c>
      <c r="B131" s="1" t="str">
        <f t="shared" si="4"/>
        <v>1 08</v>
      </c>
      <c r="C131" s="1" t="str">
        <f t="shared" si="5"/>
        <v>318 1 08</v>
      </c>
      <c r="D131" s="1"/>
      <c r="E131" s="1"/>
      <c r="F131" s="17" t="s">
        <v>270</v>
      </c>
      <c r="G131" s="18" t="s">
        <v>94</v>
      </c>
      <c r="H131" s="19" t="s">
        <v>93</v>
      </c>
      <c r="I131" s="20">
        <v>4</v>
      </c>
      <c r="J131" s="21">
        <v>0</v>
      </c>
      <c r="K131" s="21">
        <v>3.5</v>
      </c>
      <c r="L131" s="57">
        <v>3.5</v>
      </c>
      <c r="M131" s="57">
        <v>3.5</v>
      </c>
      <c r="N131" s="57">
        <v>3.5</v>
      </c>
    </row>
    <row r="132" spans="1:14" ht="93.75" x14ac:dyDescent="0.25">
      <c r="A132" s="1" t="str">
        <f t="shared" si="3"/>
        <v>318</v>
      </c>
      <c r="B132" s="1" t="str">
        <f t="shared" si="4"/>
        <v>1 16</v>
      </c>
      <c r="C132" s="1" t="str">
        <f t="shared" si="5"/>
        <v>318 1 16</v>
      </c>
      <c r="F132" s="17" t="s">
        <v>438</v>
      </c>
      <c r="G132" s="18" t="s">
        <v>13</v>
      </c>
      <c r="H132" s="19" t="s">
        <v>93</v>
      </c>
      <c r="I132" s="20">
        <v>0</v>
      </c>
      <c r="J132" s="21">
        <v>8.1999999999999993</v>
      </c>
      <c r="K132" s="21">
        <v>8.1999999999999993</v>
      </c>
      <c r="L132" s="57">
        <v>0</v>
      </c>
      <c r="M132" s="57">
        <v>0</v>
      </c>
      <c r="N132" s="57">
        <v>0</v>
      </c>
    </row>
    <row r="133" spans="1:14" s="50" customFormat="1" ht="56.25" x14ac:dyDescent="0.25">
      <c r="A133" s="1" t="str">
        <f t="shared" si="3"/>
        <v>321</v>
      </c>
      <c r="B133" s="1" t="str">
        <f t="shared" si="4"/>
        <v>1 08</v>
      </c>
      <c r="C133" s="1" t="str">
        <f t="shared" si="5"/>
        <v>321 1 08</v>
      </c>
      <c r="D133" s="1"/>
      <c r="E133" s="1"/>
      <c r="F133" s="17" t="s">
        <v>271</v>
      </c>
      <c r="G133" s="18" t="s">
        <v>95</v>
      </c>
      <c r="H133" s="19" t="s">
        <v>96</v>
      </c>
      <c r="I133" s="20">
        <v>21267</v>
      </c>
      <c r="J133" s="21">
        <v>11242.593199999999</v>
      </c>
      <c r="K133" s="21">
        <v>18061.3</v>
      </c>
      <c r="L133" s="57">
        <v>18394.8</v>
      </c>
      <c r="M133" s="57">
        <v>18577.5</v>
      </c>
      <c r="N133" s="57">
        <v>18760</v>
      </c>
    </row>
    <row r="134" spans="1:14" s="49" customFormat="1" ht="37.5" x14ac:dyDescent="0.25">
      <c r="A134" s="1" t="str">
        <f t="shared" si="3"/>
        <v>321</v>
      </c>
      <c r="B134" s="1" t="str">
        <f t="shared" si="4"/>
        <v>1 13</v>
      </c>
      <c r="C134" s="1" t="str">
        <f t="shared" si="5"/>
        <v>321 1 13</v>
      </c>
      <c r="D134" s="1"/>
      <c r="E134" s="1"/>
      <c r="F134" s="17" t="s">
        <v>272</v>
      </c>
      <c r="G134" s="18" t="s">
        <v>482</v>
      </c>
      <c r="H134" s="19" t="s">
        <v>96</v>
      </c>
      <c r="I134" s="20">
        <v>57</v>
      </c>
      <c r="J134" s="21">
        <v>52.515000000000001</v>
      </c>
      <c r="K134" s="21">
        <v>172</v>
      </c>
      <c r="L134" s="57">
        <v>179</v>
      </c>
      <c r="M134" s="57">
        <v>181</v>
      </c>
      <c r="N134" s="57">
        <v>183</v>
      </c>
    </row>
    <row r="135" spans="1:14" ht="93.75" x14ac:dyDescent="0.25">
      <c r="A135" s="1" t="str">
        <f t="shared" si="3"/>
        <v>322</v>
      </c>
      <c r="B135" s="1" t="str">
        <f t="shared" si="4"/>
        <v>1 16</v>
      </c>
      <c r="C135" s="1" t="str">
        <f t="shared" si="5"/>
        <v>322 1 16</v>
      </c>
      <c r="F135" s="17" t="s">
        <v>317</v>
      </c>
      <c r="G135" s="18" t="s">
        <v>316</v>
      </c>
      <c r="H135" s="19" t="s">
        <v>315</v>
      </c>
      <c r="I135" s="20">
        <v>0</v>
      </c>
      <c r="J135" s="21">
        <v>154.23504</v>
      </c>
      <c r="K135" s="21">
        <v>154.19999999999999</v>
      </c>
      <c r="L135" s="57">
        <v>0</v>
      </c>
      <c r="M135" s="57">
        <v>0</v>
      </c>
      <c r="N135" s="57">
        <v>0</v>
      </c>
    </row>
    <row r="136" spans="1:14" ht="93.75" x14ac:dyDescent="0.25">
      <c r="A136" s="1" t="str">
        <f t="shared" si="3"/>
        <v>415</v>
      </c>
      <c r="B136" s="1" t="str">
        <f t="shared" si="4"/>
        <v>1 16</v>
      </c>
      <c r="C136" s="1" t="str">
        <f t="shared" si="5"/>
        <v>415 1 16</v>
      </c>
      <c r="F136" s="17" t="s">
        <v>273</v>
      </c>
      <c r="G136" s="18" t="s">
        <v>13</v>
      </c>
      <c r="H136" s="19" t="s">
        <v>97</v>
      </c>
      <c r="I136" s="20">
        <v>0</v>
      </c>
      <c r="J136" s="21">
        <v>641.74882000000002</v>
      </c>
      <c r="K136" s="21">
        <v>641.70000000000005</v>
      </c>
      <c r="L136" s="57">
        <v>0</v>
      </c>
      <c r="M136" s="57">
        <v>0</v>
      </c>
      <c r="N136" s="57">
        <v>0</v>
      </c>
    </row>
    <row r="137" spans="1:14" ht="75" x14ac:dyDescent="0.25">
      <c r="A137" s="1" t="str">
        <f t="shared" si="3"/>
        <v>415</v>
      </c>
      <c r="B137" s="1" t="str">
        <f t="shared" si="4"/>
        <v>1 16</v>
      </c>
      <c r="C137" s="1" t="str">
        <f t="shared" si="5"/>
        <v>415 1 16</v>
      </c>
      <c r="F137" s="17" t="s">
        <v>439</v>
      </c>
      <c r="G137" s="18" t="s">
        <v>440</v>
      </c>
      <c r="H137" s="19" t="s">
        <v>97</v>
      </c>
      <c r="I137" s="20">
        <v>0</v>
      </c>
      <c r="J137" s="21">
        <v>0</v>
      </c>
      <c r="K137" s="21">
        <v>0</v>
      </c>
      <c r="L137" s="57">
        <v>0</v>
      </c>
      <c r="M137" s="57">
        <v>0</v>
      </c>
      <c r="N137" s="57">
        <v>0</v>
      </c>
    </row>
    <row r="138" spans="1:14" ht="75" x14ac:dyDescent="0.25">
      <c r="A138" s="1" t="str">
        <f t="shared" ref="A138:A196" si="6">LEFT(C138,3)</f>
        <v>498</v>
      </c>
      <c r="B138" s="1" t="str">
        <f t="shared" ref="B138:B196" si="7">RIGHT(C138,4)</f>
        <v>1 16</v>
      </c>
      <c r="C138" s="1" t="str">
        <f t="shared" ref="C138:C169" si="8">LEFT(F138,8)</f>
        <v>498 1 16</v>
      </c>
      <c r="F138" s="17" t="s">
        <v>441</v>
      </c>
      <c r="G138" s="18" t="s">
        <v>18</v>
      </c>
      <c r="H138" s="19" t="s">
        <v>442</v>
      </c>
      <c r="I138" s="20">
        <v>0</v>
      </c>
      <c r="J138" s="21">
        <v>6</v>
      </c>
      <c r="K138" s="21">
        <v>6</v>
      </c>
      <c r="L138" s="57">
        <v>0</v>
      </c>
      <c r="M138" s="57">
        <v>0</v>
      </c>
      <c r="N138" s="57">
        <v>0</v>
      </c>
    </row>
    <row r="139" spans="1:14" ht="93.75" x14ac:dyDescent="0.25">
      <c r="A139" s="1" t="str">
        <f t="shared" si="6"/>
        <v>829</v>
      </c>
      <c r="B139" s="1" t="str">
        <f t="shared" si="7"/>
        <v>1 16</v>
      </c>
      <c r="C139" s="1" t="str">
        <f t="shared" si="8"/>
        <v>829 1 16</v>
      </c>
      <c r="F139" s="22" t="s">
        <v>274</v>
      </c>
      <c r="G139" s="23" t="s">
        <v>100</v>
      </c>
      <c r="H139" s="19" t="s">
        <v>101</v>
      </c>
      <c r="I139" s="20">
        <v>400</v>
      </c>
      <c r="J139" s="21">
        <v>43.124339999999997</v>
      </c>
      <c r="K139" s="21">
        <v>100</v>
      </c>
      <c r="L139" s="57">
        <v>0</v>
      </c>
      <c r="M139" s="57">
        <v>0</v>
      </c>
      <c r="N139" s="57">
        <v>0</v>
      </c>
    </row>
    <row r="140" spans="1:14" ht="112.5" x14ac:dyDescent="0.25">
      <c r="A140" s="1" t="str">
        <f t="shared" si="6"/>
        <v>829</v>
      </c>
      <c r="B140" s="1" t="str">
        <f t="shared" si="7"/>
        <v>1 16</v>
      </c>
      <c r="C140" s="1" t="str">
        <f t="shared" si="8"/>
        <v>829 1 16</v>
      </c>
      <c r="F140" s="22" t="s">
        <v>443</v>
      </c>
      <c r="G140" s="23" t="s">
        <v>444</v>
      </c>
      <c r="H140" s="19" t="s">
        <v>101</v>
      </c>
      <c r="I140" s="20">
        <v>0</v>
      </c>
      <c r="J140" s="21">
        <v>0</v>
      </c>
      <c r="K140" s="21">
        <v>0</v>
      </c>
      <c r="L140" s="57">
        <v>150</v>
      </c>
      <c r="M140" s="57">
        <v>150</v>
      </c>
      <c r="N140" s="57">
        <v>150</v>
      </c>
    </row>
    <row r="141" spans="1:14" s="50" customFormat="1" ht="56.25" x14ac:dyDescent="0.25">
      <c r="A141" s="1" t="str">
        <f t="shared" si="6"/>
        <v>862</v>
      </c>
      <c r="B141" s="1" t="str">
        <f t="shared" si="7"/>
        <v>1 08</v>
      </c>
      <c r="C141" s="1" t="str">
        <f t="shared" si="8"/>
        <v>862 1 08</v>
      </c>
      <c r="D141" s="1"/>
      <c r="E141" s="1"/>
      <c r="F141" s="22" t="s">
        <v>275</v>
      </c>
      <c r="G141" s="23" t="s">
        <v>104</v>
      </c>
      <c r="H141" s="19" t="s">
        <v>103</v>
      </c>
      <c r="I141" s="20">
        <v>3510</v>
      </c>
      <c r="J141" s="21">
        <v>3293.5</v>
      </c>
      <c r="K141" s="21">
        <v>4680</v>
      </c>
      <c r="L141" s="57">
        <v>4680</v>
      </c>
      <c r="M141" s="57">
        <v>5135</v>
      </c>
      <c r="N141" s="57">
        <v>5200</v>
      </c>
    </row>
    <row r="142" spans="1:14" ht="56.25" x14ac:dyDescent="0.25">
      <c r="A142" s="1" t="str">
        <f t="shared" si="6"/>
        <v>862</v>
      </c>
      <c r="B142" s="1" t="str">
        <f t="shared" si="7"/>
        <v>1 16</v>
      </c>
      <c r="C142" s="1" t="str">
        <f t="shared" si="8"/>
        <v>862 1 16</v>
      </c>
      <c r="F142" s="22" t="s">
        <v>276</v>
      </c>
      <c r="G142" s="23" t="s">
        <v>108</v>
      </c>
      <c r="H142" s="19" t="s">
        <v>103</v>
      </c>
      <c r="I142" s="20">
        <v>0</v>
      </c>
      <c r="J142" s="21">
        <v>518.78435999999999</v>
      </c>
      <c r="K142" s="21">
        <v>518.79999999999995</v>
      </c>
      <c r="L142" s="57">
        <v>0</v>
      </c>
      <c r="M142" s="57">
        <v>0</v>
      </c>
      <c r="N142" s="57">
        <v>0</v>
      </c>
    </row>
    <row r="143" spans="1:14" ht="75" x14ac:dyDescent="0.25">
      <c r="A143" s="1" t="str">
        <f t="shared" si="6"/>
        <v>862</v>
      </c>
      <c r="B143" s="1" t="str">
        <f t="shared" si="7"/>
        <v>1 16</v>
      </c>
      <c r="C143" s="1" t="str">
        <f t="shared" si="8"/>
        <v>862 1 16</v>
      </c>
      <c r="F143" s="22" t="s">
        <v>445</v>
      </c>
      <c r="G143" s="23" t="s">
        <v>440</v>
      </c>
      <c r="H143" s="19" t="s">
        <v>103</v>
      </c>
      <c r="I143" s="20">
        <v>0</v>
      </c>
      <c r="J143" s="21">
        <v>0</v>
      </c>
      <c r="K143" s="21">
        <v>0</v>
      </c>
      <c r="L143" s="57">
        <v>0</v>
      </c>
      <c r="M143" s="57">
        <v>0</v>
      </c>
      <c r="N143" s="57">
        <v>0</v>
      </c>
    </row>
    <row r="144" spans="1:14" s="50" customFormat="1" ht="56.25" x14ac:dyDescent="0.25">
      <c r="A144" s="1" t="str">
        <f t="shared" si="6"/>
        <v>863</v>
      </c>
      <c r="B144" s="1" t="str">
        <f t="shared" si="7"/>
        <v>1 08</v>
      </c>
      <c r="C144" s="1" t="str">
        <f t="shared" si="8"/>
        <v>863 1 08</v>
      </c>
      <c r="D144" s="1"/>
      <c r="E144" s="1"/>
      <c r="F144" s="17" t="s">
        <v>277</v>
      </c>
      <c r="G144" s="18" t="s">
        <v>109</v>
      </c>
      <c r="H144" s="19" t="s">
        <v>110</v>
      </c>
      <c r="I144" s="20">
        <v>150</v>
      </c>
      <c r="J144" s="21">
        <v>60</v>
      </c>
      <c r="K144" s="21">
        <v>110</v>
      </c>
      <c r="L144" s="57">
        <v>134.44</v>
      </c>
      <c r="M144" s="57">
        <v>164.32</v>
      </c>
      <c r="N144" s="57">
        <v>72</v>
      </c>
    </row>
    <row r="145" spans="1:14" ht="56.25" x14ac:dyDescent="0.25">
      <c r="A145" s="1" t="str">
        <f t="shared" si="6"/>
        <v>863</v>
      </c>
      <c r="B145" s="1" t="str">
        <f t="shared" si="7"/>
        <v>1 16</v>
      </c>
      <c r="C145" s="1" t="str">
        <f t="shared" si="8"/>
        <v>863 1 16</v>
      </c>
      <c r="F145" s="17" t="s">
        <v>278</v>
      </c>
      <c r="G145" s="18" t="s">
        <v>108</v>
      </c>
      <c r="H145" s="19" t="s">
        <v>110</v>
      </c>
      <c r="I145" s="20">
        <v>1484</v>
      </c>
      <c r="J145" s="21">
        <v>1300.1171899999999</v>
      </c>
      <c r="K145" s="21">
        <v>1300.0999999999999</v>
      </c>
      <c r="L145" s="57">
        <v>0</v>
      </c>
      <c r="M145" s="57">
        <v>0</v>
      </c>
      <c r="N145" s="57">
        <v>0</v>
      </c>
    </row>
    <row r="146" spans="1:14" ht="75" x14ac:dyDescent="0.25">
      <c r="A146" s="1" t="str">
        <f t="shared" si="6"/>
        <v>863</v>
      </c>
      <c r="B146" s="1" t="str">
        <f t="shared" si="7"/>
        <v>1 16</v>
      </c>
      <c r="C146" s="1" t="str">
        <f t="shared" si="8"/>
        <v>863 1 16</v>
      </c>
      <c r="F146" s="17" t="s">
        <v>446</v>
      </c>
      <c r="G146" s="18" t="s">
        <v>440</v>
      </c>
      <c r="H146" s="19" t="s">
        <v>110</v>
      </c>
      <c r="I146" s="20">
        <v>0</v>
      </c>
      <c r="J146" s="21">
        <v>0</v>
      </c>
      <c r="K146" s="21">
        <v>0</v>
      </c>
      <c r="L146" s="57">
        <v>1484</v>
      </c>
      <c r="M146" s="57">
        <v>1484</v>
      </c>
      <c r="N146" s="57">
        <v>1484</v>
      </c>
    </row>
    <row r="147" spans="1:14" s="49" customFormat="1" ht="37.5" x14ac:dyDescent="0.25">
      <c r="A147" s="1" t="str">
        <f t="shared" si="6"/>
        <v>902</v>
      </c>
      <c r="B147" s="1" t="str">
        <f t="shared" si="7"/>
        <v>1 13</v>
      </c>
      <c r="C147" s="1" t="str">
        <f t="shared" si="8"/>
        <v>902 1 13</v>
      </c>
      <c r="D147" s="1"/>
      <c r="E147" s="1"/>
      <c r="F147" s="22" t="s">
        <v>279</v>
      </c>
      <c r="G147" s="23" t="s">
        <v>98</v>
      </c>
      <c r="H147" s="19" t="s">
        <v>111</v>
      </c>
      <c r="I147" s="20">
        <v>1318</v>
      </c>
      <c r="J147" s="21">
        <v>113.46928</v>
      </c>
      <c r="K147" s="21">
        <v>682</v>
      </c>
      <c r="L147" s="57">
        <v>682</v>
      </c>
      <c r="M147" s="57">
        <v>682</v>
      </c>
      <c r="N147" s="57">
        <v>682</v>
      </c>
    </row>
    <row r="148" spans="1:14" ht="37.5" x14ac:dyDescent="0.25">
      <c r="A148" s="1" t="str">
        <f t="shared" si="6"/>
        <v>906</v>
      </c>
      <c r="B148" s="1" t="str">
        <f t="shared" si="7"/>
        <v>1 16</v>
      </c>
      <c r="C148" s="1" t="str">
        <f t="shared" si="8"/>
        <v>906 1 16</v>
      </c>
      <c r="F148" s="22" t="s">
        <v>280</v>
      </c>
      <c r="G148" s="23" t="s">
        <v>112</v>
      </c>
      <c r="H148" s="19" t="s">
        <v>113</v>
      </c>
      <c r="I148" s="20">
        <v>75</v>
      </c>
      <c r="J148" s="21">
        <v>59.685110000000002</v>
      </c>
      <c r="K148" s="21">
        <v>75</v>
      </c>
      <c r="L148" s="57">
        <v>0</v>
      </c>
      <c r="M148" s="57">
        <v>0</v>
      </c>
      <c r="N148" s="57">
        <v>0</v>
      </c>
    </row>
    <row r="149" spans="1:14" ht="56.25" x14ac:dyDescent="0.25">
      <c r="A149" s="1" t="str">
        <f t="shared" si="6"/>
        <v>906</v>
      </c>
      <c r="B149" s="1" t="str">
        <f t="shared" si="7"/>
        <v>1 16</v>
      </c>
      <c r="C149" s="1" t="str">
        <f t="shared" si="8"/>
        <v>906 1 16</v>
      </c>
      <c r="F149" s="22" t="s">
        <v>281</v>
      </c>
      <c r="G149" s="23" t="s">
        <v>114</v>
      </c>
      <c r="H149" s="19" t="s">
        <v>113</v>
      </c>
      <c r="I149" s="20">
        <v>0</v>
      </c>
      <c r="J149" s="21">
        <v>54.26605</v>
      </c>
      <c r="K149" s="21">
        <v>54.3</v>
      </c>
      <c r="L149" s="57">
        <v>0</v>
      </c>
      <c r="M149" s="57">
        <v>0</v>
      </c>
      <c r="N149" s="57">
        <v>0</v>
      </c>
    </row>
    <row r="150" spans="1:14" ht="131.25" x14ac:dyDescent="0.25">
      <c r="A150" s="1" t="str">
        <f t="shared" si="6"/>
        <v>906</v>
      </c>
      <c r="B150" s="1" t="str">
        <f t="shared" si="7"/>
        <v>1 16</v>
      </c>
      <c r="C150" s="1" t="str">
        <f t="shared" si="8"/>
        <v>906 1 16</v>
      </c>
      <c r="F150" s="22" t="s">
        <v>447</v>
      </c>
      <c r="G150" s="23" t="s">
        <v>448</v>
      </c>
      <c r="H150" s="19" t="s">
        <v>113</v>
      </c>
      <c r="I150" s="20">
        <v>0</v>
      </c>
      <c r="J150" s="21">
        <v>0</v>
      </c>
      <c r="K150" s="21">
        <v>0</v>
      </c>
      <c r="L150" s="57">
        <v>75</v>
      </c>
      <c r="M150" s="57">
        <v>75</v>
      </c>
      <c r="N150" s="57">
        <v>75</v>
      </c>
    </row>
    <row r="151" spans="1:14" x14ac:dyDescent="0.25">
      <c r="A151" s="1" t="str">
        <f t="shared" si="6"/>
        <v>906</v>
      </c>
      <c r="B151" s="1" t="str">
        <f t="shared" si="7"/>
        <v>1 17</v>
      </c>
      <c r="C151" s="1" t="str">
        <f t="shared" si="8"/>
        <v>906 1 17</v>
      </c>
      <c r="F151" s="22" t="s">
        <v>282</v>
      </c>
      <c r="G151" s="23" t="s">
        <v>115</v>
      </c>
      <c r="H151" s="19" t="s">
        <v>113</v>
      </c>
      <c r="I151" s="20">
        <v>0</v>
      </c>
      <c r="J151" s="21">
        <v>62.742510000000003</v>
      </c>
      <c r="K151" s="21">
        <v>0</v>
      </c>
      <c r="L151" s="57">
        <v>0</v>
      </c>
      <c r="M151" s="57">
        <v>0</v>
      </c>
      <c r="N151" s="57">
        <v>0</v>
      </c>
    </row>
    <row r="152" spans="1:14" s="50" customFormat="1" ht="93.75" x14ac:dyDescent="0.25">
      <c r="A152" s="1" t="str">
        <f t="shared" si="6"/>
        <v>911</v>
      </c>
      <c r="B152" s="1" t="str">
        <f t="shared" si="7"/>
        <v>1 08</v>
      </c>
      <c r="C152" s="1" t="str">
        <f t="shared" si="8"/>
        <v>911 1 08</v>
      </c>
      <c r="D152" s="1"/>
      <c r="E152" s="1"/>
      <c r="F152" s="22" t="s">
        <v>283</v>
      </c>
      <c r="G152" s="23" t="s">
        <v>116</v>
      </c>
      <c r="H152" s="19" t="s">
        <v>117</v>
      </c>
      <c r="I152" s="20">
        <v>320</v>
      </c>
      <c r="J152" s="21">
        <v>4.8</v>
      </c>
      <c r="K152" s="21">
        <v>15</v>
      </c>
      <c r="L152" s="57">
        <v>20</v>
      </c>
      <c r="M152" s="57">
        <v>26.91</v>
      </c>
      <c r="N152" s="57">
        <v>36.03</v>
      </c>
    </row>
    <row r="153" spans="1:14" s="49" customFormat="1" ht="37.5" x14ac:dyDescent="0.25">
      <c r="A153" s="1" t="str">
        <f t="shared" si="6"/>
        <v>911</v>
      </c>
      <c r="B153" s="1" t="str">
        <f t="shared" si="7"/>
        <v>1 13</v>
      </c>
      <c r="C153" s="1" t="str">
        <f t="shared" si="8"/>
        <v>911 1 13</v>
      </c>
      <c r="D153" s="1"/>
      <c r="E153" s="1"/>
      <c r="F153" s="22" t="s">
        <v>284</v>
      </c>
      <c r="G153" s="23" t="s">
        <v>98</v>
      </c>
      <c r="H153" s="19" t="s">
        <v>117</v>
      </c>
      <c r="I153" s="20">
        <v>289</v>
      </c>
      <c r="J153" s="21">
        <v>222.64487</v>
      </c>
      <c r="K153" s="21">
        <v>289</v>
      </c>
      <c r="L153" s="57">
        <v>289</v>
      </c>
      <c r="M153" s="57">
        <v>289</v>
      </c>
      <c r="N153" s="57">
        <v>289</v>
      </c>
    </row>
    <row r="154" spans="1:14" ht="93.75" x14ac:dyDescent="0.25">
      <c r="A154" s="1" t="str">
        <f t="shared" si="6"/>
        <v>911</v>
      </c>
      <c r="B154" s="1" t="str">
        <f t="shared" si="7"/>
        <v>1 16</v>
      </c>
      <c r="C154" s="1" t="str">
        <f t="shared" si="8"/>
        <v>911 1 16</v>
      </c>
      <c r="F154" s="22" t="s">
        <v>285</v>
      </c>
      <c r="G154" s="23" t="s">
        <v>118</v>
      </c>
      <c r="H154" s="19" t="s">
        <v>117</v>
      </c>
      <c r="I154" s="20">
        <v>1065</v>
      </c>
      <c r="J154" s="21">
        <v>7.2454200000000002</v>
      </c>
      <c r="K154" s="21">
        <v>7.2</v>
      </c>
      <c r="L154" s="57">
        <v>0</v>
      </c>
      <c r="M154" s="57">
        <v>0</v>
      </c>
      <c r="N154" s="57">
        <v>0</v>
      </c>
    </row>
    <row r="155" spans="1:14" ht="75" x14ac:dyDescent="0.25">
      <c r="A155" s="1" t="str">
        <f t="shared" si="6"/>
        <v>911</v>
      </c>
      <c r="B155" s="1" t="str">
        <f t="shared" si="7"/>
        <v>1 16</v>
      </c>
      <c r="C155" s="1" t="str">
        <f t="shared" si="8"/>
        <v>911 1 16</v>
      </c>
      <c r="F155" s="22" t="s">
        <v>449</v>
      </c>
      <c r="G155" s="23" t="s">
        <v>450</v>
      </c>
      <c r="H155" s="19" t="s">
        <v>117</v>
      </c>
      <c r="I155" s="20">
        <v>0</v>
      </c>
      <c r="J155" s="21">
        <v>0</v>
      </c>
      <c r="K155" s="21">
        <v>0</v>
      </c>
      <c r="L155" s="57">
        <v>1065</v>
      </c>
      <c r="M155" s="57">
        <v>1118</v>
      </c>
      <c r="N155" s="57">
        <v>1230</v>
      </c>
    </row>
    <row r="156" spans="1:14" s="50" customFormat="1" ht="56.25" x14ac:dyDescent="0.25">
      <c r="A156" s="1" t="str">
        <f t="shared" si="6"/>
        <v>912</v>
      </c>
      <c r="B156" s="1" t="str">
        <f t="shared" si="7"/>
        <v>1 08</v>
      </c>
      <c r="C156" s="1" t="str">
        <f t="shared" si="8"/>
        <v>912 1 08</v>
      </c>
      <c r="D156" s="1"/>
      <c r="E156" s="1"/>
      <c r="F156" s="22" t="s">
        <v>286</v>
      </c>
      <c r="G156" s="23" t="s">
        <v>104</v>
      </c>
      <c r="H156" s="19" t="s">
        <v>119</v>
      </c>
      <c r="I156" s="20">
        <v>138</v>
      </c>
      <c r="J156" s="21">
        <v>248.45</v>
      </c>
      <c r="K156" s="21">
        <v>250</v>
      </c>
      <c r="L156" s="57">
        <v>143.83000000000001</v>
      </c>
      <c r="M156" s="57">
        <v>150</v>
      </c>
      <c r="N156" s="57">
        <v>156.44</v>
      </c>
    </row>
    <row r="157" spans="1:14" ht="56.25" x14ac:dyDescent="0.25">
      <c r="A157" s="1" t="str">
        <f t="shared" si="6"/>
        <v>912</v>
      </c>
      <c r="B157" s="1" t="str">
        <f t="shared" si="7"/>
        <v>1 12</v>
      </c>
      <c r="C157" s="1" t="str">
        <f t="shared" si="8"/>
        <v>912 1 12</v>
      </c>
      <c r="F157" s="22" t="s">
        <v>287</v>
      </c>
      <c r="G157" s="23" t="s">
        <v>120</v>
      </c>
      <c r="H157" s="19" t="s">
        <v>119</v>
      </c>
      <c r="I157" s="20">
        <v>950</v>
      </c>
      <c r="J157" s="21">
        <v>2138.107</v>
      </c>
      <c r="K157" s="21">
        <v>2300</v>
      </c>
      <c r="L157" s="57">
        <v>1000</v>
      </c>
      <c r="M157" s="57">
        <v>1050</v>
      </c>
      <c r="N157" s="57">
        <v>1103</v>
      </c>
    </row>
    <row r="158" spans="1:14" ht="56.25" x14ac:dyDescent="0.25">
      <c r="A158" s="1" t="str">
        <f t="shared" si="6"/>
        <v>912</v>
      </c>
      <c r="B158" s="1" t="str">
        <f t="shared" si="7"/>
        <v>1 12</v>
      </c>
      <c r="C158" s="1" t="str">
        <f t="shared" si="8"/>
        <v>912 1 12</v>
      </c>
      <c r="F158" s="22" t="s">
        <v>288</v>
      </c>
      <c r="G158" s="23" t="s">
        <v>121</v>
      </c>
      <c r="H158" s="19" t="s">
        <v>119</v>
      </c>
      <c r="I158" s="20">
        <v>275</v>
      </c>
      <c r="J158" s="21">
        <v>275</v>
      </c>
      <c r="K158" s="21">
        <v>275</v>
      </c>
      <c r="L158" s="57">
        <v>300</v>
      </c>
      <c r="M158" s="57">
        <v>315</v>
      </c>
      <c r="N158" s="57">
        <v>330</v>
      </c>
    </row>
    <row r="159" spans="1:14" ht="37.5" x14ac:dyDescent="0.25">
      <c r="A159" s="1" t="str">
        <f t="shared" si="6"/>
        <v>912</v>
      </c>
      <c r="B159" s="1" t="str">
        <f t="shared" si="7"/>
        <v>1 12</v>
      </c>
      <c r="C159" s="1" t="str">
        <f t="shared" si="8"/>
        <v>912 1 12</v>
      </c>
      <c r="F159" s="22" t="s">
        <v>289</v>
      </c>
      <c r="G159" s="23" t="s">
        <v>122</v>
      </c>
      <c r="H159" s="19" t="s">
        <v>119</v>
      </c>
      <c r="I159" s="20">
        <v>26</v>
      </c>
      <c r="J159" s="21">
        <v>13</v>
      </c>
      <c r="K159" s="21">
        <v>26</v>
      </c>
      <c r="L159" s="57">
        <v>26</v>
      </c>
      <c r="M159" s="57">
        <v>26</v>
      </c>
      <c r="N159" s="57">
        <v>26</v>
      </c>
    </row>
    <row r="160" spans="1:14" ht="56.25" x14ac:dyDescent="0.25">
      <c r="A160" s="1" t="str">
        <f t="shared" si="6"/>
        <v>912</v>
      </c>
      <c r="B160" s="1" t="str">
        <f t="shared" si="7"/>
        <v>1 12</v>
      </c>
      <c r="C160" s="1" t="str">
        <f t="shared" si="8"/>
        <v>912 1 12</v>
      </c>
      <c r="F160" s="22" t="s">
        <v>392</v>
      </c>
      <c r="G160" s="23" t="s">
        <v>396</v>
      </c>
      <c r="H160" s="19" t="s">
        <v>119</v>
      </c>
      <c r="I160" s="20">
        <v>385</v>
      </c>
      <c r="J160" s="21">
        <v>530.07005000000004</v>
      </c>
      <c r="K160" s="21">
        <v>598</v>
      </c>
      <c r="L160" s="57">
        <v>400</v>
      </c>
      <c r="M160" s="57">
        <v>420</v>
      </c>
      <c r="N160" s="57">
        <v>441</v>
      </c>
    </row>
    <row r="161" spans="1:14" ht="37.5" x14ac:dyDescent="0.25">
      <c r="A161" s="1" t="str">
        <f t="shared" si="6"/>
        <v>912</v>
      </c>
      <c r="B161" s="1" t="str">
        <f t="shared" si="7"/>
        <v>1 12</v>
      </c>
      <c r="C161" s="1" t="str">
        <f t="shared" si="8"/>
        <v>912 1 12</v>
      </c>
      <c r="F161" s="22" t="s">
        <v>393</v>
      </c>
      <c r="G161" s="23" t="s">
        <v>397</v>
      </c>
      <c r="H161" s="19" t="s">
        <v>119</v>
      </c>
      <c r="I161" s="20">
        <v>0</v>
      </c>
      <c r="J161" s="21">
        <v>171.29881</v>
      </c>
      <c r="K161" s="21">
        <v>172</v>
      </c>
      <c r="L161" s="57">
        <v>0</v>
      </c>
      <c r="M161" s="57">
        <v>0</v>
      </c>
      <c r="N161" s="57">
        <v>0</v>
      </c>
    </row>
    <row r="162" spans="1:14" ht="56.25" x14ac:dyDescent="0.25">
      <c r="A162" s="1" t="str">
        <f t="shared" si="6"/>
        <v>912</v>
      </c>
      <c r="B162" s="1" t="str">
        <f t="shared" si="7"/>
        <v>1 12</v>
      </c>
      <c r="C162" s="1" t="str">
        <f t="shared" si="8"/>
        <v>912 1 12</v>
      </c>
      <c r="F162" s="22" t="s">
        <v>394</v>
      </c>
      <c r="G162" s="23" t="s">
        <v>398</v>
      </c>
      <c r="H162" s="19" t="s">
        <v>119</v>
      </c>
      <c r="I162" s="20">
        <v>2943</v>
      </c>
      <c r="J162" s="21">
        <v>3643.46722</v>
      </c>
      <c r="K162" s="21">
        <v>4000</v>
      </c>
      <c r="L162" s="57">
        <v>3061</v>
      </c>
      <c r="M162" s="57">
        <v>3214</v>
      </c>
      <c r="N162" s="57">
        <v>3375</v>
      </c>
    </row>
    <row r="163" spans="1:14" s="49" customFormat="1" ht="93.75" x14ac:dyDescent="0.25">
      <c r="A163" s="1" t="str">
        <f t="shared" si="6"/>
        <v>912</v>
      </c>
      <c r="B163" s="1" t="str">
        <f t="shared" si="7"/>
        <v>1 13</v>
      </c>
      <c r="C163" s="1" t="str">
        <f t="shared" si="8"/>
        <v>912 1 13</v>
      </c>
      <c r="D163" s="1"/>
      <c r="E163" s="1"/>
      <c r="F163" s="22" t="s">
        <v>395</v>
      </c>
      <c r="G163" s="23" t="s">
        <v>399</v>
      </c>
      <c r="H163" s="19" t="s">
        <v>119</v>
      </c>
      <c r="I163" s="20">
        <v>0</v>
      </c>
      <c r="J163" s="21">
        <v>0.95</v>
      </c>
      <c r="K163" s="21">
        <v>0.95</v>
      </c>
      <c r="L163" s="57">
        <v>0</v>
      </c>
      <c r="M163" s="57">
        <v>0</v>
      </c>
      <c r="N163" s="57">
        <v>0</v>
      </c>
    </row>
    <row r="164" spans="1:14" s="49" customFormat="1" ht="37.5" x14ac:dyDescent="0.25">
      <c r="A164" s="1" t="str">
        <f t="shared" si="6"/>
        <v>912</v>
      </c>
      <c r="B164" s="1" t="str">
        <f t="shared" si="7"/>
        <v>1 13</v>
      </c>
      <c r="C164" s="1" t="str">
        <f t="shared" si="8"/>
        <v>912 1 13</v>
      </c>
      <c r="D164" s="1"/>
      <c r="E164" s="1"/>
      <c r="F164" s="22" t="s">
        <v>290</v>
      </c>
      <c r="G164" s="23" t="s">
        <v>98</v>
      </c>
      <c r="H164" s="19" t="s">
        <v>119</v>
      </c>
      <c r="I164" s="20">
        <v>193</v>
      </c>
      <c r="J164" s="21">
        <v>0</v>
      </c>
      <c r="K164" s="21">
        <v>193</v>
      </c>
      <c r="L164" s="57">
        <v>193</v>
      </c>
      <c r="M164" s="57">
        <v>193</v>
      </c>
      <c r="N164" s="57">
        <v>193</v>
      </c>
    </row>
    <row r="165" spans="1:14" ht="56.25" x14ac:dyDescent="0.25">
      <c r="A165" s="1" t="str">
        <f t="shared" si="6"/>
        <v>912</v>
      </c>
      <c r="B165" s="1" t="str">
        <f t="shared" si="7"/>
        <v>1 16</v>
      </c>
      <c r="C165" s="1" t="str">
        <f t="shared" si="8"/>
        <v>912 1 16</v>
      </c>
      <c r="F165" s="22" t="s">
        <v>291</v>
      </c>
      <c r="G165" s="23" t="s">
        <v>108</v>
      </c>
      <c r="H165" s="19" t="s">
        <v>119</v>
      </c>
      <c r="I165" s="20">
        <v>550</v>
      </c>
      <c r="J165" s="21">
        <v>594.47879</v>
      </c>
      <c r="K165" s="21">
        <v>594.5</v>
      </c>
      <c r="L165" s="57">
        <v>0</v>
      </c>
      <c r="M165" s="57">
        <v>0</v>
      </c>
      <c r="N165" s="57">
        <v>0</v>
      </c>
    </row>
    <row r="166" spans="1:14" ht="75" x14ac:dyDescent="0.25">
      <c r="A166" s="1" t="str">
        <f t="shared" si="6"/>
        <v>912</v>
      </c>
      <c r="B166" s="1" t="str">
        <f t="shared" si="7"/>
        <v>1 16</v>
      </c>
      <c r="C166" s="1" t="str">
        <f t="shared" si="8"/>
        <v>912 1 16</v>
      </c>
      <c r="F166" s="22" t="s">
        <v>451</v>
      </c>
      <c r="G166" s="23" t="s">
        <v>440</v>
      </c>
      <c r="H166" s="19" t="s">
        <v>119</v>
      </c>
      <c r="I166" s="20">
        <v>0</v>
      </c>
      <c r="J166" s="21">
        <v>0</v>
      </c>
      <c r="K166" s="21">
        <v>0</v>
      </c>
      <c r="L166" s="57">
        <v>550</v>
      </c>
      <c r="M166" s="57">
        <v>550</v>
      </c>
      <c r="N166" s="57">
        <v>550</v>
      </c>
    </row>
    <row r="167" spans="1:14" ht="56.25" x14ac:dyDescent="0.25">
      <c r="A167" s="1" t="str">
        <f t="shared" si="6"/>
        <v>914</v>
      </c>
      <c r="B167" s="1" t="str">
        <f t="shared" si="7"/>
        <v>1 16</v>
      </c>
      <c r="C167" s="1" t="str">
        <f t="shared" si="8"/>
        <v>914 1 16</v>
      </c>
      <c r="F167" s="22" t="s">
        <v>292</v>
      </c>
      <c r="G167" s="23" t="s">
        <v>108</v>
      </c>
      <c r="H167" s="19" t="s">
        <v>123</v>
      </c>
      <c r="I167" s="20">
        <v>31</v>
      </c>
      <c r="J167" s="21">
        <v>273.09181000000001</v>
      </c>
      <c r="K167" s="21">
        <v>273.10000000000002</v>
      </c>
      <c r="L167" s="57">
        <v>0</v>
      </c>
      <c r="M167" s="57">
        <v>0</v>
      </c>
      <c r="N167" s="57">
        <v>0</v>
      </c>
    </row>
    <row r="168" spans="1:14" ht="75" x14ac:dyDescent="0.25">
      <c r="A168" s="1" t="str">
        <f t="shared" si="6"/>
        <v>914</v>
      </c>
      <c r="B168" s="1" t="str">
        <f t="shared" si="7"/>
        <v>1 16</v>
      </c>
      <c r="C168" s="1" t="str">
        <f t="shared" si="8"/>
        <v>914 1 16</v>
      </c>
      <c r="F168" s="22" t="s">
        <v>452</v>
      </c>
      <c r="G168" s="23" t="s">
        <v>440</v>
      </c>
      <c r="H168" s="19" t="s">
        <v>123</v>
      </c>
      <c r="I168" s="20">
        <v>0</v>
      </c>
      <c r="J168" s="21">
        <v>0</v>
      </c>
      <c r="K168" s="21">
        <v>0</v>
      </c>
      <c r="L168" s="57">
        <v>275</v>
      </c>
      <c r="M168" s="57">
        <v>280</v>
      </c>
      <c r="N168" s="57">
        <v>290</v>
      </c>
    </row>
    <row r="169" spans="1:14" s="49" customFormat="1" ht="37.5" x14ac:dyDescent="0.25">
      <c r="A169" s="1" t="str">
        <f t="shared" si="6"/>
        <v>915</v>
      </c>
      <c r="B169" s="1" t="str">
        <f t="shared" si="7"/>
        <v>1 13</v>
      </c>
      <c r="C169" s="1" t="str">
        <f t="shared" si="8"/>
        <v>915 1 13</v>
      </c>
      <c r="D169" s="1"/>
      <c r="E169" s="1"/>
      <c r="F169" s="22" t="s">
        <v>483</v>
      </c>
      <c r="G169" s="23" t="s">
        <v>98</v>
      </c>
      <c r="H169" s="19" t="s">
        <v>484</v>
      </c>
      <c r="I169" s="20">
        <v>0</v>
      </c>
      <c r="J169" s="21">
        <v>1.84107</v>
      </c>
      <c r="K169" s="21">
        <v>1.85</v>
      </c>
      <c r="L169" s="57">
        <v>0</v>
      </c>
      <c r="M169" s="57">
        <v>0</v>
      </c>
      <c r="N169" s="57">
        <v>0</v>
      </c>
    </row>
    <row r="170" spans="1:14" ht="37.5" x14ac:dyDescent="0.25">
      <c r="A170" s="1" t="str">
        <f t="shared" si="6"/>
        <v>918</v>
      </c>
      <c r="B170" s="1" t="str">
        <f t="shared" si="7"/>
        <v>1 15</v>
      </c>
      <c r="C170" s="1" t="str">
        <f t="shared" ref="C170:C196" si="9">LEFT(F170,8)</f>
        <v>918 1 15</v>
      </c>
      <c r="F170" s="22" t="s">
        <v>403</v>
      </c>
      <c r="G170" s="23" t="s">
        <v>107</v>
      </c>
      <c r="H170" s="19" t="s">
        <v>402</v>
      </c>
      <c r="I170" s="20">
        <v>650</v>
      </c>
      <c r="J170" s="21">
        <v>661.39823999999999</v>
      </c>
      <c r="K170" s="21">
        <v>718</v>
      </c>
      <c r="L170" s="57">
        <v>720</v>
      </c>
      <c r="M170" s="57">
        <v>735</v>
      </c>
      <c r="N170" s="57">
        <v>750</v>
      </c>
    </row>
    <row r="171" spans="1:14" s="50" customFormat="1" ht="187.5" x14ac:dyDescent="0.25">
      <c r="A171" s="1" t="str">
        <f t="shared" si="6"/>
        <v>918</v>
      </c>
      <c r="B171" s="1" t="str">
        <f t="shared" si="7"/>
        <v>1 08</v>
      </c>
      <c r="C171" s="1" t="str">
        <f t="shared" si="9"/>
        <v>918 1 08</v>
      </c>
      <c r="D171" s="1"/>
      <c r="E171" s="1"/>
      <c r="F171" s="22" t="s">
        <v>474</v>
      </c>
      <c r="G171" s="23" t="s">
        <v>475</v>
      </c>
      <c r="H171" s="19" t="s">
        <v>402</v>
      </c>
      <c r="I171" s="20">
        <v>1400</v>
      </c>
      <c r="J171" s="21">
        <v>1325.3019999999999</v>
      </c>
      <c r="K171" s="21">
        <v>1400</v>
      </c>
      <c r="L171" s="57">
        <v>1400</v>
      </c>
      <c r="M171" s="57">
        <v>1450</v>
      </c>
      <c r="N171" s="57">
        <v>1500</v>
      </c>
    </row>
    <row r="172" spans="1:14" s="50" customFormat="1" ht="131.25" x14ac:dyDescent="0.25">
      <c r="A172" s="1" t="str">
        <f t="shared" si="6"/>
        <v>918</v>
      </c>
      <c r="B172" s="1" t="str">
        <f t="shared" si="7"/>
        <v>1 08</v>
      </c>
      <c r="C172" s="1" t="str">
        <f t="shared" si="9"/>
        <v>918 1 08</v>
      </c>
      <c r="D172" s="1"/>
      <c r="E172" s="1"/>
      <c r="F172" s="22" t="s">
        <v>476</v>
      </c>
      <c r="G172" s="23" t="s">
        <v>477</v>
      </c>
      <c r="H172" s="19" t="s">
        <v>402</v>
      </c>
      <c r="I172" s="20">
        <v>3</v>
      </c>
      <c r="J172" s="21">
        <v>0</v>
      </c>
      <c r="K172" s="21">
        <v>3</v>
      </c>
      <c r="L172" s="57">
        <v>3</v>
      </c>
      <c r="M172" s="57">
        <v>3.2</v>
      </c>
      <c r="N172" s="57">
        <v>1.6</v>
      </c>
    </row>
    <row r="173" spans="1:14" ht="56.25" x14ac:dyDescent="0.25">
      <c r="A173" s="1" t="str">
        <f t="shared" si="6"/>
        <v>918</v>
      </c>
      <c r="B173" s="1" t="str">
        <f t="shared" si="7"/>
        <v>1 16</v>
      </c>
      <c r="C173" s="1" t="str">
        <f t="shared" si="9"/>
        <v>918 1 16</v>
      </c>
      <c r="F173" s="22" t="s">
        <v>453</v>
      </c>
      <c r="G173" s="23" t="s">
        <v>108</v>
      </c>
      <c r="H173" s="19" t="s">
        <v>402</v>
      </c>
      <c r="I173" s="20">
        <v>52</v>
      </c>
      <c r="J173" s="21">
        <v>19.246130000000001</v>
      </c>
      <c r="K173" s="21">
        <v>35.6</v>
      </c>
      <c r="L173" s="57">
        <v>0</v>
      </c>
      <c r="M173" s="57">
        <v>0</v>
      </c>
      <c r="N173" s="57">
        <v>0</v>
      </c>
    </row>
    <row r="174" spans="1:14" ht="75" x14ac:dyDescent="0.25">
      <c r="A174" s="1" t="str">
        <f t="shared" si="6"/>
        <v>918</v>
      </c>
      <c r="B174" s="1" t="str">
        <f t="shared" si="7"/>
        <v>1 16</v>
      </c>
      <c r="C174" s="1" t="str">
        <f t="shared" si="9"/>
        <v>918 1 16</v>
      </c>
      <c r="F174" s="22" t="s">
        <v>454</v>
      </c>
      <c r="G174" s="23" t="s">
        <v>440</v>
      </c>
      <c r="H174" s="19" t="s">
        <v>402</v>
      </c>
      <c r="I174" s="20">
        <v>0</v>
      </c>
      <c r="J174" s="21">
        <v>0</v>
      </c>
      <c r="K174" s="21">
        <v>0</v>
      </c>
      <c r="L174" s="57">
        <v>46</v>
      </c>
      <c r="M174" s="57">
        <v>51</v>
      </c>
      <c r="N174" s="57">
        <v>52</v>
      </c>
    </row>
    <row r="175" spans="1:14" s="49" customFormat="1" ht="37.5" x14ac:dyDescent="0.25">
      <c r="A175" s="1" t="str">
        <f t="shared" si="6"/>
        <v>920</v>
      </c>
      <c r="B175" s="1" t="str">
        <f t="shared" si="7"/>
        <v>1 13</v>
      </c>
      <c r="C175" s="1" t="str">
        <f t="shared" si="9"/>
        <v>920 1 13</v>
      </c>
      <c r="D175" s="1"/>
      <c r="E175" s="1"/>
      <c r="F175" s="22" t="s">
        <v>293</v>
      </c>
      <c r="G175" s="23" t="s">
        <v>99</v>
      </c>
      <c r="H175" s="19" t="s">
        <v>124</v>
      </c>
      <c r="I175" s="20">
        <v>13300</v>
      </c>
      <c r="J175" s="21">
        <v>11690.320729999999</v>
      </c>
      <c r="K175" s="21">
        <v>13816.8</v>
      </c>
      <c r="L175" s="57">
        <v>13657</v>
      </c>
      <c r="M175" s="57">
        <v>13655</v>
      </c>
      <c r="N175" s="57">
        <v>13653</v>
      </c>
    </row>
    <row r="176" spans="1:14" ht="56.25" x14ac:dyDescent="0.25">
      <c r="A176" s="1" t="str">
        <f t="shared" si="6"/>
        <v>920</v>
      </c>
      <c r="B176" s="1" t="str">
        <f t="shared" si="7"/>
        <v>1 16</v>
      </c>
      <c r="C176" s="1" t="str">
        <f t="shared" si="9"/>
        <v>920 1 16</v>
      </c>
      <c r="F176" s="22" t="s">
        <v>455</v>
      </c>
      <c r="G176" s="23" t="s">
        <v>456</v>
      </c>
      <c r="H176" s="19" t="s">
        <v>124</v>
      </c>
      <c r="I176" s="20">
        <v>0</v>
      </c>
      <c r="J176" s="21">
        <v>489.36838</v>
      </c>
      <c r="K176" s="21">
        <v>489.4</v>
      </c>
      <c r="L176" s="57">
        <v>0</v>
      </c>
      <c r="M176" s="57">
        <v>0</v>
      </c>
      <c r="N176" s="57">
        <v>0</v>
      </c>
    </row>
    <row r="177" spans="1:14" ht="56.25" x14ac:dyDescent="0.25">
      <c r="A177" s="1" t="str">
        <f t="shared" si="6"/>
        <v>920</v>
      </c>
      <c r="B177" s="1" t="str">
        <f t="shared" si="7"/>
        <v>1 16</v>
      </c>
      <c r="C177" s="1" t="str">
        <f t="shared" si="9"/>
        <v>920 1 16</v>
      </c>
      <c r="F177" s="22" t="s">
        <v>457</v>
      </c>
      <c r="G177" s="23" t="s">
        <v>108</v>
      </c>
      <c r="H177" s="19" t="s">
        <v>124</v>
      </c>
      <c r="I177" s="20">
        <v>415</v>
      </c>
      <c r="J177" s="21">
        <v>671.25823000000003</v>
      </c>
      <c r="K177" s="21">
        <v>671.3</v>
      </c>
      <c r="L177" s="57">
        <v>0</v>
      </c>
      <c r="M177" s="57">
        <v>0</v>
      </c>
      <c r="N177" s="57">
        <v>0</v>
      </c>
    </row>
    <row r="178" spans="1:14" ht="131.25" x14ac:dyDescent="0.25">
      <c r="A178" s="1" t="str">
        <f t="shared" si="6"/>
        <v>920</v>
      </c>
      <c r="B178" s="1" t="str">
        <f t="shared" si="7"/>
        <v>1 16</v>
      </c>
      <c r="C178" s="1" t="str">
        <f t="shared" si="9"/>
        <v>920 1 16</v>
      </c>
      <c r="F178" s="22" t="s">
        <v>458</v>
      </c>
      <c r="G178" s="23" t="s">
        <v>448</v>
      </c>
      <c r="H178" s="19" t="s">
        <v>124</v>
      </c>
      <c r="I178" s="20">
        <v>0</v>
      </c>
      <c r="J178" s="21">
        <v>0</v>
      </c>
      <c r="K178" s="21">
        <v>0</v>
      </c>
      <c r="L178" s="57">
        <v>0</v>
      </c>
      <c r="M178" s="57">
        <v>0</v>
      </c>
      <c r="N178" s="57">
        <v>0</v>
      </c>
    </row>
    <row r="179" spans="1:14" ht="75" x14ac:dyDescent="0.25">
      <c r="A179" s="1" t="str">
        <f t="shared" si="6"/>
        <v>920</v>
      </c>
      <c r="B179" s="1" t="str">
        <f t="shared" si="7"/>
        <v>1 16</v>
      </c>
      <c r="C179" s="1" t="str">
        <f t="shared" si="9"/>
        <v>920 1 16</v>
      </c>
      <c r="F179" s="22" t="s">
        <v>459</v>
      </c>
      <c r="G179" s="23" t="s">
        <v>440</v>
      </c>
      <c r="H179" s="19" t="s">
        <v>124</v>
      </c>
      <c r="I179" s="20">
        <v>0</v>
      </c>
      <c r="J179" s="21">
        <v>0</v>
      </c>
      <c r="K179" s="21">
        <v>0</v>
      </c>
      <c r="L179" s="57">
        <v>0</v>
      </c>
      <c r="M179" s="57">
        <v>0</v>
      </c>
      <c r="N179" s="57">
        <v>0</v>
      </c>
    </row>
    <row r="180" spans="1:14" ht="37.5" x14ac:dyDescent="0.25">
      <c r="A180" s="1" t="str">
        <f t="shared" si="6"/>
        <v>921</v>
      </c>
      <c r="B180" s="1" t="str">
        <f t="shared" si="7"/>
        <v>1 16</v>
      </c>
      <c r="C180" s="1" t="str">
        <f t="shared" si="9"/>
        <v>921 1 16</v>
      </c>
      <c r="F180" s="22" t="s">
        <v>294</v>
      </c>
      <c r="G180" s="23" t="s">
        <v>112</v>
      </c>
      <c r="H180" s="19" t="s">
        <v>125</v>
      </c>
      <c r="I180" s="20">
        <v>180</v>
      </c>
      <c r="J180" s="21">
        <v>675.149</v>
      </c>
      <c r="K180" s="21">
        <v>675.1</v>
      </c>
      <c r="L180" s="57">
        <v>0</v>
      </c>
      <c r="M180" s="57">
        <v>0</v>
      </c>
      <c r="N180" s="57">
        <v>0</v>
      </c>
    </row>
    <row r="181" spans="1:14" ht="56.25" x14ac:dyDescent="0.25">
      <c r="A181" s="1" t="str">
        <f t="shared" si="6"/>
        <v>921</v>
      </c>
      <c r="B181" s="1" t="str">
        <f t="shared" si="7"/>
        <v>1 16</v>
      </c>
      <c r="C181" s="1" t="str">
        <f t="shared" si="9"/>
        <v>921 1 16</v>
      </c>
      <c r="F181" s="22" t="s">
        <v>295</v>
      </c>
      <c r="G181" s="23" t="s">
        <v>114</v>
      </c>
      <c r="H181" s="19" t="s">
        <v>125</v>
      </c>
      <c r="I181" s="20">
        <v>461</v>
      </c>
      <c r="J181" s="21">
        <v>147.85442</v>
      </c>
      <c r="K181" s="21">
        <v>147.9</v>
      </c>
      <c r="L181" s="57">
        <v>0</v>
      </c>
      <c r="M181" s="57">
        <v>0</v>
      </c>
      <c r="N181" s="57">
        <v>0</v>
      </c>
    </row>
    <row r="182" spans="1:14" ht="75" x14ac:dyDescent="0.25">
      <c r="A182" s="1" t="str">
        <f t="shared" si="6"/>
        <v>921</v>
      </c>
      <c r="B182" s="1" t="str">
        <f t="shared" si="7"/>
        <v>1 16</v>
      </c>
      <c r="C182" s="1" t="str">
        <f t="shared" si="9"/>
        <v>921 1 16</v>
      </c>
      <c r="F182" s="22" t="s">
        <v>296</v>
      </c>
      <c r="G182" s="23" t="s">
        <v>126</v>
      </c>
      <c r="H182" s="19" t="s">
        <v>125</v>
      </c>
      <c r="I182" s="20">
        <v>746</v>
      </c>
      <c r="J182" s="21">
        <v>593.22663</v>
      </c>
      <c r="K182" s="21">
        <v>593.20000000000005</v>
      </c>
      <c r="L182" s="57">
        <v>0</v>
      </c>
      <c r="M182" s="57">
        <v>0</v>
      </c>
      <c r="N182" s="57">
        <v>0</v>
      </c>
    </row>
    <row r="183" spans="1:14" ht="131.25" x14ac:dyDescent="0.25">
      <c r="A183" s="1" t="str">
        <f t="shared" si="6"/>
        <v>921</v>
      </c>
      <c r="B183" s="1" t="str">
        <f t="shared" si="7"/>
        <v>1 16</v>
      </c>
      <c r="C183" s="1" t="str">
        <f t="shared" si="9"/>
        <v>921 1 16</v>
      </c>
      <c r="F183" s="22" t="s">
        <v>461</v>
      </c>
      <c r="G183" s="23" t="s">
        <v>448</v>
      </c>
      <c r="H183" s="19" t="s">
        <v>125</v>
      </c>
      <c r="I183" s="20">
        <v>0</v>
      </c>
      <c r="J183" s="21">
        <v>0</v>
      </c>
      <c r="K183" s="21">
        <v>0</v>
      </c>
      <c r="L183" s="57">
        <v>654</v>
      </c>
      <c r="M183" s="57">
        <v>654</v>
      </c>
      <c r="N183" s="57">
        <v>654</v>
      </c>
    </row>
    <row r="184" spans="1:14" ht="93.75" x14ac:dyDescent="0.25">
      <c r="A184" s="1" t="str">
        <f t="shared" si="6"/>
        <v>921</v>
      </c>
      <c r="B184" s="1" t="str">
        <f t="shared" si="7"/>
        <v>1 16</v>
      </c>
      <c r="C184" s="1" t="str">
        <f t="shared" si="9"/>
        <v>921 1 16</v>
      </c>
      <c r="F184" s="22" t="s">
        <v>462</v>
      </c>
      <c r="G184" s="23" t="s">
        <v>460</v>
      </c>
      <c r="H184" s="19" t="s">
        <v>125</v>
      </c>
      <c r="I184" s="20">
        <v>0</v>
      </c>
      <c r="J184" s="21">
        <v>0</v>
      </c>
      <c r="K184" s="21">
        <v>0</v>
      </c>
      <c r="L184" s="57">
        <v>746</v>
      </c>
      <c r="M184" s="57">
        <v>746</v>
      </c>
      <c r="N184" s="57">
        <v>746</v>
      </c>
    </row>
    <row r="185" spans="1:14" s="50" customFormat="1" ht="75" x14ac:dyDescent="0.25">
      <c r="A185" s="1" t="str">
        <f t="shared" si="6"/>
        <v>923</v>
      </c>
      <c r="B185" s="1" t="str">
        <f t="shared" si="7"/>
        <v>1 08</v>
      </c>
      <c r="C185" s="1" t="str">
        <f t="shared" si="9"/>
        <v>923 1 08</v>
      </c>
      <c r="D185" s="1"/>
      <c r="E185" s="1"/>
      <c r="F185" s="22" t="s">
        <v>309</v>
      </c>
      <c r="G185" s="23" t="s">
        <v>102</v>
      </c>
      <c r="H185" s="19" t="s">
        <v>312</v>
      </c>
      <c r="I185" s="20">
        <v>23</v>
      </c>
      <c r="J185" s="21">
        <v>180</v>
      </c>
      <c r="K185" s="21">
        <v>180</v>
      </c>
      <c r="L185" s="57">
        <v>26</v>
      </c>
      <c r="M185" s="57">
        <v>22.5</v>
      </c>
      <c r="N185" s="57">
        <v>26</v>
      </c>
    </row>
    <row r="186" spans="1:14" s="51" customFormat="1" ht="75" x14ac:dyDescent="0.25">
      <c r="A186" s="1" t="str">
        <f t="shared" si="6"/>
        <v>923</v>
      </c>
      <c r="B186" s="1" t="str">
        <f t="shared" si="7"/>
        <v>1 08</v>
      </c>
      <c r="C186" s="1" t="str">
        <f t="shared" si="9"/>
        <v>923 1 08</v>
      </c>
      <c r="D186" s="1"/>
      <c r="E186" s="1"/>
      <c r="F186" s="22" t="s">
        <v>310</v>
      </c>
      <c r="G186" s="23" t="s">
        <v>105</v>
      </c>
      <c r="H186" s="19" t="s">
        <v>312</v>
      </c>
      <c r="I186" s="20">
        <v>175</v>
      </c>
      <c r="J186" s="21">
        <v>344.75</v>
      </c>
      <c r="K186" s="21">
        <v>350.72</v>
      </c>
      <c r="L186" s="57">
        <v>210</v>
      </c>
      <c r="M186" s="57">
        <v>245</v>
      </c>
      <c r="N186" s="57">
        <v>105</v>
      </c>
    </row>
    <row r="187" spans="1:14" s="51" customFormat="1" ht="93.75" x14ac:dyDescent="0.25">
      <c r="A187" s="1" t="str">
        <f t="shared" si="6"/>
        <v>923</v>
      </c>
      <c r="B187" s="1" t="str">
        <f t="shared" si="7"/>
        <v>1 08</v>
      </c>
      <c r="C187" s="1" t="str">
        <f t="shared" si="9"/>
        <v>923 1 08</v>
      </c>
      <c r="D187" s="1"/>
      <c r="E187" s="1"/>
      <c r="F187" s="22" t="s">
        <v>311</v>
      </c>
      <c r="G187" s="23" t="s">
        <v>106</v>
      </c>
      <c r="H187" s="19" t="s">
        <v>312</v>
      </c>
      <c r="I187" s="20">
        <v>5</v>
      </c>
      <c r="J187" s="21">
        <v>7.5</v>
      </c>
      <c r="K187" s="21">
        <v>7.5</v>
      </c>
      <c r="L187" s="57">
        <v>5</v>
      </c>
      <c r="M187" s="57">
        <v>5</v>
      </c>
      <c r="N187" s="57">
        <v>5</v>
      </c>
    </row>
    <row r="188" spans="1:14" ht="56.25" x14ac:dyDescent="0.25">
      <c r="A188" s="1" t="str">
        <f t="shared" si="6"/>
        <v>924</v>
      </c>
      <c r="B188" s="1" t="str">
        <f t="shared" si="7"/>
        <v>1 16</v>
      </c>
      <c r="C188" s="1" t="str">
        <f t="shared" si="9"/>
        <v>924 1 16</v>
      </c>
      <c r="F188" s="22" t="s">
        <v>325</v>
      </c>
      <c r="G188" s="23" t="s">
        <v>108</v>
      </c>
      <c r="H188" s="19" t="s">
        <v>318</v>
      </c>
      <c r="I188" s="20">
        <v>0</v>
      </c>
      <c r="J188" s="21">
        <v>0.51468999999999998</v>
      </c>
      <c r="K188" s="21">
        <v>0.5</v>
      </c>
      <c r="L188" s="57">
        <v>0</v>
      </c>
      <c r="M188" s="57">
        <v>0</v>
      </c>
      <c r="N188" s="57">
        <v>0</v>
      </c>
    </row>
    <row r="189" spans="1:14" ht="75" x14ac:dyDescent="0.25">
      <c r="A189" s="1" t="str">
        <f t="shared" si="6"/>
        <v>924</v>
      </c>
      <c r="B189" s="1" t="str">
        <f t="shared" si="7"/>
        <v>1 16</v>
      </c>
      <c r="C189" s="1" t="str">
        <f t="shared" si="9"/>
        <v>924 1 16</v>
      </c>
      <c r="F189" s="22" t="s">
        <v>463</v>
      </c>
      <c r="G189" s="23" t="s">
        <v>440</v>
      </c>
      <c r="H189" s="19" t="s">
        <v>318</v>
      </c>
      <c r="I189" s="20">
        <v>0</v>
      </c>
      <c r="J189" s="21">
        <v>0</v>
      </c>
      <c r="K189" s="21">
        <v>0</v>
      </c>
      <c r="L189" s="57">
        <v>0</v>
      </c>
      <c r="M189" s="57">
        <v>0</v>
      </c>
      <c r="N189" s="57">
        <v>0</v>
      </c>
    </row>
    <row r="190" spans="1:14" ht="56.25" x14ac:dyDescent="0.25">
      <c r="A190" s="1" t="str">
        <f t="shared" si="6"/>
        <v>926</v>
      </c>
      <c r="B190" s="1" t="str">
        <f t="shared" si="7"/>
        <v>1 11</v>
      </c>
      <c r="C190" s="1" t="str">
        <f t="shared" si="9"/>
        <v>926 1 11</v>
      </c>
      <c r="F190" s="22" t="s">
        <v>297</v>
      </c>
      <c r="G190" s="23" t="s">
        <v>127</v>
      </c>
      <c r="H190" s="19" t="s">
        <v>128</v>
      </c>
      <c r="I190" s="20">
        <v>300</v>
      </c>
      <c r="J190" s="47">
        <v>200</v>
      </c>
      <c r="K190" s="21">
        <v>300</v>
      </c>
      <c r="L190" s="57">
        <v>300</v>
      </c>
      <c r="M190" s="57">
        <v>300</v>
      </c>
      <c r="N190" s="57">
        <v>300</v>
      </c>
    </row>
    <row r="191" spans="1:14" ht="93.75" x14ac:dyDescent="0.25">
      <c r="A191" s="1" t="str">
        <f t="shared" si="6"/>
        <v>926</v>
      </c>
      <c r="B191" s="1" t="str">
        <f t="shared" si="7"/>
        <v>1 11</v>
      </c>
      <c r="C191" s="1" t="str">
        <f t="shared" si="9"/>
        <v>926 1 11</v>
      </c>
      <c r="F191" s="22" t="s">
        <v>298</v>
      </c>
      <c r="G191" s="23" t="s">
        <v>129</v>
      </c>
      <c r="H191" s="19" t="s">
        <v>128</v>
      </c>
      <c r="I191" s="20">
        <v>183</v>
      </c>
      <c r="J191" s="47">
        <v>138.46799999999999</v>
      </c>
      <c r="K191" s="21">
        <v>1685</v>
      </c>
      <c r="L191" s="57">
        <v>161</v>
      </c>
      <c r="M191" s="57">
        <v>161</v>
      </c>
      <c r="N191" s="57">
        <v>161</v>
      </c>
    </row>
    <row r="192" spans="1:14" ht="75" x14ac:dyDescent="0.25">
      <c r="A192" s="1" t="str">
        <f t="shared" si="6"/>
        <v>926</v>
      </c>
      <c r="B192" s="1" t="str">
        <f t="shared" si="7"/>
        <v>1 11</v>
      </c>
      <c r="C192" s="1" t="str">
        <f t="shared" si="9"/>
        <v>926 1 11</v>
      </c>
      <c r="F192" s="22" t="s">
        <v>299</v>
      </c>
      <c r="G192" s="23" t="s">
        <v>130</v>
      </c>
      <c r="H192" s="19" t="s">
        <v>128</v>
      </c>
      <c r="I192" s="20">
        <v>2037</v>
      </c>
      <c r="J192" s="47">
        <v>1558.0319999999999</v>
      </c>
      <c r="K192" s="21">
        <v>2046</v>
      </c>
      <c r="L192" s="57">
        <v>2046</v>
      </c>
      <c r="M192" s="57">
        <v>2128</v>
      </c>
      <c r="N192" s="57">
        <v>2213</v>
      </c>
    </row>
    <row r="193" spans="1:14" ht="37.5" x14ac:dyDescent="0.25">
      <c r="A193" s="1" t="str">
        <f t="shared" si="6"/>
        <v>926</v>
      </c>
      <c r="B193" s="1" t="str">
        <f t="shared" si="7"/>
        <v>1 11</v>
      </c>
      <c r="C193" s="1" t="str">
        <f t="shared" si="9"/>
        <v>926 1 11</v>
      </c>
      <c r="F193" s="22" t="s">
        <v>300</v>
      </c>
      <c r="G193" s="23" t="s">
        <v>131</v>
      </c>
      <c r="H193" s="19" t="s">
        <v>128</v>
      </c>
      <c r="I193" s="20">
        <v>1103</v>
      </c>
      <c r="J193" s="47">
        <v>1735.8004900000001</v>
      </c>
      <c r="K193" s="21">
        <v>2648</v>
      </c>
      <c r="L193" s="57">
        <v>2300</v>
      </c>
      <c r="M193" s="57">
        <v>2392</v>
      </c>
      <c r="N193" s="57">
        <v>2488</v>
      </c>
    </row>
    <row r="194" spans="1:14" s="25" customFormat="1" ht="56.25" x14ac:dyDescent="0.3">
      <c r="A194" s="1" t="str">
        <f t="shared" si="6"/>
        <v>926</v>
      </c>
      <c r="B194" s="1" t="str">
        <f t="shared" si="7"/>
        <v>1 11</v>
      </c>
      <c r="C194" s="1" t="str">
        <f t="shared" si="9"/>
        <v>926 1 11</v>
      </c>
      <c r="D194" s="1"/>
      <c r="E194" s="1"/>
      <c r="F194" s="22" t="s">
        <v>301</v>
      </c>
      <c r="G194" s="23" t="s">
        <v>132</v>
      </c>
      <c r="H194" s="19" t="s">
        <v>128</v>
      </c>
      <c r="I194" s="20">
        <v>50</v>
      </c>
      <c r="J194" s="47">
        <v>41.832000000000001</v>
      </c>
      <c r="K194" s="21">
        <v>58</v>
      </c>
      <c r="L194" s="57">
        <v>58</v>
      </c>
      <c r="M194" s="57">
        <v>31</v>
      </c>
      <c r="N194" s="57">
        <v>31</v>
      </c>
    </row>
    <row r="195" spans="1:14" s="26" customFormat="1" ht="112.5" x14ac:dyDescent="0.3">
      <c r="A195" s="1" t="str">
        <f t="shared" si="6"/>
        <v>926</v>
      </c>
      <c r="B195" s="1" t="str">
        <f t="shared" si="7"/>
        <v>1 14</v>
      </c>
      <c r="C195" s="1" t="str">
        <f t="shared" si="9"/>
        <v>926 1 14</v>
      </c>
      <c r="D195" s="1"/>
      <c r="E195" s="1"/>
      <c r="F195" s="22" t="s">
        <v>302</v>
      </c>
      <c r="G195" s="23" t="s">
        <v>133</v>
      </c>
      <c r="H195" s="19" t="s">
        <v>128</v>
      </c>
      <c r="I195" s="20"/>
      <c r="J195" s="47">
        <v>0</v>
      </c>
      <c r="K195" s="21">
        <v>0</v>
      </c>
      <c r="L195" s="57">
        <v>0</v>
      </c>
      <c r="M195" s="57">
        <v>0</v>
      </c>
      <c r="N195" s="57">
        <v>0</v>
      </c>
    </row>
    <row r="196" spans="1:14" s="52" customFormat="1" ht="56.25" x14ac:dyDescent="0.3">
      <c r="A196" s="1" t="str">
        <f t="shared" si="6"/>
        <v>929</v>
      </c>
      <c r="B196" s="1" t="str">
        <f t="shared" si="7"/>
        <v>1 08</v>
      </c>
      <c r="C196" s="1" t="str">
        <f t="shared" si="9"/>
        <v>929 1 08</v>
      </c>
      <c r="D196" s="1"/>
      <c r="E196" s="1"/>
      <c r="F196" s="22" t="s">
        <v>303</v>
      </c>
      <c r="G196" s="23" t="s">
        <v>104</v>
      </c>
      <c r="H196" s="19" t="s">
        <v>485</v>
      </c>
      <c r="I196" s="20">
        <v>15</v>
      </c>
      <c r="J196" s="21">
        <v>5</v>
      </c>
      <c r="K196" s="21">
        <v>15</v>
      </c>
      <c r="L196" s="57">
        <v>15</v>
      </c>
      <c r="M196" s="57">
        <v>20</v>
      </c>
      <c r="N196" s="57">
        <v>20</v>
      </c>
    </row>
    <row r="197" spans="1:14" s="25" customFormat="1" ht="37.5" x14ac:dyDescent="0.3">
      <c r="A197" s="1" t="str">
        <f t="shared" ref="A197:A260" si="10">LEFT(C197,3)</f>
        <v>920</v>
      </c>
      <c r="B197" s="1" t="str">
        <f t="shared" ref="B197:B260" si="11">RIGHT(C197,4)</f>
        <v>2 02</v>
      </c>
      <c r="C197" s="1" t="str">
        <f t="shared" ref="C197:C260" si="12">LEFT(F197,8)</f>
        <v>920 2 02</v>
      </c>
      <c r="D197" s="1" t="str">
        <f>RIGHT(E197,2)</f>
        <v>15</v>
      </c>
      <c r="E197" s="1" t="str">
        <f>LEFT(F197,11)</f>
        <v>920 2 02 15</v>
      </c>
      <c r="F197" s="62" t="s">
        <v>549</v>
      </c>
      <c r="G197" s="63" t="s">
        <v>146</v>
      </c>
      <c r="H197" s="64" t="s">
        <v>124</v>
      </c>
      <c r="I197" s="65">
        <v>16932597.800000001</v>
      </c>
      <c r="J197" s="66">
        <v>12699448.199999999</v>
      </c>
      <c r="K197" s="65">
        <v>16932597.800000001</v>
      </c>
      <c r="L197" s="65">
        <v>18287205.624000002</v>
      </c>
      <c r="M197" s="65">
        <v>18287205.624000002</v>
      </c>
      <c r="N197" s="65">
        <v>18287205.624000002</v>
      </c>
    </row>
    <row r="198" spans="1:14" s="25" customFormat="1" ht="37.5" x14ac:dyDescent="0.3">
      <c r="A198" s="1" t="str">
        <f t="shared" si="10"/>
        <v>920</v>
      </c>
      <c r="B198" s="1" t="str">
        <f t="shared" si="11"/>
        <v>2 02</v>
      </c>
      <c r="C198" s="1" t="str">
        <f t="shared" si="12"/>
        <v>920 2 02</v>
      </c>
      <c r="D198" s="1" t="str">
        <f t="shared" ref="D198:D261" si="13">RIGHT(E198,2)</f>
        <v>15</v>
      </c>
      <c r="E198" s="1" t="str">
        <f t="shared" ref="E198:E261" si="14">LEFT(F198,11)</f>
        <v>920 2 02 15</v>
      </c>
      <c r="F198" s="62" t="s">
        <v>550</v>
      </c>
      <c r="G198" s="63" t="s">
        <v>330</v>
      </c>
      <c r="H198" s="64" t="s">
        <v>124</v>
      </c>
      <c r="I198" s="66"/>
      <c r="J198" s="66"/>
      <c r="K198" s="67"/>
      <c r="L198" s="65"/>
      <c r="M198" s="65"/>
      <c r="N198" s="65"/>
    </row>
    <row r="199" spans="1:14" s="25" customFormat="1" ht="56.25" x14ac:dyDescent="0.3">
      <c r="A199" s="1" t="str">
        <f t="shared" si="10"/>
        <v>920</v>
      </c>
      <c r="B199" s="1" t="str">
        <f t="shared" si="11"/>
        <v>2 02</v>
      </c>
      <c r="C199" s="1" t="str">
        <f t="shared" si="12"/>
        <v>920 2 02</v>
      </c>
      <c r="D199" s="1" t="str">
        <f t="shared" si="13"/>
        <v>15</v>
      </c>
      <c r="E199" s="1" t="str">
        <f t="shared" si="14"/>
        <v>920 2 02 15</v>
      </c>
      <c r="F199" s="62" t="s">
        <v>551</v>
      </c>
      <c r="G199" s="63" t="s">
        <v>331</v>
      </c>
      <c r="H199" s="64" t="s">
        <v>124</v>
      </c>
      <c r="I199" s="66">
        <v>704027</v>
      </c>
      <c r="J199" s="66">
        <v>528021</v>
      </c>
      <c r="K199" s="66">
        <v>704027</v>
      </c>
      <c r="L199" s="66">
        <v>704027</v>
      </c>
      <c r="M199" s="60">
        <v>704027</v>
      </c>
      <c r="N199" s="60">
        <v>704027</v>
      </c>
    </row>
    <row r="200" spans="1:14" s="25" customFormat="1" ht="56.25" x14ac:dyDescent="0.3">
      <c r="A200" s="1" t="str">
        <f t="shared" si="10"/>
        <v>920</v>
      </c>
      <c r="B200" s="1" t="str">
        <f t="shared" si="11"/>
        <v>2 02</v>
      </c>
      <c r="C200" s="1" t="str">
        <f t="shared" si="12"/>
        <v>920 2 02</v>
      </c>
      <c r="D200" s="1" t="str">
        <f t="shared" si="13"/>
        <v>15</v>
      </c>
      <c r="E200" s="1" t="str">
        <f t="shared" si="14"/>
        <v>920 2 02 15</v>
      </c>
      <c r="F200" s="62" t="s">
        <v>552</v>
      </c>
      <c r="G200" s="63" t="s">
        <v>332</v>
      </c>
      <c r="H200" s="64" t="s">
        <v>124</v>
      </c>
      <c r="I200" s="66"/>
      <c r="J200" s="66"/>
      <c r="K200" s="67"/>
      <c r="L200" s="60"/>
      <c r="M200" s="60"/>
      <c r="N200" s="60"/>
    </row>
    <row r="201" spans="1:14" s="25" customFormat="1" ht="37.5" x14ac:dyDescent="0.3">
      <c r="A201" s="1" t="str">
        <f t="shared" si="10"/>
        <v>920</v>
      </c>
      <c r="B201" s="1" t="str">
        <f t="shared" si="11"/>
        <v>2 02</v>
      </c>
      <c r="C201" s="1" t="str">
        <f t="shared" si="12"/>
        <v>920 2 02</v>
      </c>
      <c r="D201" s="1" t="str">
        <f t="shared" si="13"/>
        <v>20</v>
      </c>
      <c r="E201" s="1" t="str">
        <f t="shared" si="14"/>
        <v>920 2 02 20</v>
      </c>
      <c r="F201" s="62" t="s">
        <v>553</v>
      </c>
      <c r="G201" s="63" t="s">
        <v>147</v>
      </c>
      <c r="H201" s="64" t="s">
        <v>124</v>
      </c>
      <c r="I201" s="66"/>
      <c r="J201" s="66"/>
      <c r="K201" s="67"/>
      <c r="L201" s="65"/>
      <c r="M201" s="65"/>
      <c r="N201" s="65"/>
    </row>
    <row r="202" spans="1:14" s="25" customFormat="1" ht="56.25" x14ac:dyDescent="0.3">
      <c r="A202" s="1" t="str">
        <f t="shared" si="10"/>
        <v>920</v>
      </c>
      <c r="B202" s="1" t="str">
        <f t="shared" si="11"/>
        <v>2 02</v>
      </c>
      <c r="C202" s="1" t="str">
        <f t="shared" si="12"/>
        <v>920 2 02</v>
      </c>
      <c r="D202" s="1" t="str">
        <f t="shared" si="13"/>
        <v>25</v>
      </c>
      <c r="E202" s="1" t="str">
        <f t="shared" si="14"/>
        <v>920 2 02 25</v>
      </c>
      <c r="F202" s="62" t="s">
        <v>638</v>
      </c>
      <c r="G202" s="63" t="s">
        <v>333</v>
      </c>
      <c r="H202" s="64" t="s">
        <v>124</v>
      </c>
      <c r="I202" s="66">
        <v>7032.3</v>
      </c>
      <c r="J202" s="66">
        <v>3366.1905499999998</v>
      </c>
      <c r="K202" s="65">
        <v>7032.3</v>
      </c>
      <c r="L202" s="65">
        <v>15248.5</v>
      </c>
      <c r="M202" s="65"/>
      <c r="N202" s="65"/>
    </row>
    <row r="203" spans="1:14" s="25" customFormat="1" ht="56.25" x14ac:dyDescent="0.3">
      <c r="A203" s="1" t="str">
        <f t="shared" si="10"/>
        <v>920</v>
      </c>
      <c r="B203" s="1" t="str">
        <f t="shared" si="11"/>
        <v>2 02</v>
      </c>
      <c r="C203" s="1" t="str">
        <f t="shared" si="12"/>
        <v>920 2 02</v>
      </c>
      <c r="D203" s="1" t="str">
        <f t="shared" si="13"/>
        <v>27</v>
      </c>
      <c r="E203" s="1" t="str">
        <f t="shared" si="14"/>
        <v>920 2 02 27</v>
      </c>
      <c r="F203" s="68" t="s">
        <v>584</v>
      </c>
      <c r="G203" s="63" t="s">
        <v>517</v>
      </c>
      <c r="H203" s="64" t="s">
        <v>124</v>
      </c>
      <c r="I203" s="66">
        <v>517341.8</v>
      </c>
      <c r="J203" s="66"/>
      <c r="K203" s="66">
        <v>517341.8</v>
      </c>
      <c r="L203" s="65"/>
      <c r="M203" s="65"/>
      <c r="N203" s="60"/>
    </row>
    <row r="204" spans="1:14" s="25" customFormat="1" ht="93.75" x14ac:dyDescent="0.3">
      <c r="A204" s="1" t="str">
        <f t="shared" si="10"/>
        <v>920</v>
      </c>
      <c r="B204" s="1" t="str">
        <f t="shared" si="11"/>
        <v>2 02</v>
      </c>
      <c r="C204" s="1" t="str">
        <f t="shared" si="12"/>
        <v>920 2 02</v>
      </c>
      <c r="D204" s="1" t="str">
        <f t="shared" si="13"/>
        <v>27</v>
      </c>
      <c r="E204" s="1" t="str">
        <f t="shared" si="14"/>
        <v>920 2 02 27</v>
      </c>
      <c r="F204" s="68" t="s">
        <v>585</v>
      </c>
      <c r="G204" s="63" t="s">
        <v>518</v>
      </c>
      <c r="H204" s="19" t="s">
        <v>124</v>
      </c>
      <c r="I204" s="66">
        <v>55771.1</v>
      </c>
      <c r="J204" s="66">
        <v>18121.369780000001</v>
      </c>
      <c r="K204" s="66">
        <v>55771.1</v>
      </c>
      <c r="L204" s="65">
        <v>291263.40000000002</v>
      </c>
      <c r="M204" s="65">
        <v>137786</v>
      </c>
      <c r="N204" s="60">
        <v>6082.9</v>
      </c>
    </row>
    <row r="205" spans="1:14" s="25" customFormat="1" ht="56.25" x14ac:dyDescent="0.3">
      <c r="A205" s="1" t="str">
        <f t="shared" si="10"/>
        <v>920</v>
      </c>
      <c r="B205" s="1" t="str">
        <f t="shared" si="11"/>
        <v>2 02</v>
      </c>
      <c r="C205" s="1" t="str">
        <f t="shared" si="12"/>
        <v>920 2 02</v>
      </c>
      <c r="D205" s="1" t="str">
        <f t="shared" si="13"/>
        <v>25</v>
      </c>
      <c r="E205" s="1" t="str">
        <f t="shared" si="14"/>
        <v>920 2 02 25</v>
      </c>
      <c r="F205" s="62" t="s">
        <v>554</v>
      </c>
      <c r="G205" s="63" t="s">
        <v>148</v>
      </c>
      <c r="H205" s="64" t="s">
        <v>124</v>
      </c>
      <c r="I205" s="66">
        <v>8242.9</v>
      </c>
      <c r="J205" s="66">
        <v>5711.8999899999999</v>
      </c>
      <c r="K205" s="66">
        <v>8242.9</v>
      </c>
      <c r="L205" s="65">
        <v>6206.8</v>
      </c>
      <c r="M205" s="60"/>
      <c r="N205" s="60"/>
    </row>
    <row r="206" spans="1:14" s="25" customFormat="1" ht="37.5" x14ac:dyDescent="0.3">
      <c r="A206" s="1" t="str">
        <f t="shared" si="10"/>
        <v>920</v>
      </c>
      <c r="B206" s="1" t="str">
        <f t="shared" si="11"/>
        <v>2 02</v>
      </c>
      <c r="C206" s="1" t="str">
        <f t="shared" si="12"/>
        <v>920 2 02</v>
      </c>
      <c r="D206" s="1" t="str">
        <f t="shared" si="13"/>
        <v>25</v>
      </c>
      <c r="E206" s="1" t="str">
        <f t="shared" si="14"/>
        <v>920 2 02 25</v>
      </c>
      <c r="F206" s="62" t="s">
        <v>334</v>
      </c>
      <c r="G206" s="69" t="s">
        <v>149</v>
      </c>
      <c r="H206" s="64" t="s">
        <v>124</v>
      </c>
      <c r="I206" s="66">
        <v>3260.3</v>
      </c>
      <c r="J206" s="66">
        <v>455.99930000000001</v>
      </c>
      <c r="K206" s="66">
        <v>3260.3</v>
      </c>
      <c r="L206" s="65"/>
      <c r="M206" s="60"/>
      <c r="N206" s="60"/>
    </row>
    <row r="207" spans="1:14" s="25" customFormat="1" ht="75" x14ac:dyDescent="0.3">
      <c r="A207" s="1" t="str">
        <f t="shared" si="10"/>
        <v>920</v>
      </c>
      <c r="B207" s="1" t="str">
        <f t="shared" si="11"/>
        <v>2 02</v>
      </c>
      <c r="C207" s="1" t="str">
        <f t="shared" si="12"/>
        <v>920 2 02</v>
      </c>
      <c r="D207" s="1" t="str">
        <f t="shared" si="13"/>
        <v>25</v>
      </c>
      <c r="E207" s="1" t="str">
        <f t="shared" si="14"/>
        <v>920 2 02 25</v>
      </c>
      <c r="F207" s="62" t="s">
        <v>555</v>
      </c>
      <c r="G207" s="63" t="s">
        <v>150</v>
      </c>
      <c r="H207" s="64" t="s">
        <v>124</v>
      </c>
      <c r="I207" s="70">
        <v>6229.3</v>
      </c>
      <c r="J207" s="70">
        <v>6229.3</v>
      </c>
      <c r="K207" s="70">
        <v>6229.3</v>
      </c>
      <c r="L207" s="70">
        <v>3647.1</v>
      </c>
      <c r="M207" s="70">
        <v>3647.1</v>
      </c>
      <c r="N207" s="71">
        <v>3639.5</v>
      </c>
    </row>
    <row r="208" spans="1:14" s="25" customFormat="1" ht="75" x14ac:dyDescent="0.3">
      <c r="A208" s="1" t="str">
        <f t="shared" si="10"/>
        <v>920</v>
      </c>
      <c r="B208" s="1" t="str">
        <f t="shared" si="11"/>
        <v>2 02</v>
      </c>
      <c r="C208" s="1" t="str">
        <f t="shared" si="12"/>
        <v>920 2 02</v>
      </c>
      <c r="D208" s="1" t="str">
        <f t="shared" si="13"/>
        <v>25</v>
      </c>
      <c r="E208" s="1" t="str">
        <f t="shared" si="14"/>
        <v>920 2 02 25</v>
      </c>
      <c r="F208" s="62" t="s">
        <v>556</v>
      </c>
      <c r="G208" s="63" t="s">
        <v>151</v>
      </c>
      <c r="H208" s="64" t="s">
        <v>124</v>
      </c>
      <c r="I208" s="66">
        <v>235363.7</v>
      </c>
      <c r="J208" s="66">
        <v>79124.213189999995</v>
      </c>
      <c r="K208" s="70">
        <v>235363.7</v>
      </c>
      <c r="L208" s="66">
        <v>193865.1</v>
      </c>
      <c r="M208" s="65">
        <v>193865.1</v>
      </c>
      <c r="N208" s="65">
        <v>194862.5</v>
      </c>
    </row>
    <row r="209" spans="1:14" s="25" customFormat="1" ht="56.25" x14ac:dyDescent="0.3">
      <c r="A209" s="1" t="str">
        <f t="shared" si="10"/>
        <v>920</v>
      </c>
      <c r="B209" s="1" t="str">
        <f t="shared" si="11"/>
        <v>2 02</v>
      </c>
      <c r="C209" s="1" t="str">
        <f t="shared" si="12"/>
        <v>920 2 02</v>
      </c>
      <c r="D209" s="1" t="str">
        <f t="shared" si="13"/>
        <v>25</v>
      </c>
      <c r="E209" s="1" t="str">
        <f t="shared" si="14"/>
        <v>920 2 02 25</v>
      </c>
      <c r="F209" s="62" t="s">
        <v>557</v>
      </c>
      <c r="G209" s="63" t="s">
        <v>152</v>
      </c>
      <c r="H209" s="64" t="s">
        <v>124</v>
      </c>
      <c r="I209" s="66">
        <v>33962.9</v>
      </c>
      <c r="J209" s="66">
        <v>19175.494709999999</v>
      </c>
      <c r="K209" s="66">
        <v>33962.9</v>
      </c>
      <c r="L209" s="70">
        <v>35284.699999999997</v>
      </c>
      <c r="M209" s="70">
        <v>35284.699999999997</v>
      </c>
      <c r="N209" s="71">
        <v>35763.5</v>
      </c>
    </row>
    <row r="210" spans="1:14" s="25" customFormat="1" ht="75" x14ac:dyDescent="0.3">
      <c r="A210" s="1" t="str">
        <f t="shared" si="10"/>
        <v>920</v>
      </c>
      <c r="B210" s="1" t="str">
        <f t="shared" si="11"/>
        <v>2 02</v>
      </c>
      <c r="C210" s="1" t="str">
        <f t="shared" si="12"/>
        <v>920 2 02</v>
      </c>
      <c r="D210" s="1" t="str">
        <f t="shared" si="13"/>
        <v>25</v>
      </c>
      <c r="E210" s="1" t="str">
        <f t="shared" si="14"/>
        <v>920 2 02 25</v>
      </c>
      <c r="F210" s="68" t="s">
        <v>586</v>
      </c>
      <c r="G210" s="63" t="s">
        <v>491</v>
      </c>
      <c r="H210" s="19" t="s">
        <v>124</v>
      </c>
      <c r="I210" s="66">
        <v>83736</v>
      </c>
      <c r="J210" s="66">
        <v>0</v>
      </c>
      <c r="K210" s="66">
        <v>83736</v>
      </c>
      <c r="L210" s="70">
        <v>282734</v>
      </c>
      <c r="M210" s="70">
        <v>79065.8</v>
      </c>
      <c r="N210" s="71">
        <v>11120</v>
      </c>
    </row>
    <row r="211" spans="1:14" s="25" customFormat="1" ht="112.5" x14ac:dyDescent="0.3">
      <c r="A211" s="1" t="str">
        <f t="shared" si="10"/>
        <v>920</v>
      </c>
      <c r="B211" s="1" t="str">
        <f t="shared" si="11"/>
        <v>2 02</v>
      </c>
      <c r="C211" s="1" t="str">
        <f t="shared" si="12"/>
        <v>920 2 02</v>
      </c>
      <c r="D211" s="1" t="str">
        <f t="shared" si="13"/>
        <v>25</v>
      </c>
      <c r="E211" s="1" t="str">
        <f t="shared" si="14"/>
        <v>920 2 02 25</v>
      </c>
      <c r="F211" s="62" t="s">
        <v>335</v>
      </c>
      <c r="G211" s="63" t="s">
        <v>336</v>
      </c>
      <c r="H211" s="64" t="s">
        <v>124</v>
      </c>
      <c r="I211" s="65">
        <v>9000</v>
      </c>
      <c r="J211" s="66">
        <v>0</v>
      </c>
      <c r="K211" s="65">
        <v>9000</v>
      </c>
      <c r="L211" s="65"/>
      <c r="M211" s="60"/>
      <c r="N211" s="60"/>
    </row>
    <row r="212" spans="1:14" s="25" customFormat="1" ht="75" x14ac:dyDescent="0.3">
      <c r="A212" s="1" t="str">
        <f t="shared" si="10"/>
        <v>920</v>
      </c>
      <c r="B212" s="1" t="str">
        <f t="shared" si="11"/>
        <v>2 02</v>
      </c>
      <c r="C212" s="1" t="str">
        <f t="shared" si="12"/>
        <v>920 2 02</v>
      </c>
      <c r="D212" s="1" t="str">
        <f t="shared" si="13"/>
        <v>25</v>
      </c>
      <c r="E212" s="1" t="str">
        <f t="shared" si="14"/>
        <v>920 2 02 25</v>
      </c>
      <c r="F212" s="62" t="s">
        <v>628</v>
      </c>
      <c r="G212" s="63" t="s">
        <v>627</v>
      </c>
      <c r="H212" s="19" t="s">
        <v>124</v>
      </c>
      <c r="I212" s="65"/>
      <c r="J212" s="66"/>
      <c r="K212" s="65"/>
      <c r="L212" s="65">
        <v>21850</v>
      </c>
      <c r="M212" s="60"/>
      <c r="N212" s="60">
        <v>17100</v>
      </c>
    </row>
    <row r="213" spans="1:14" s="25" customFormat="1" ht="56.25" x14ac:dyDescent="0.3">
      <c r="A213" s="1" t="str">
        <f t="shared" si="10"/>
        <v>920</v>
      </c>
      <c r="B213" s="1" t="str">
        <f t="shared" si="11"/>
        <v>2 02</v>
      </c>
      <c r="C213" s="1" t="str">
        <f t="shared" si="12"/>
        <v>920 2 02</v>
      </c>
      <c r="D213" s="1" t="str">
        <f t="shared" si="13"/>
        <v>25</v>
      </c>
      <c r="E213" s="1" t="str">
        <f t="shared" si="14"/>
        <v>920 2 02 25</v>
      </c>
      <c r="F213" s="68" t="s">
        <v>587</v>
      </c>
      <c r="G213" s="63" t="s">
        <v>492</v>
      </c>
      <c r="H213" s="19" t="s">
        <v>124</v>
      </c>
      <c r="I213" s="65">
        <v>31580.1</v>
      </c>
      <c r="J213" s="66">
        <v>26552.862519999999</v>
      </c>
      <c r="K213" s="65">
        <v>31580.1</v>
      </c>
      <c r="L213" s="65">
        <v>46447.3</v>
      </c>
      <c r="M213" s="60">
        <v>20082.3</v>
      </c>
      <c r="N213" s="60">
        <v>30087.599999999999</v>
      </c>
    </row>
    <row r="214" spans="1:14" s="25" customFormat="1" ht="56.25" x14ac:dyDescent="0.3">
      <c r="A214" s="1" t="str">
        <f t="shared" si="10"/>
        <v>920</v>
      </c>
      <c r="B214" s="1" t="str">
        <f t="shared" si="11"/>
        <v>2 02</v>
      </c>
      <c r="C214" s="1" t="str">
        <f t="shared" si="12"/>
        <v>920 2 02</v>
      </c>
      <c r="D214" s="1" t="str">
        <f t="shared" si="13"/>
        <v>25</v>
      </c>
      <c r="E214" s="1" t="str">
        <f t="shared" si="14"/>
        <v>920 2 02 25</v>
      </c>
      <c r="F214" s="62" t="s">
        <v>337</v>
      </c>
      <c r="G214" s="63" t="s">
        <v>338</v>
      </c>
      <c r="H214" s="64" t="s">
        <v>124</v>
      </c>
      <c r="I214" s="66">
        <v>14336.3</v>
      </c>
      <c r="J214" s="66">
        <v>11186.03175</v>
      </c>
      <c r="K214" s="66">
        <v>14336.3</v>
      </c>
      <c r="L214" s="70">
        <v>14276.1</v>
      </c>
      <c r="M214" s="70">
        <v>14276.1</v>
      </c>
      <c r="N214" s="71">
        <v>14253.7</v>
      </c>
    </row>
    <row r="215" spans="1:14" s="25" customFormat="1" ht="56.25" x14ac:dyDescent="0.3">
      <c r="A215" s="1" t="str">
        <f t="shared" si="10"/>
        <v>920</v>
      </c>
      <c r="B215" s="1" t="str">
        <f t="shared" si="11"/>
        <v>2 02</v>
      </c>
      <c r="C215" s="1" t="str">
        <f t="shared" si="12"/>
        <v>920 2 02</v>
      </c>
      <c r="D215" s="1" t="str">
        <f t="shared" si="13"/>
        <v>25</v>
      </c>
      <c r="E215" s="1" t="str">
        <f t="shared" si="14"/>
        <v>920 2 02 25</v>
      </c>
      <c r="F215" s="68" t="s">
        <v>588</v>
      </c>
      <c r="G215" s="63" t="s">
        <v>496</v>
      </c>
      <c r="H215" s="19" t="s">
        <v>124</v>
      </c>
      <c r="I215" s="66">
        <v>22425</v>
      </c>
      <c r="J215" s="66">
        <v>18388.499800000001</v>
      </c>
      <c r="K215" s="66">
        <v>22425</v>
      </c>
      <c r="L215" s="70">
        <v>216948.4</v>
      </c>
      <c r="M215" s="70"/>
      <c r="N215" s="71">
        <v>116543.9</v>
      </c>
    </row>
    <row r="216" spans="1:14" s="25" customFormat="1" ht="56.25" x14ac:dyDescent="0.3">
      <c r="A216" s="1" t="str">
        <f t="shared" si="10"/>
        <v>920</v>
      </c>
      <c r="B216" s="1" t="str">
        <f t="shared" si="11"/>
        <v>2 02</v>
      </c>
      <c r="C216" s="1" t="str">
        <f t="shared" si="12"/>
        <v>920 2 02</v>
      </c>
      <c r="D216" s="1" t="str">
        <f t="shared" si="13"/>
        <v>25</v>
      </c>
      <c r="E216" s="1" t="str">
        <f t="shared" si="14"/>
        <v>920 2 02 25</v>
      </c>
      <c r="F216" s="62" t="s">
        <v>339</v>
      </c>
      <c r="G216" s="63" t="s">
        <v>340</v>
      </c>
      <c r="H216" s="64" t="s">
        <v>124</v>
      </c>
      <c r="I216" s="66">
        <v>21425.8</v>
      </c>
      <c r="J216" s="66">
        <v>2056.9111800000001</v>
      </c>
      <c r="K216" s="66">
        <v>21425.8</v>
      </c>
      <c r="L216" s="71">
        <v>11258.2</v>
      </c>
      <c r="M216" s="71">
        <v>7246.7</v>
      </c>
      <c r="N216" s="71">
        <v>7246.7</v>
      </c>
    </row>
    <row r="217" spans="1:14" s="25" customFormat="1" ht="56.25" x14ac:dyDescent="0.3">
      <c r="A217" s="1" t="str">
        <f t="shared" si="10"/>
        <v>920</v>
      </c>
      <c r="B217" s="1" t="str">
        <f t="shared" si="11"/>
        <v>2 02</v>
      </c>
      <c r="C217" s="1" t="str">
        <f t="shared" si="12"/>
        <v>920 2 02</v>
      </c>
      <c r="D217" s="1" t="str">
        <f t="shared" si="13"/>
        <v>25</v>
      </c>
      <c r="E217" s="1" t="str">
        <f t="shared" si="14"/>
        <v>920 2 02 25</v>
      </c>
      <c r="F217" s="68" t="s">
        <v>589</v>
      </c>
      <c r="G217" s="63" t="s">
        <v>497</v>
      </c>
      <c r="H217" s="19" t="s">
        <v>124</v>
      </c>
      <c r="I217" s="66">
        <v>267263</v>
      </c>
      <c r="J217" s="66">
        <v>57421.493119999999</v>
      </c>
      <c r="K217" s="66">
        <v>267263</v>
      </c>
      <c r="L217" s="71"/>
      <c r="M217" s="71"/>
      <c r="N217" s="71"/>
    </row>
    <row r="218" spans="1:14" s="25" customFormat="1" ht="75" x14ac:dyDescent="0.3">
      <c r="A218" s="1" t="str">
        <f t="shared" si="10"/>
        <v>920</v>
      </c>
      <c r="B218" s="1" t="str">
        <f t="shared" si="11"/>
        <v>2 02</v>
      </c>
      <c r="C218" s="1" t="str">
        <f t="shared" si="12"/>
        <v>920 2 02</v>
      </c>
      <c r="D218" s="1" t="str">
        <f t="shared" si="13"/>
        <v>25</v>
      </c>
      <c r="E218" s="1" t="str">
        <f t="shared" si="14"/>
        <v>920 2 02 25</v>
      </c>
      <c r="F218" s="68" t="s">
        <v>590</v>
      </c>
      <c r="G218" s="63" t="s">
        <v>498</v>
      </c>
      <c r="H218" s="19" t="s">
        <v>124</v>
      </c>
      <c r="I218" s="66">
        <v>360900.9</v>
      </c>
      <c r="J218" s="66">
        <v>30903.001779999999</v>
      </c>
      <c r="K218" s="66">
        <v>360900.9</v>
      </c>
      <c r="L218" s="71">
        <v>402957.4</v>
      </c>
      <c r="M218" s="71">
        <v>295451.2</v>
      </c>
      <c r="N218" s="71"/>
    </row>
    <row r="219" spans="1:14" s="25" customFormat="1" ht="37.5" x14ac:dyDescent="0.3">
      <c r="A219" s="1" t="str">
        <f t="shared" si="10"/>
        <v>920</v>
      </c>
      <c r="B219" s="1" t="str">
        <f t="shared" si="11"/>
        <v>2 02</v>
      </c>
      <c r="C219" s="1" t="str">
        <f t="shared" si="12"/>
        <v>920 2 02</v>
      </c>
      <c r="D219" s="1" t="str">
        <f t="shared" si="13"/>
        <v>25</v>
      </c>
      <c r="E219" s="1" t="str">
        <f t="shared" si="14"/>
        <v>920 2 02 25</v>
      </c>
      <c r="F219" s="68" t="s">
        <v>591</v>
      </c>
      <c r="G219" s="63" t="s">
        <v>499</v>
      </c>
      <c r="H219" s="19" t="s">
        <v>124</v>
      </c>
      <c r="I219" s="66">
        <v>67168.899999999994</v>
      </c>
      <c r="J219" s="66">
        <v>0</v>
      </c>
      <c r="K219" s="66">
        <v>67168.899999999994</v>
      </c>
      <c r="L219" s="71">
        <v>157212</v>
      </c>
      <c r="M219" s="71">
        <v>333787.7</v>
      </c>
      <c r="N219" s="71">
        <v>505702.8</v>
      </c>
    </row>
    <row r="220" spans="1:14" s="25" customFormat="1" ht="56.25" x14ac:dyDescent="0.3">
      <c r="A220" s="1" t="str">
        <f t="shared" si="10"/>
        <v>920</v>
      </c>
      <c r="B220" s="1" t="str">
        <f t="shared" si="11"/>
        <v>2 02</v>
      </c>
      <c r="C220" s="1" t="str">
        <f t="shared" si="12"/>
        <v>920 2 02</v>
      </c>
      <c r="D220" s="1" t="str">
        <f t="shared" si="13"/>
        <v>25</v>
      </c>
      <c r="E220" s="1" t="str">
        <f t="shared" si="14"/>
        <v>920 2 02 25</v>
      </c>
      <c r="F220" s="62" t="s">
        <v>341</v>
      </c>
      <c r="G220" s="63" t="s">
        <v>342</v>
      </c>
      <c r="H220" s="19" t="s">
        <v>124</v>
      </c>
      <c r="I220" s="66"/>
      <c r="J220" s="66"/>
      <c r="K220" s="67"/>
      <c r="L220" s="70">
        <v>34111.1</v>
      </c>
      <c r="M220" s="71"/>
      <c r="N220" s="71">
        <v>10932.4</v>
      </c>
    </row>
    <row r="221" spans="1:14" s="25" customFormat="1" ht="75" x14ac:dyDescent="0.3">
      <c r="A221" s="1" t="str">
        <f t="shared" si="10"/>
        <v>920</v>
      </c>
      <c r="B221" s="1" t="str">
        <f t="shared" si="11"/>
        <v>2 02</v>
      </c>
      <c r="C221" s="1" t="str">
        <f t="shared" si="12"/>
        <v>920 2 02</v>
      </c>
      <c r="D221" s="1" t="str">
        <f t="shared" si="13"/>
        <v>25</v>
      </c>
      <c r="E221" s="1" t="str">
        <f t="shared" si="14"/>
        <v>920 2 02 25</v>
      </c>
      <c r="F221" s="62" t="s">
        <v>630</v>
      </c>
      <c r="G221" s="63" t="s">
        <v>629</v>
      </c>
      <c r="H221" s="19" t="s">
        <v>124</v>
      </c>
      <c r="I221" s="66"/>
      <c r="J221" s="66"/>
      <c r="K221" s="67">
        <v>3090</v>
      </c>
      <c r="L221" s="70">
        <v>683.4</v>
      </c>
      <c r="M221" s="71">
        <v>852.4</v>
      </c>
      <c r="N221" s="71">
        <v>961.9</v>
      </c>
    </row>
    <row r="222" spans="1:14" s="25" customFormat="1" ht="37.5" x14ac:dyDescent="0.3">
      <c r="A222" s="1" t="str">
        <f t="shared" si="10"/>
        <v>920</v>
      </c>
      <c r="B222" s="1" t="str">
        <f t="shared" si="11"/>
        <v>2 02</v>
      </c>
      <c r="C222" s="1" t="str">
        <f t="shared" si="12"/>
        <v>920 2 02</v>
      </c>
      <c r="D222" s="1" t="str">
        <f t="shared" si="13"/>
        <v>25</v>
      </c>
      <c r="E222" s="1" t="str">
        <f t="shared" si="14"/>
        <v>920 2 02 25</v>
      </c>
      <c r="F222" s="62" t="s">
        <v>632</v>
      </c>
      <c r="G222" s="63" t="s">
        <v>631</v>
      </c>
      <c r="H222" s="19" t="s">
        <v>124</v>
      </c>
      <c r="I222" s="66"/>
      <c r="J222" s="66"/>
      <c r="K222" s="67"/>
      <c r="L222" s="70">
        <v>212912.5</v>
      </c>
      <c r="M222" s="71">
        <v>157248.5</v>
      </c>
      <c r="N222" s="71">
        <v>335824.2</v>
      </c>
    </row>
    <row r="223" spans="1:14" s="25" customFormat="1" ht="112.5" x14ac:dyDescent="0.3">
      <c r="A223" s="1" t="str">
        <f t="shared" si="10"/>
        <v>920</v>
      </c>
      <c r="B223" s="1" t="str">
        <f t="shared" si="11"/>
        <v>2 02</v>
      </c>
      <c r="C223" s="1" t="str">
        <f t="shared" si="12"/>
        <v>920 2 02</v>
      </c>
      <c r="D223" s="1" t="str">
        <f t="shared" si="13"/>
        <v>25</v>
      </c>
      <c r="E223" s="1" t="str">
        <f t="shared" si="14"/>
        <v>920 2 02 25</v>
      </c>
      <c r="F223" s="62" t="s">
        <v>558</v>
      </c>
      <c r="G223" s="63" t="s">
        <v>153</v>
      </c>
      <c r="H223" s="64" t="s">
        <v>124</v>
      </c>
      <c r="I223" s="66"/>
      <c r="J223" s="66"/>
      <c r="K223" s="67"/>
      <c r="L223" s="60"/>
      <c r="M223" s="60"/>
      <c r="N223" s="60"/>
    </row>
    <row r="224" spans="1:14" s="25" customFormat="1" ht="56.25" x14ac:dyDescent="0.3">
      <c r="A224" s="1" t="str">
        <f t="shared" si="10"/>
        <v>920</v>
      </c>
      <c r="B224" s="1" t="str">
        <f t="shared" si="11"/>
        <v>2 02</v>
      </c>
      <c r="C224" s="1" t="str">
        <f t="shared" si="12"/>
        <v>920 2 02</v>
      </c>
      <c r="D224" s="1" t="str">
        <f t="shared" si="13"/>
        <v>25</v>
      </c>
      <c r="E224" s="1" t="str">
        <f t="shared" si="14"/>
        <v>920 2 02 25</v>
      </c>
      <c r="F224" s="62" t="s">
        <v>592</v>
      </c>
      <c r="G224" s="63" t="s">
        <v>577</v>
      </c>
      <c r="H224" s="19" t="s">
        <v>124</v>
      </c>
      <c r="I224" s="66"/>
      <c r="J224" s="66"/>
      <c r="K224" s="67"/>
      <c r="L224" s="60">
        <v>7736.9</v>
      </c>
      <c r="M224" s="60">
        <v>14458.1</v>
      </c>
      <c r="N224" s="60">
        <v>7808.2</v>
      </c>
    </row>
    <row r="225" spans="1:14" s="25" customFormat="1" ht="37.5" x14ac:dyDescent="0.3">
      <c r="A225" s="1" t="str">
        <f t="shared" si="10"/>
        <v>920</v>
      </c>
      <c r="B225" s="1" t="str">
        <f t="shared" si="11"/>
        <v>2 02</v>
      </c>
      <c r="C225" s="1" t="str">
        <f t="shared" si="12"/>
        <v>920 2 02</v>
      </c>
      <c r="D225" s="1" t="str">
        <f t="shared" si="13"/>
        <v>25</v>
      </c>
      <c r="E225" s="1" t="str">
        <f t="shared" si="14"/>
        <v>920 2 02 25</v>
      </c>
      <c r="F225" s="62" t="s">
        <v>593</v>
      </c>
      <c r="G225" s="63" t="s">
        <v>595</v>
      </c>
      <c r="H225" s="19" t="s">
        <v>124</v>
      </c>
      <c r="I225" s="66"/>
      <c r="J225" s="66"/>
      <c r="K225" s="67"/>
      <c r="L225" s="60">
        <v>72622.3</v>
      </c>
      <c r="M225" s="60"/>
      <c r="N225" s="60"/>
    </row>
    <row r="226" spans="1:14" s="25" customFormat="1" ht="37.5" x14ac:dyDescent="0.3">
      <c r="A226" s="1" t="str">
        <f t="shared" si="10"/>
        <v>920</v>
      </c>
      <c r="B226" s="1" t="str">
        <f t="shared" si="11"/>
        <v>2 02</v>
      </c>
      <c r="C226" s="1" t="str">
        <f t="shared" si="12"/>
        <v>920 2 02</v>
      </c>
      <c r="D226" s="1" t="str">
        <f t="shared" si="13"/>
        <v>25</v>
      </c>
      <c r="E226" s="1" t="str">
        <f t="shared" si="14"/>
        <v>920 2 02 25</v>
      </c>
      <c r="F226" s="62" t="s">
        <v>596</v>
      </c>
      <c r="G226" s="63" t="s">
        <v>594</v>
      </c>
      <c r="H226" s="19" t="s">
        <v>124</v>
      </c>
      <c r="I226" s="66"/>
      <c r="J226" s="66"/>
      <c r="K226" s="67"/>
      <c r="L226" s="60"/>
      <c r="M226" s="60">
        <v>12256.4</v>
      </c>
      <c r="N226" s="60"/>
    </row>
    <row r="227" spans="1:14" s="25" customFormat="1" ht="75" x14ac:dyDescent="0.3">
      <c r="A227" s="1" t="str">
        <f t="shared" si="10"/>
        <v>920</v>
      </c>
      <c r="B227" s="1" t="str">
        <f t="shared" si="11"/>
        <v>2 02</v>
      </c>
      <c r="C227" s="1" t="str">
        <f t="shared" si="12"/>
        <v>920 2 02</v>
      </c>
      <c r="D227" s="1" t="str">
        <f t="shared" si="13"/>
        <v>27</v>
      </c>
      <c r="E227" s="1" t="str">
        <f t="shared" si="14"/>
        <v>920 2 02 27</v>
      </c>
      <c r="F227" s="62" t="s">
        <v>598</v>
      </c>
      <c r="G227" s="63" t="s">
        <v>597</v>
      </c>
      <c r="H227" s="19" t="s">
        <v>124</v>
      </c>
      <c r="I227" s="66"/>
      <c r="J227" s="66"/>
      <c r="K227" s="67"/>
      <c r="L227" s="60"/>
      <c r="M227" s="60"/>
      <c r="N227" s="60">
        <v>41600</v>
      </c>
    </row>
    <row r="228" spans="1:14" s="25" customFormat="1" ht="75" x14ac:dyDescent="0.3">
      <c r="A228" s="1" t="str">
        <f t="shared" si="10"/>
        <v>920</v>
      </c>
      <c r="B228" s="1" t="str">
        <f t="shared" si="11"/>
        <v>2 02</v>
      </c>
      <c r="C228" s="1" t="str">
        <f t="shared" si="12"/>
        <v>920 2 02</v>
      </c>
      <c r="D228" s="1" t="str">
        <f t="shared" si="13"/>
        <v>25</v>
      </c>
      <c r="E228" s="1" t="str">
        <f t="shared" si="14"/>
        <v>920 2 02 25</v>
      </c>
      <c r="F228" s="62" t="s">
        <v>599</v>
      </c>
      <c r="G228" s="63" t="s">
        <v>578</v>
      </c>
      <c r="H228" s="19" t="s">
        <v>124</v>
      </c>
      <c r="I228" s="66"/>
      <c r="J228" s="66"/>
      <c r="K228" s="67"/>
      <c r="L228" s="60">
        <v>123.5</v>
      </c>
      <c r="M228" s="60">
        <v>123.5</v>
      </c>
      <c r="N228" s="60"/>
    </row>
    <row r="229" spans="1:14" s="25" customFormat="1" ht="37.5" x14ac:dyDescent="0.3">
      <c r="A229" s="1" t="str">
        <f t="shared" si="10"/>
        <v>920</v>
      </c>
      <c r="B229" s="1" t="str">
        <f t="shared" si="11"/>
        <v>2 02</v>
      </c>
      <c r="C229" s="1" t="str">
        <f t="shared" si="12"/>
        <v>920 2 02</v>
      </c>
      <c r="D229" s="1" t="str">
        <f t="shared" si="13"/>
        <v>25</v>
      </c>
      <c r="E229" s="1" t="str">
        <f t="shared" si="14"/>
        <v>920 2 02 25</v>
      </c>
      <c r="F229" s="62" t="s">
        <v>600</v>
      </c>
      <c r="G229" s="63" t="s">
        <v>579</v>
      </c>
      <c r="H229" s="19" t="s">
        <v>124</v>
      </c>
      <c r="I229" s="66"/>
      <c r="J229" s="66"/>
      <c r="K229" s="67"/>
      <c r="L229" s="60">
        <v>110870.3</v>
      </c>
      <c r="M229" s="60">
        <v>105602.5</v>
      </c>
      <c r="N229" s="60">
        <v>105602.5</v>
      </c>
    </row>
    <row r="230" spans="1:14" s="25" customFormat="1" ht="75" x14ac:dyDescent="0.3">
      <c r="A230" s="1" t="str">
        <f t="shared" si="10"/>
        <v>920</v>
      </c>
      <c r="B230" s="1" t="str">
        <f t="shared" si="11"/>
        <v>2 02</v>
      </c>
      <c r="C230" s="1" t="str">
        <f t="shared" si="12"/>
        <v>920 2 02</v>
      </c>
      <c r="D230" s="1" t="str">
        <f t="shared" si="13"/>
        <v>27</v>
      </c>
      <c r="E230" s="1" t="str">
        <f t="shared" si="14"/>
        <v>920 2 02 27</v>
      </c>
      <c r="F230" s="62" t="s">
        <v>602</v>
      </c>
      <c r="G230" s="63" t="s">
        <v>601</v>
      </c>
      <c r="H230" s="19" t="s">
        <v>124</v>
      </c>
      <c r="I230" s="66"/>
      <c r="J230" s="66"/>
      <c r="K230" s="67"/>
      <c r="L230" s="60">
        <v>157885.1</v>
      </c>
      <c r="M230" s="60">
        <v>80562.3</v>
      </c>
      <c r="N230" s="60">
        <v>83887.8</v>
      </c>
    </row>
    <row r="231" spans="1:14" s="25" customFormat="1" ht="37.5" x14ac:dyDescent="0.3">
      <c r="A231" s="1" t="str">
        <f t="shared" si="10"/>
        <v>920</v>
      </c>
      <c r="B231" s="1" t="str">
        <f t="shared" si="11"/>
        <v>2 02</v>
      </c>
      <c r="C231" s="1" t="str">
        <f t="shared" si="12"/>
        <v>920 2 02</v>
      </c>
      <c r="D231" s="1" t="str">
        <f t="shared" si="13"/>
        <v>35</v>
      </c>
      <c r="E231" s="1" t="str">
        <f t="shared" si="14"/>
        <v>920 2 02 35</v>
      </c>
      <c r="F231" s="62" t="s">
        <v>603</v>
      </c>
      <c r="G231" s="63" t="s">
        <v>580</v>
      </c>
      <c r="H231" s="19" t="s">
        <v>124</v>
      </c>
      <c r="I231" s="66"/>
      <c r="J231" s="66"/>
      <c r="K231" s="67"/>
      <c r="L231" s="60">
        <v>4639.6000000000004</v>
      </c>
      <c r="M231" s="60"/>
      <c r="N231" s="60"/>
    </row>
    <row r="232" spans="1:14" s="25" customFormat="1" ht="75" x14ac:dyDescent="0.3">
      <c r="A232" s="1" t="str">
        <f t="shared" si="10"/>
        <v>920</v>
      </c>
      <c r="B232" s="1" t="str">
        <f t="shared" si="11"/>
        <v>2 02</v>
      </c>
      <c r="C232" s="1" t="str">
        <f t="shared" si="12"/>
        <v>920 2 02</v>
      </c>
      <c r="D232" s="1" t="str">
        <f t="shared" si="13"/>
        <v>45</v>
      </c>
      <c r="E232" s="1" t="str">
        <f t="shared" si="14"/>
        <v>920 2 02 45</v>
      </c>
      <c r="F232" s="62" t="s">
        <v>604</v>
      </c>
      <c r="G232" s="63" t="s">
        <v>581</v>
      </c>
      <c r="H232" s="19" t="s">
        <v>124</v>
      </c>
      <c r="I232" s="66"/>
      <c r="J232" s="66"/>
      <c r="K232" s="67"/>
      <c r="L232" s="60"/>
      <c r="M232" s="60">
        <v>164417.79999999999</v>
      </c>
      <c r="N232" s="60"/>
    </row>
    <row r="233" spans="1:14" s="25" customFormat="1" ht="56.25" x14ac:dyDescent="0.3">
      <c r="A233" s="1" t="str">
        <f t="shared" si="10"/>
        <v>920</v>
      </c>
      <c r="B233" s="1" t="str">
        <f t="shared" si="11"/>
        <v>2 02</v>
      </c>
      <c r="C233" s="1" t="str">
        <f t="shared" si="12"/>
        <v>920 2 02</v>
      </c>
      <c r="D233" s="1" t="str">
        <f t="shared" si="13"/>
        <v>45</v>
      </c>
      <c r="E233" s="1" t="str">
        <f t="shared" si="14"/>
        <v>920 2 02 45</v>
      </c>
      <c r="F233" s="62" t="s">
        <v>605</v>
      </c>
      <c r="G233" s="63" t="s">
        <v>582</v>
      </c>
      <c r="H233" s="19" t="s">
        <v>124</v>
      </c>
      <c r="I233" s="66"/>
      <c r="J233" s="66"/>
      <c r="K233" s="67"/>
      <c r="L233" s="60">
        <v>147832.79999999999</v>
      </c>
      <c r="M233" s="60"/>
      <c r="N233" s="60"/>
    </row>
    <row r="234" spans="1:14" s="25" customFormat="1" ht="37.5" x14ac:dyDescent="0.3">
      <c r="A234" s="1" t="str">
        <f t="shared" si="10"/>
        <v>920</v>
      </c>
      <c r="B234" s="1" t="str">
        <f t="shared" si="11"/>
        <v>2 02</v>
      </c>
      <c r="C234" s="1" t="str">
        <f t="shared" si="12"/>
        <v>920 2 02</v>
      </c>
      <c r="D234" s="1" t="str">
        <f t="shared" si="13"/>
        <v>45</v>
      </c>
      <c r="E234" s="1" t="str">
        <f t="shared" si="14"/>
        <v>920 2 02 45</v>
      </c>
      <c r="F234" s="62" t="s">
        <v>606</v>
      </c>
      <c r="G234" s="63" t="s">
        <v>583</v>
      </c>
      <c r="H234" s="19" t="s">
        <v>124</v>
      </c>
      <c r="I234" s="66"/>
      <c r="J234" s="66"/>
      <c r="K234" s="67"/>
      <c r="L234" s="60"/>
      <c r="M234" s="60">
        <v>300</v>
      </c>
      <c r="N234" s="60">
        <v>600</v>
      </c>
    </row>
    <row r="235" spans="1:14" s="25" customFormat="1" ht="75" x14ac:dyDescent="0.3">
      <c r="A235" s="1" t="str">
        <f t="shared" si="10"/>
        <v>920</v>
      </c>
      <c r="B235" s="1" t="str">
        <f t="shared" si="11"/>
        <v>2 02</v>
      </c>
      <c r="C235" s="1" t="str">
        <f t="shared" si="12"/>
        <v>920 2 02</v>
      </c>
      <c r="D235" s="1" t="str">
        <f t="shared" si="13"/>
        <v>45</v>
      </c>
      <c r="E235" s="1" t="str">
        <f t="shared" si="14"/>
        <v>920 2 02 45</v>
      </c>
      <c r="F235" s="62" t="s">
        <v>608</v>
      </c>
      <c r="G235" s="61" t="s">
        <v>607</v>
      </c>
      <c r="H235" s="19" t="s">
        <v>124</v>
      </c>
      <c r="I235" s="66"/>
      <c r="J235" s="66"/>
      <c r="K235" s="67"/>
      <c r="L235" s="60">
        <v>9367.4</v>
      </c>
      <c r="M235" s="60"/>
      <c r="N235" s="60"/>
    </row>
    <row r="236" spans="1:14" s="25" customFormat="1" ht="56.25" x14ac:dyDescent="0.3">
      <c r="A236" s="1" t="str">
        <f t="shared" si="10"/>
        <v>920</v>
      </c>
      <c r="B236" s="1" t="str">
        <f t="shared" si="11"/>
        <v>2 02</v>
      </c>
      <c r="C236" s="1" t="str">
        <f t="shared" si="12"/>
        <v>920 2 02</v>
      </c>
      <c r="D236" s="1" t="str">
        <f t="shared" si="13"/>
        <v>25</v>
      </c>
      <c r="E236" s="1" t="str">
        <f t="shared" si="14"/>
        <v>920 2 02 25</v>
      </c>
      <c r="F236" s="62" t="s">
        <v>559</v>
      </c>
      <c r="G236" s="63" t="s">
        <v>154</v>
      </c>
      <c r="H236" s="64" t="s">
        <v>124</v>
      </c>
      <c r="I236" s="66"/>
      <c r="J236" s="66"/>
      <c r="K236" s="67"/>
      <c r="L236" s="71"/>
      <c r="M236" s="71"/>
      <c r="N236" s="71"/>
    </row>
    <row r="237" spans="1:14" s="25" customFormat="1" ht="75" x14ac:dyDescent="0.3">
      <c r="A237" s="1" t="str">
        <f t="shared" si="10"/>
        <v>920</v>
      </c>
      <c r="B237" s="1" t="str">
        <f t="shared" si="11"/>
        <v>2 02</v>
      </c>
      <c r="C237" s="1" t="str">
        <f t="shared" si="12"/>
        <v>920 2 02</v>
      </c>
      <c r="D237" s="1" t="str">
        <f t="shared" si="13"/>
        <v>25</v>
      </c>
      <c r="E237" s="1" t="str">
        <f t="shared" si="14"/>
        <v>920 2 02 25</v>
      </c>
      <c r="F237" s="62" t="s">
        <v>560</v>
      </c>
      <c r="G237" s="63" t="s">
        <v>155</v>
      </c>
      <c r="H237" s="64" t="s">
        <v>124</v>
      </c>
      <c r="I237" s="66">
        <v>244.5</v>
      </c>
      <c r="J237" s="66">
        <v>61.125</v>
      </c>
      <c r="K237" s="66">
        <v>244.5</v>
      </c>
      <c r="L237" s="60">
        <v>223.2</v>
      </c>
      <c r="M237" s="60">
        <v>223.2</v>
      </c>
      <c r="N237" s="60">
        <v>223.2</v>
      </c>
    </row>
    <row r="238" spans="1:14" s="25" customFormat="1" ht="56.25" x14ac:dyDescent="0.3">
      <c r="A238" s="1" t="str">
        <f t="shared" si="10"/>
        <v>920</v>
      </c>
      <c r="B238" s="1" t="str">
        <f t="shared" si="11"/>
        <v>2 02</v>
      </c>
      <c r="C238" s="1" t="str">
        <f t="shared" si="12"/>
        <v>920 2 02</v>
      </c>
      <c r="D238" s="1" t="str">
        <f t="shared" si="13"/>
        <v>25</v>
      </c>
      <c r="E238" s="1" t="str">
        <f t="shared" si="14"/>
        <v>920 2 02 25</v>
      </c>
      <c r="F238" s="62" t="s">
        <v>500</v>
      </c>
      <c r="G238" s="63" t="s">
        <v>156</v>
      </c>
      <c r="H238" s="64" t="s">
        <v>124</v>
      </c>
      <c r="I238" s="66">
        <v>227.7</v>
      </c>
      <c r="J238" s="66">
        <v>227.60339999999999</v>
      </c>
      <c r="K238" s="66">
        <v>227.7</v>
      </c>
      <c r="L238" s="71">
        <v>308.2</v>
      </c>
      <c r="M238" s="70">
        <v>331.3</v>
      </c>
      <c r="N238" s="71">
        <v>359</v>
      </c>
    </row>
    <row r="239" spans="1:14" s="25" customFormat="1" ht="56.25" x14ac:dyDescent="0.3">
      <c r="A239" s="1" t="str">
        <f t="shared" si="10"/>
        <v>920</v>
      </c>
      <c r="B239" s="1" t="str">
        <f t="shared" si="11"/>
        <v>2 02</v>
      </c>
      <c r="C239" s="1" t="str">
        <f t="shared" si="12"/>
        <v>920 2 02</v>
      </c>
      <c r="D239" s="1" t="str">
        <f t="shared" si="13"/>
        <v>25</v>
      </c>
      <c r="E239" s="1" t="str">
        <f t="shared" si="14"/>
        <v>920 2 02 25</v>
      </c>
      <c r="F239" s="72" t="s">
        <v>502</v>
      </c>
      <c r="G239" s="73" t="s">
        <v>343</v>
      </c>
      <c r="H239" s="64" t="s">
        <v>124</v>
      </c>
      <c r="I239" s="66">
        <v>8360.5</v>
      </c>
      <c r="J239" s="66">
        <v>8360.4714999999997</v>
      </c>
      <c r="K239" s="66">
        <v>8360.5</v>
      </c>
      <c r="L239" s="66">
        <v>8360.5</v>
      </c>
      <c r="M239" s="66">
        <v>8360.5</v>
      </c>
      <c r="N239" s="66">
        <v>8390.7999999999993</v>
      </c>
    </row>
    <row r="240" spans="1:14" s="25" customFormat="1" ht="56.25" x14ac:dyDescent="0.3">
      <c r="A240" s="1" t="str">
        <f t="shared" si="10"/>
        <v>920</v>
      </c>
      <c r="B240" s="1" t="str">
        <f t="shared" si="11"/>
        <v>2 02</v>
      </c>
      <c r="C240" s="1" t="str">
        <f t="shared" si="12"/>
        <v>920 2 02</v>
      </c>
      <c r="D240" s="1" t="str">
        <f t="shared" si="13"/>
        <v>25</v>
      </c>
      <c r="E240" s="1" t="str">
        <f t="shared" si="14"/>
        <v>920 2 02 25</v>
      </c>
      <c r="F240" s="72" t="s">
        <v>639</v>
      </c>
      <c r="G240" s="73" t="s">
        <v>344</v>
      </c>
      <c r="H240" s="64" t="s">
        <v>124</v>
      </c>
      <c r="I240" s="66">
        <v>18093.8</v>
      </c>
      <c r="J240" s="66">
        <v>8061.7980600000001</v>
      </c>
      <c r="K240" s="66">
        <v>18093.8</v>
      </c>
      <c r="L240" s="60">
        <v>82274.8</v>
      </c>
      <c r="M240" s="65"/>
      <c r="N240" s="60"/>
    </row>
    <row r="241" spans="1:14" s="25" customFormat="1" ht="75" x14ac:dyDescent="0.3">
      <c r="A241" s="1" t="str">
        <f t="shared" si="10"/>
        <v>920</v>
      </c>
      <c r="B241" s="1" t="str">
        <f t="shared" si="11"/>
        <v>2 02</v>
      </c>
      <c r="C241" s="1" t="str">
        <f t="shared" si="12"/>
        <v>920 2 02</v>
      </c>
      <c r="D241" s="1" t="str">
        <f t="shared" si="13"/>
        <v>25</v>
      </c>
      <c r="E241" s="1" t="str">
        <f t="shared" si="14"/>
        <v>920 2 02 25</v>
      </c>
      <c r="F241" s="72" t="s">
        <v>501</v>
      </c>
      <c r="G241" s="63" t="s">
        <v>345</v>
      </c>
      <c r="H241" s="64" t="s">
        <v>124</v>
      </c>
      <c r="I241" s="70">
        <v>16500</v>
      </c>
      <c r="J241" s="70">
        <v>16500</v>
      </c>
      <c r="K241" s="70">
        <v>16500</v>
      </c>
      <c r="L241" s="70">
        <v>21982</v>
      </c>
      <c r="M241" s="70">
        <v>21982</v>
      </c>
      <c r="N241" s="70">
        <v>21982</v>
      </c>
    </row>
    <row r="242" spans="1:14" s="25" customFormat="1" ht="37.5" x14ac:dyDescent="0.3">
      <c r="A242" s="1" t="str">
        <f t="shared" si="10"/>
        <v>920</v>
      </c>
      <c r="B242" s="1" t="str">
        <f t="shared" si="11"/>
        <v>2 02</v>
      </c>
      <c r="C242" s="1" t="str">
        <f t="shared" si="12"/>
        <v>920 2 02</v>
      </c>
      <c r="D242" s="1" t="str">
        <f t="shared" si="13"/>
        <v>25</v>
      </c>
      <c r="E242" s="1" t="str">
        <f t="shared" si="14"/>
        <v>920 2 02 25</v>
      </c>
      <c r="F242" s="72" t="s">
        <v>503</v>
      </c>
      <c r="G242" s="63" t="s">
        <v>346</v>
      </c>
      <c r="H242" s="64" t="s">
        <v>124</v>
      </c>
      <c r="I242" s="70">
        <v>167076.20000000001</v>
      </c>
      <c r="J242" s="66">
        <v>143168.10386</v>
      </c>
      <c r="K242" s="70">
        <v>167076.20000000001</v>
      </c>
      <c r="L242" s="70">
        <v>51172.3</v>
      </c>
      <c r="M242" s="70">
        <v>54999</v>
      </c>
      <c r="N242" s="71">
        <v>59335.7</v>
      </c>
    </row>
    <row r="243" spans="1:14" s="25" customFormat="1" ht="75" x14ac:dyDescent="0.3">
      <c r="A243" s="1" t="str">
        <f t="shared" si="10"/>
        <v>920</v>
      </c>
      <c r="B243" s="1" t="str">
        <f t="shared" si="11"/>
        <v>2 02</v>
      </c>
      <c r="C243" s="1" t="str">
        <f t="shared" si="12"/>
        <v>920 2 02</v>
      </c>
      <c r="D243" s="1" t="str">
        <f t="shared" si="13"/>
        <v>25</v>
      </c>
      <c r="E243" s="1" t="str">
        <f t="shared" si="14"/>
        <v>920 2 02 25</v>
      </c>
      <c r="F243" s="72" t="s">
        <v>347</v>
      </c>
      <c r="G243" s="63" t="s">
        <v>348</v>
      </c>
      <c r="H243" s="64" t="s">
        <v>124</v>
      </c>
      <c r="I243" s="70">
        <v>8390</v>
      </c>
      <c r="J243" s="66">
        <v>0</v>
      </c>
      <c r="K243" s="70">
        <v>8390</v>
      </c>
      <c r="L243" s="70">
        <v>21440</v>
      </c>
      <c r="M243" s="70">
        <v>17260</v>
      </c>
      <c r="N243" s="71">
        <v>38000</v>
      </c>
    </row>
    <row r="244" spans="1:14" s="25" customFormat="1" ht="56.25" x14ac:dyDescent="0.3">
      <c r="A244" s="1" t="str">
        <f t="shared" si="10"/>
        <v>920</v>
      </c>
      <c r="B244" s="1" t="str">
        <f t="shared" si="11"/>
        <v>2 02</v>
      </c>
      <c r="C244" s="1" t="str">
        <f t="shared" si="12"/>
        <v>920 2 02</v>
      </c>
      <c r="D244" s="1" t="str">
        <f t="shared" si="13"/>
        <v>25</v>
      </c>
      <c r="E244" s="1" t="str">
        <f t="shared" si="14"/>
        <v>920 2 02 25</v>
      </c>
      <c r="F244" s="62" t="s">
        <v>504</v>
      </c>
      <c r="G244" s="63" t="s">
        <v>157</v>
      </c>
      <c r="H244" s="64" t="s">
        <v>124</v>
      </c>
      <c r="I244" s="70">
        <v>1792.2</v>
      </c>
      <c r="J244" s="66">
        <v>338.82474000000002</v>
      </c>
      <c r="K244" s="70">
        <v>1792.2</v>
      </c>
      <c r="L244" s="70">
        <v>1835.3</v>
      </c>
      <c r="M244" s="70">
        <v>1835.3</v>
      </c>
      <c r="N244" s="70">
        <v>1749.7</v>
      </c>
    </row>
    <row r="245" spans="1:14" s="25" customFormat="1" ht="56.25" x14ac:dyDescent="0.3">
      <c r="A245" s="1" t="str">
        <f t="shared" si="10"/>
        <v>920</v>
      </c>
      <c r="B245" s="1" t="str">
        <f t="shared" si="11"/>
        <v>2 02</v>
      </c>
      <c r="C245" s="1" t="str">
        <f t="shared" si="12"/>
        <v>920 2 02</v>
      </c>
      <c r="D245" s="1" t="str">
        <f t="shared" si="13"/>
        <v>25</v>
      </c>
      <c r="E245" s="1" t="str">
        <f t="shared" si="14"/>
        <v>920 2 02 25</v>
      </c>
      <c r="F245" s="62" t="s">
        <v>505</v>
      </c>
      <c r="G245" s="63" t="s">
        <v>158</v>
      </c>
      <c r="H245" s="64" t="s">
        <v>124</v>
      </c>
      <c r="I245" s="70">
        <v>8939.4</v>
      </c>
      <c r="J245" s="66">
        <v>5266.9932600000002</v>
      </c>
      <c r="K245" s="70">
        <v>8939.4</v>
      </c>
      <c r="L245" s="70">
        <v>8652</v>
      </c>
      <c r="M245" s="65"/>
      <c r="N245" s="65"/>
    </row>
    <row r="246" spans="1:14" s="25" customFormat="1" ht="56.25" x14ac:dyDescent="0.3">
      <c r="A246" s="1" t="str">
        <f t="shared" si="10"/>
        <v>920</v>
      </c>
      <c r="B246" s="1" t="str">
        <f t="shared" si="11"/>
        <v>2 02</v>
      </c>
      <c r="C246" s="1" t="str">
        <f t="shared" si="12"/>
        <v>920 2 02</v>
      </c>
      <c r="D246" s="1" t="str">
        <f t="shared" si="13"/>
        <v>25</v>
      </c>
      <c r="E246" s="1" t="str">
        <f t="shared" si="14"/>
        <v>920 2 02 25</v>
      </c>
      <c r="F246" s="62" t="s">
        <v>506</v>
      </c>
      <c r="G246" s="63" t="s">
        <v>349</v>
      </c>
      <c r="H246" s="64" t="s">
        <v>124</v>
      </c>
      <c r="I246" s="70">
        <v>7753</v>
      </c>
      <c r="J246" s="70">
        <v>7753</v>
      </c>
      <c r="K246" s="70">
        <v>7753</v>
      </c>
      <c r="L246" s="70">
        <v>7240</v>
      </c>
      <c r="M246" s="70">
        <v>7240</v>
      </c>
      <c r="N246" s="70">
        <v>7240</v>
      </c>
    </row>
    <row r="247" spans="1:14" s="25" customFormat="1" ht="37.5" x14ac:dyDescent="0.3">
      <c r="A247" s="1" t="str">
        <f t="shared" si="10"/>
        <v>920</v>
      </c>
      <c r="B247" s="1" t="str">
        <f t="shared" si="11"/>
        <v>2 02</v>
      </c>
      <c r="C247" s="1" t="str">
        <f t="shared" si="12"/>
        <v>920 2 02</v>
      </c>
      <c r="D247" s="1" t="str">
        <f t="shared" si="13"/>
        <v>25</v>
      </c>
      <c r="E247" s="1" t="str">
        <f t="shared" si="14"/>
        <v>920 2 02 25</v>
      </c>
      <c r="F247" s="62" t="s">
        <v>507</v>
      </c>
      <c r="G247" s="63" t="s">
        <v>159</v>
      </c>
      <c r="H247" s="64" t="s">
        <v>124</v>
      </c>
      <c r="I247" s="66">
        <v>48943.3</v>
      </c>
      <c r="J247" s="66">
        <v>19706.484799999998</v>
      </c>
      <c r="K247" s="66">
        <v>48943.3</v>
      </c>
      <c r="L247" s="70">
        <v>33474.199999999997</v>
      </c>
      <c r="M247" s="70">
        <v>52223.4</v>
      </c>
      <c r="N247" s="70">
        <v>79675.7</v>
      </c>
    </row>
    <row r="248" spans="1:14" s="25" customFormat="1" ht="56.25" x14ac:dyDescent="0.3">
      <c r="A248" s="1" t="str">
        <f t="shared" si="10"/>
        <v>920</v>
      </c>
      <c r="B248" s="1" t="str">
        <f t="shared" si="11"/>
        <v>2 02</v>
      </c>
      <c r="C248" s="1" t="str">
        <f t="shared" si="12"/>
        <v>920 2 02</v>
      </c>
      <c r="D248" s="1" t="str">
        <f t="shared" si="13"/>
        <v>25</v>
      </c>
      <c r="E248" s="1" t="str">
        <f t="shared" si="14"/>
        <v>920 2 02 25</v>
      </c>
      <c r="F248" s="62" t="s">
        <v>508</v>
      </c>
      <c r="G248" s="63" t="s">
        <v>160</v>
      </c>
      <c r="H248" s="64" t="s">
        <v>124</v>
      </c>
      <c r="I248" s="66">
        <v>613166</v>
      </c>
      <c r="J248" s="66">
        <v>371067.98962000001</v>
      </c>
      <c r="K248" s="66">
        <v>613166</v>
      </c>
      <c r="L248" s="70">
        <v>395628.5</v>
      </c>
      <c r="M248" s="71">
        <v>320162.59999999998</v>
      </c>
      <c r="N248" s="71">
        <v>320162.59999999998</v>
      </c>
    </row>
    <row r="249" spans="1:14" s="25" customFormat="1" ht="75" x14ac:dyDescent="0.3">
      <c r="A249" s="1" t="str">
        <f t="shared" si="10"/>
        <v>920</v>
      </c>
      <c r="B249" s="1" t="str">
        <f t="shared" si="11"/>
        <v>2 02</v>
      </c>
      <c r="C249" s="1" t="str">
        <f t="shared" si="12"/>
        <v>920 2 02</v>
      </c>
      <c r="D249" s="1" t="str">
        <f t="shared" si="13"/>
        <v>25</v>
      </c>
      <c r="E249" s="1" t="str">
        <f t="shared" si="14"/>
        <v>920 2 02 25</v>
      </c>
      <c r="F249" s="62" t="s">
        <v>509</v>
      </c>
      <c r="G249" s="63" t="s">
        <v>161</v>
      </c>
      <c r="H249" s="64" t="s">
        <v>124</v>
      </c>
      <c r="I249" s="66">
        <v>306340.3</v>
      </c>
      <c r="J249" s="66">
        <v>305092.55709999998</v>
      </c>
      <c r="K249" s="66">
        <f>306340.3+220000</f>
        <v>526340.30000000005</v>
      </c>
      <c r="L249" s="60">
        <v>15418.5</v>
      </c>
      <c r="M249" s="60">
        <v>24161.7</v>
      </c>
      <c r="N249" s="60">
        <v>37193.9</v>
      </c>
    </row>
    <row r="250" spans="1:14" s="25" customFormat="1" ht="75" x14ac:dyDescent="0.3">
      <c r="A250" s="1" t="str">
        <f t="shared" si="10"/>
        <v>920</v>
      </c>
      <c r="B250" s="1" t="str">
        <f t="shared" si="11"/>
        <v>2 02</v>
      </c>
      <c r="C250" s="1" t="str">
        <f t="shared" si="12"/>
        <v>920 2 02</v>
      </c>
      <c r="D250" s="1" t="str">
        <f t="shared" si="13"/>
        <v>25</v>
      </c>
      <c r="E250" s="1" t="str">
        <f t="shared" si="14"/>
        <v>920 2 02 25</v>
      </c>
      <c r="F250" s="68" t="s">
        <v>609</v>
      </c>
      <c r="G250" s="63" t="s">
        <v>510</v>
      </c>
      <c r="H250" s="19" t="s">
        <v>124</v>
      </c>
      <c r="I250" s="66">
        <v>3367.3</v>
      </c>
      <c r="J250" s="66">
        <v>3129.4249399999999</v>
      </c>
      <c r="K250" s="66">
        <v>3367.3</v>
      </c>
      <c r="L250" s="60"/>
      <c r="M250" s="60"/>
      <c r="N250" s="60"/>
    </row>
    <row r="251" spans="1:14" s="25" customFormat="1" ht="56.25" x14ac:dyDescent="0.3">
      <c r="A251" s="1" t="str">
        <f t="shared" si="10"/>
        <v>920</v>
      </c>
      <c r="B251" s="1" t="str">
        <f t="shared" si="11"/>
        <v>2 02</v>
      </c>
      <c r="C251" s="1" t="str">
        <f t="shared" si="12"/>
        <v>920 2 02</v>
      </c>
      <c r="D251" s="1" t="str">
        <f t="shared" si="13"/>
        <v>25</v>
      </c>
      <c r="E251" s="1" t="str">
        <f t="shared" si="14"/>
        <v>920 2 02 25</v>
      </c>
      <c r="F251" s="62" t="s">
        <v>511</v>
      </c>
      <c r="G251" s="63" t="s">
        <v>162</v>
      </c>
      <c r="H251" s="64" t="s">
        <v>124</v>
      </c>
      <c r="I251" s="66">
        <v>6311.2</v>
      </c>
      <c r="J251" s="66">
        <v>5995.6396000000004</v>
      </c>
      <c r="K251" s="66">
        <v>6311.2</v>
      </c>
      <c r="L251" s="60"/>
      <c r="M251" s="60"/>
      <c r="N251" s="60"/>
    </row>
    <row r="252" spans="1:14" s="25" customFormat="1" ht="37.5" x14ac:dyDescent="0.3">
      <c r="A252" s="1" t="str">
        <f t="shared" si="10"/>
        <v>920</v>
      </c>
      <c r="B252" s="1" t="str">
        <f t="shared" si="11"/>
        <v>2 02</v>
      </c>
      <c r="C252" s="1" t="str">
        <f t="shared" si="12"/>
        <v>920 2 02</v>
      </c>
      <c r="D252" s="1" t="str">
        <f t="shared" si="13"/>
        <v>25</v>
      </c>
      <c r="E252" s="1" t="str">
        <f t="shared" si="14"/>
        <v>920 2 02 25</v>
      </c>
      <c r="F252" s="62" t="s">
        <v>512</v>
      </c>
      <c r="G252" s="63" t="s">
        <v>163</v>
      </c>
      <c r="H252" s="64" t="s">
        <v>124</v>
      </c>
      <c r="I252" s="71">
        <v>1256.3</v>
      </c>
      <c r="J252" s="66">
        <v>1256.2990400000001</v>
      </c>
      <c r="K252" s="71">
        <v>1256.3</v>
      </c>
      <c r="L252" s="60"/>
      <c r="M252" s="60"/>
      <c r="N252" s="60"/>
    </row>
    <row r="253" spans="1:14" s="25" customFormat="1" ht="56.25" x14ac:dyDescent="0.3">
      <c r="A253" s="1" t="str">
        <f t="shared" si="10"/>
        <v>920</v>
      </c>
      <c r="B253" s="1" t="str">
        <f t="shared" si="11"/>
        <v>2 02</v>
      </c>
      <c r="C253" s="1" t="str">
        <f t="shared" si="12"/>
        <v>920 2 02</v>
      </c>
      <c r="D253" s="1" t="str">
        <f t="shared" si="13"/>
        <v>25</v>
      </c>
      <c r="E253" s="1" t="str">
        <f t="shared" si="14"/>
        <v>920 2 02 25</v>
      </c>
      <c r="F253" s="62" t="s">
        <v>513</v>
      </c>
      <c r="G253" s="63" t="s">
        <v>164</v>
      </c>
      <c r="H253" s="64" t="s">
        <v>124</v>
      </c>
      <c r="I253" s="66">
        <v>184824.8</v>
      </c>
      <c r="J253" s="66">
        <v>151007.95671</v>
      </c>
      <c r="K253" s="66">
        <v>184824.8</v>
      </c>
      <c r="L253" s="65"/>
      <c r="M253" s="65"/>
      <c r="N253" s="65"/>
    </row>
    <row r="254" spans="1:14" s="25" customFormat="1" ht="56.25" x14ac:dyDescent="0.3">
      <c r="A254" s="1" t="str">
        <f t="shared" si="10"/>
        <v>920</v>
      </c>
      <c r="B254" s="1" t="str">
        <f t="shared" si="11"/>
        <v>2 02</v>
      </c>
      <c r="C254" s="1" t="str">
        <f t="shared" si="12"/>
        <v>920 2 02</v>
      </c>
      <c r="D254" s="1" t="str">
        <f t="shared" si="13"/>
        <v>25</v>
      </c>
      <c r="E254" s="1" t="str">
        <f t="shared" si="14"/>
        <v>920 2 02 25</v>
      </c>
      <c r="F254" s="62" t="s">
        <v>561</v>
      </c>
      <c r="G254" s="63" t="s">
        <v>165</v>
      </c>
      <c r="H254" s="64" t="s">
        <v>124</v>
      </c>
      <c r="I254" s="66"/>
      <c r="J254" s="66"/>
      <c r="K254" s="67"/>
      <c r="L254" s="60"/>
      <c r="M254" s="60"/>
      <c r="N254" s="60"/>
    </row>
    <row r="255" spans="1:14" s="25" customFormat="1" ht="37.5" x14ac:dyDescent="0.3">
      <c r="A255" s="1" t="str">
        <f t="shared" si="10"/>
        <v>920</v>
      </c>
      <c r="B255" s="1" t="str">
        <f t="shared" si="11"/>
        <v>2 02</v>
      </c>
      <c r="C255" s="1" t="str">
        <f t="shared" si="12"/>
        <v>920 2 02</v>
      </c>
      <c r="D255" s="1" t="str">
        <f t="shared" si="13"/>
        <v>25</v>
      </c>
      <c r="E255" s="1" t="str">
        <f t="shared" si="14"/>
        <v>920 2 02 25</v>
      </c>
      <c r="F255" s="62" t="s">
        <v>634</v>
      </c>
      <c r="G255" s="63" t="s">
        <v>633</v>
      </c>
      <c r="H255" s="19" t="s">
        <v>124</v>
      </c>
      <c r="I255" s="66"/>
      <c r="J255" s="66"/>
      <c r="K255" s="67"/>
      <c r="L255" s="60">
        <v>165094.79999999999</v>
      </c>
      <c r="M255" s="60">
        <v>120270.39999999999</v>
      </c>
      <c r="N255" s="60">
        <v>120270.39999999999</v>
      </c>
    </row>
    <row r="256" spans="1:14" s="25" customFormat="1" ht="37.5" x14ac:dyDescent="0.3">
      <c r="A256" s="1" t="str">
        <f t="shared" si="10"/>
        <v>920</v>
      </c>
      <c r="B256" s="1" t="str">
        <f t="shared" si="11"/>
        <v>2 02</v>
      </c>
      <c r="C256" s="1" t="str">
        <f t="shared" si="12"/>
        <v>920 2 02</v>
      </c>
      <c r="D256" s="1" t="str">
        <f t="shared" si="13"/>
        <v>25</v>
      </c>
      <c r="E256" s="1" t="str">
        <f t="shared" si="14"/>
        <v>920 2 02 25</v>
      </c>
      <c r="F256" s="62" t="s">
        <v>636</v>
      </c>
      <c r="G256" s="63" t="s">
        <v>635</v>
      </c>
      <c r="H256" s="19" t="s">
        <v>124</v>
      </c>
      <c r="I256" s="66"/>
      <c r="J256" s="66"/>
      <c r="K256" s="67"/>
      <c r="L256" s="60">
        <v>52868.1</v>
      </c>
      <c r="M256" s="60">
        <v>71863</v>
      </c>
      <c r="N256" s="60">
        <v>95312.9</v>
      </c>
    </row>
    <row r="257" spans="1:14" s="25" customFormat="1" ht="56.25" x14ac:dyDescent="0.3">
      <c r="A257" s="1" t="str">
        <f t="shared" si="10"/>
        <v>920</v>
      </c>
      <c r="B257" s="1" t="str">
        <f t="shared" si="11"/>
        <v>2 02</v>
      </c>
      <c r="C257" s="1" t="str">
        <f t="shared" si="12"/>
        <v>920 2 02</v>
      </c>
      <c r="D257" s="1" t="str">
        <f t="shared" si="13"/>
        <v>45</v>
      </c>
      <c r="E257" s="1" t="str">
        <f t="shared" si="14"/>
        <v>920 2 02 45</v>
      </c>
      <c r="F257" s="68" t="s">
        <v>610</v>
      </c>
      <c r="G257" s="63" t="s">
        <v>547</v>
      </c>
      <c r="H257" s="19" t="s">
        <v>124</v>
      </c>
      <c r="I257" s="66">
        <v>73579</v>
      </c>
      <c r="J257" s="66">
        <v>2700.4229999999998</v>
      </c>
      <c r="K257" s="66">
        <v>73579</v>
      </c>
      <c r="L257" s="60"/>
      <c r="M257" s="60"/>
      <c r="N257" s="60"/>
    </row>
    <row r="258" spans="1:14" s="25" customFormat="1" ht="131.25" x14ac:dyDescent="0.3">
      <c r="A258" s="1" t="str">
        <f t="shared" si="10"/>
        <v>920</v>
      </c>
      <c r="B258" s="1" t="str">
        <f t="shared" si="11"/>
        <v>2 02</v>
      </c>
      <c r="C258" s="1" t="str">
        <f t="shared" si="12"/>
        <v>920 2 02</v>
      </c>
      <c r="D258" s="1" t="str">
        <f t="shared" si="13"/>
        <v>45</v>
      </c>
      <c r="E258" s="1" t="str">
        <f t="shared" si="14"/>
        <v>920 2 02 45</v>
      </c>
      <c r="F258" s="68" t="s">
        <v>611</v>
      </c>
      <c r="G258" s="63" t="s">
        <v>542</v>
      </c>
      <c r="H258" s="19" t="s">
        <v>124</v>
      </c>
      <c r="I258" s="66">
        <v>9908.1</v>
      </c>
      <c r="J258" s="66">
        <v>9908.1</v>
      </c>
      <c r="K258" s="66">
        <v>9908.1</v>
      </c>
      <c r="L258" s="60"/>
      <c r="M258" s="60"/>
      <c r="N258" s="60"/>
    </row>
    <row r="259" spans="1:14" s="25" customFormat="1" ht="56.25" x14ac:dyDescent="0.3">
      <c r="A259" s="1" t="str">
        <f t="shared" si="10"/>
        <v>920</v>
      </c>
      <c r="B259" s="1" t="str">
        <f t="shared" si="11"/>
        <v>2 02</v>
      </c>
      <c r="C259" s="1" t="str">
        <f t="shared" si="12"/>
        <v>920 2 02</v>
      </c>
      <c r="D259" s="1" t="str">
        <f t="shared" si="13"/>
        <v>25</v>
      </c>
      <c r="E259" s="1" t="str">
        <f t="shared" si="14"/>
        <v>920 2 02 25</v>
      </c>
      <c r="F259" s="62" t="s">
        <v>515</v>
      </c>
      <c r="G259" s="63" t="s">
        <v>514</v>
      </c>
      <c r="H259" s="64" t="s">
        <v>124</v>
      </c>
      <c r="I259" s="66">
        <v>111448.5</v>
      </c>
      <c r="J259" s="66">
        <v>94871.954740000001</v>
      </c>
      <c r="K259" s="66">
        <v>111448.5</v>
      </c>
      <c r="L259" s="65">
        <v>127146.9</v>
      </c>
      <c r="M259" s="65">
        <v>127014.8</v>
      </c>
      <c r="N259" s="60">
        <v>121862.2</v>
      </c>
    </row>
    <row r="260" spans="1:14" s="25" customFormat="1" ht="56.25" x14ac:dyDescent="0.3">
      <c r="A260" s="1" t="str">
        <f t="shared" si="10"/>
        <v>920</v>
      </c>
      <c r="B260" s="1" t="str">
        <f t="shared" si="11"/>
        <v>2 02</v>
      </c>
      <c r="C260" s="1" t="str">
        <f t="shared" si="12"/>
        <v>920 2 02</v>
      </c>
      <c r="D260" s="1" t="str">
        <f t="shared" si="13"/>
        <v>25</v>
      </c>
      <c r="E260" s="1" t="str">
        <f t="shared" si="14"/>
        <v>920 2 02 25</v>
      </c>
      <c r="F260" s="62" t="s">
        <v>516</v>
      </c>
      <c r="G260" s="63" t="s">
        <v>350</v>
      </c>
      <c r="H260" s="64" t="s">
        <v>124</v>
      </c>
      <c r="I260" s="66">
        <v>96259</v>
      </c>
      <c r="J260" s="66">
        <v>17986.699779999999</v>
      </c>
      <c r="K260" s="66">
        <v>96259</v>
      </c>
      <c r="L260" s="65"/>
      <c r="M260" s="60"/>
      <c r="N260" s="60"/>
    </row>
    <row r="261" spans="1:14" s="25" customFormat="1" ht="37.5" x14ac:dyDescent="0.3">
      <c r="A261" s="1" t="str">
        <f t="shared" ref="A261:A325" si="15">LEFT(C261,3)</f>
        <v>920</v>
      </c>
      <c r="B261" s="1" t="str">
        <f t="shared" ref="B261:B325" si="16">RIGHT(C261,4)</f>
        <v>2 02</v>
      </c>
      <c r="C261" s="1" t="str">
        <f t="shared" ref="C261:C325" si="17">LEFT(F261,8)</f>
        <v>920 2 02</v>
      </c>
      <c r="D261" s="1" t="str">
        <f t="shared" si="13"/>
        <v>25</v>
      </c>
      <c r="E261" s="1" t="str">
        <f t="shared" si="14"/>
        <v>920 2 02 25</v>
      </c>
      <c r="F261" s="62" t="s">
        <v>562</v>
      </c>
      <c r="G261" s="63" t="s">
        <v>166</v>
      </c>
      <c r="H261" s="64" t="s">
        <v>124</v>
      </c>
      <c r="I261" s="66"/>
      <c r="J261" s="66"/>
      <c r="K261" s="67"/>
      <c r="L261" s="60"/>
      <c r="M261" s="60"/>
      <c r="N261" s="60"/>
    </row>
    <row r="262" spans="1:14" s="25" customFormat="1" ht="37.5" x14ac:dyDescent="0.3">
      <c r="A262" s="1" t="str">
        <f t="shared" si="15"/>
        <v>920</v>
      </c>
      <c r="B262" s="1" t="str">
        <f t="shared" si="16"/>
        <v>2 02</v>
      </c>
      <c r="C262" s="1" t="str">
        <f t="shared" si="17"/>
        <v>920 2 02</v>
      </c>
      <c r="D262" s="1" t="str">
        <f t="shared" ref="D262:D326" si="18">RIGHT(E262,2)</f>
        <v>25</v>
      </c>
      <c r="E262" s="1" t="str">
        <f t="shared" ref="E262:E326" si="19">LEFT(F262,11)</f>
        <v>920 2 02 25</v>
      </c>
      <c r="F262" s="62" t="s">
        <v>563</v>
      </c>
      <c r="G262" s="63" t="s">
        <v>351</v>
      </c>
      <c r="H262" s="64" t="s">
        <v>124</v>
      </c>
      <c r="I262" s="66">
        <v>76719.199999999997</v>
      </c>
      <c r="J262" s="66">
        <v>67955.712679999997</v>
      </c>
      <c r="K262" s="66">
        <v>76719.199999999997</v>
      </c>
      <c r="L262" s="60"/>
      <c r="M262" s="60"/>
      <c r="N262" s="60"/>
    </row>
    <row r="263" spans="1:14" s="25" customFormat="1" ht="56.25" x14ac:dyDescent="0.3">
      <c r="A263" s="1" t="str">
        <f t="shared" si="15"/>
        <v>920</v>
      </c>
      <c r="B263" s="1" t="str">
        <f t="shared" si="16"/>
        <v>2 02</v>
      </c>
      <c r="C263" s="1" t="str">
        <f t="shared" si="17"/>
        <v>920 2 02</v>
      </c>
      <c r="D263" s="1" t="str">
        <f t="shared" si="18"/>
        <v>25</v>
      </c>
      <c r="E263" s="1" t="str">
        <f t="shared" si="19"/>
        <v>920 2 02 25</v>
      </c>
      <c r="F263" s="62" t="s">
        <v>564</v>
      </c>
      <c r="G263" s="63" t="s">
        <v>352</v>
      </c>
      <c r="H263" s="64" t="s">
        <v>124</v>
      </c>
      <c r="I263" s="66">
        <v>19569.599999999999</v>
      </c>
      <c r="J263" s="66">
        <v>17596.832020000002</v>
      </c>
      <c r="K263" s="66">
        <v>19569.599999999999</v>
      </c>
      <c r="L263" s="71">
        <v>88744</v>
      </c>
      <c r="M263" s="71">
        <v>26159</v>
      </c>
      <c r="N263" s="71">
        <v>116382</v>
      </c>
    </row>
    <row r="264" spans="1:14" s="25" customFormat="1" ht="75" x14ac:dyDescent="0.3">
      <c r="A264" s="1" t="str">
        <f t="shared" si="15"/>
        <v>920</v>
      </c>
      <c r="B264" s="1" t="str">
        <f t="shared" si="16"/>
        <v>2 02</v>
      </c>
      <c r="C264" s="1" t="str">
        <f t="shared" si="17"/>
        <v>920 2 02</v>
      </c>
      <c r="D264" s="1" t="str">
        <f t="shared" si="18"/>
        <v>25</v>
      </c>
      <c r="E264" s="1" t="str">
        <f t="shared" si="19"/>
        <v>920 2 02 25</v>
      </c>
      <c r="F264" s="68" t="s">
        <v>494</v>
      </c>
      <c r="G264" s="63" t="s">
        <v>493</v>
      </c>
      <c r="H264" s="64" t="s">
        <v>124</v>
      </c>
      <c r="I264" s="66">
        <v>56619.7</v>
      </c>
      <c r="J264" s="66">
        <v>0</v>
      </c>
      <c r="K264" s="66">
        <v>56619.7</v>
      </c>
      <c r="L264" s="60">
        <v>59494.400000000001</v>
      </c>
      <c r="M264" s="60"/>
      <c r="N264" s="60"/>
    </row>
    <row r="265" spans="1:14" s="25" customFormat="1" x14ac:dyDescent="0.3">
      <c r="A265" s="1" t="str">
        <f t="shared" si="15"/>
        <v>920</v>
      </c>
      <c r="B265" s="1" t="str">
        <f t="shared" si="16"/>
        <v>2 02</v>
      </c>
      <c r="C265" s="1" t="str">
        <f t="shared" si="17"/>
        <v>920 2 02</v>
      </c>
      <c r="D265" s="1" t="str">
        <f t="shared" si="18"/>
        <v>25</v>
      </c>
      <c r="E265" s="1" t="str">
        <f t="shared" si="19"/>
        <v>920 2 02 25</v>
      </c>
      <c r="F265" s="68" t="s">
        <v>612</v>
      </c>
      <c r="G265" s="63" t="s">
        <v>495</v>
      </c>
      <c r="H265" s="19" t="s">
        <v>124</v>
      </c>
      <c r="I265" s="66">
        <v>8658.1</v>
      </c>
      <c r="J265" s="66">
        <v>1996.9072000000001</v>
      </c>
      <c r="K265" s="66">
        <v>8658.1</v>
      </c>
      <c r="L265" s="60">
        <v>8286.2999999999993</v>
      </c>
      <c r="M265" s="60">
        <v>8286.2999999999993</v>
      </c>
      <c r="N265" s="60">
        <v>8261.1</v>
      </c>
    </row>
    <row r="266" spans="1:14" s="25" customFormat="1" ht="56.25" x14ac:dyDescent="0.3">
      <c r="A266" s="1" t="str">
        <f t="shared" si="15"/>
        <v>920</v>
      </c>
      <c r="B266" s="1" t="str">
        <f t="shared" si="16"/>
        <v>2 02</v>
      </c>
      <c r="C266" s="1" t="str">
        <f t="shared" si="17"/>
        <v>920 2 02</v>
      </c>
      <c r="D266" s="1" t="str">
        <f t="shared" si="18"/>
        <v>35</v>
      </c>
      <c r="E266" s="1" t="str">
        <f t="shared" si="19"/>
        <v>920 2 02 35</v>
      </c>
      <c r="F266" s="62" t="s">
        <v>519</v>
      </c>
      <c r="G266" s="63" t="s">
        <v>167</v>
      </c>
      <c r="H266" s="64" t="s">
        <v>124</v>
      </c>
      <c r="I266" s="70">
        <v>18452.2</v>
      </c>
      <c r="J266" s="66">
        <v>13839.147000000001</v>
      </c>
      <c r="K266" s="70">
        <v>18452.2</v>
      </c>
      <c r="L266" s="70">
        <v>19262.900000000001</v>
      </c>
      <c r="M266" s="70">
        <v>19264.3</v>
      </c>
      <c r="N266" s="70">
        <v>19452.400000000001</v>
      </c>
    </row>
    <row r="267" spans="1:14" s="25" customFormat="1" ht="56.25" x14ac:dyDescent="0.3">
      <c r="A267" s="1" t="str">
        <f t="shared" si="15"/>
        <v>920</v>
      </c>
      <c r="B267" s="1" t="str">
        <f t="shared" si="16"/>
        <v>2 02</v>
      </c>
      <c r="C267" s="1" t="str">
        <f t="shared" si="17"/>
        <v>920 2 02</v>
      </c>
      <c r="D267" s="1" t="str">
        <f t="shared" si="18"/>
        <v>35</v>
      </c>
      <c r="E267" s="1" t="str">
        <f t="shared" si="19"/>
        <v>920 2 02 35</v>
      </c>
      <c r="F267" s="62" t="s">
        <v>520</v>
      </c>
      <c r="G267" s="74" t="s">
        <v>168</v>
      </c>
      <c r="H267" s="64" t="s">
        <v>124</v>
      </c>
      <c r="I267" s="70">
        <v>515.9</v>
      </c>
      <c r="J267" s="66">
        <v>0</v>
      </c>
      <c r="K267" s="70">
        <v>515.9</v>
      </c>
      <c r="L267" s="70">
        <v>603.5</v>
      </c>
      <c r="M267" s="70">
        <v>644.6</v>
      </c>
      <c r="N267" s="70">
        <v>3162</v>
      </c>
    </row>
    <row r="268" spans="1:14" s="25" customFormat="1" ht="37.5" x14ac:dyDescent="0.3">
      <c r="A268" s="1" t="str">
        <f t="shared" si="15"/>
        <v>920</v>
      </c>
      <c r="B268" s="1" t="str">
        <f t="shared" si="16"/>
        <v>2 02</v>
      </c>
      <c r="C268" s="1" t="str">
        <f t="shared" si="17"/>
        <v>920 2 02</v>
      </c>
      <c r="D268" s="1" t="str">
        <f t="shared" si="18"/>
        <v>35</v>
      </c>
      <c r="E268" s="1" t="str">
        <f t="shared" si="19"/>
        <v>920 2 02 35</v>
      </c>
      <c r="F268" s="62" t="s">
        <v>521</v>
      </c>
      <c r="G268" s="63" t="s">
        <v>169</v>
      </c>
      <c r="H268" s="64" t="s">
        <v>124</v>
      </c>
      <c r="I268" s="66">
        <v>11198.9</v>
      </c>
      <c r="J268" s="66">
        <v>3297.17</v>
      </c>
      <c r="K268" s="66">
        <v>11198.9</v>
      </c>
      <c r="L268" s="65">
        <v>11167.1</v>
      </c>
      <c r="M268" s="65">
        <v>11964.9</v>
      </c>
      <c r="N268" s="65">
        <v>11964.9</v>
      </c>
    </row>
    <row r="269" spans="1:14" s="25" customFormat="1" ht="37.5" x14ac:dyDescent="0.3">
      <c r="A269" s="1" t="str">
        <f t="shared" si="15"/>
        <v>920</v>
      </c>
      <c r="B269" s="1" t="str">
        <f t="shared" si="16"/>
        <v>2 02</v>
      </c>
      <c r="C269" s="1" t="str">
        <f t="shared" si="17"/>
        <v>920 2 02</v>
      </c>
      <c r="D269" s="1" t="str">
        <f t="shared" si="18"/>
        <v>35</v>
      </c>
      <c r="E269" s="1" t="str">
        <f t="shared" si="19"/>
        <v>920 2 02 35</v>
      </c>
      <c r="F269" s="62" t="s">
        <v>522</v>
      </c>
      <c r="G269" s="63" t="s">
        <v>353</v>
      </c>
      <c r="H269" s="64" t="s">
        <v>124</v>
      </c>
      <c r="I269" s="66">
        <v>309990.59999999998</v>
      </c>
      <c r="J269" s="66">
        <v>240227.68737999999</v>
      </c>
      <c r="K269" s="66">
        <v>309990.59999999998</v>
      </c>
      <c r="L269" s="65">
        <v>324554.2</v>
      </c>
      <c r="M269" s="65">
        <v>319501.90000000002</v>
      </c>
      <c r="N269" s="65">
        <v>322075.90000000002</v>
      </c>
    </row>
    <row r="270" spans="1:14" s="25" customFormat="1" ht="75" x14ac:dyDescent="0.3">
      <c r="A270" s="1" t="str">
        <f t="shared" si="15"/>
        <v>920</v>
      </c>
      <c r="B270" s="1" t="str">
        <f t="shared" si="16"/>
        <v>2 02</v>
      </c>
      <c r="C270" s="1" t="str">
        <f t="shared" si="17"/>
        <v>920 2 02</v>
      </c>
      <c r="D270" s="1" t="str">
        <f t="shared" si="18"/>
        <v>35</v>
      </c>
      <c r="E270" s="1" t="str">
        <f t="shared" si="19"/>
        <v>920 2 02 35</v>
      </c>
      <c r="F270" s="62" t="s">
        <v>523</v>
      </c>
      <c r="G270" s="63" t="s">
        <v>354</v>
      </c>
      <c r="H270" s="64" t="s">
        <v>124</v>
      </c>
      <c r="I270" s="66">
        <v>750.1</v>
      </c>
      <c r="J270" s="66">
        <v>741.78</v>
      </c>
      <c r="K270" s="66">
        <v>750.1</v>
      </c>
      <c r="L270" s="65">
        <v>8936.7000000000007</v>
      </c>
      <c r="M270" s="65">
        <v>8936.7000000000007</v>
      </c>
      <c r="N270" s="65">
        <v>8936.7000000000007</v>
      </c>
    </row>
    <row r="271" spans="1:14" s="25" customFormat="1" ht="75" x14ac:dyDescent="0.3">
      <c r="A271" s="1" t="str">
        <f t="shared" si="15"/>
        <v>920</v>
      </c>
      <c r="B271" s="1" t="str">
        <f t="shared" si="16"/>
        <v>2 02</v>
      </c>
      <c r="C271" s="1" t="str">
        <f t="shared" si="17"/>
        <v>920 2 02</v>
      </c>
      <c r="D271" s="1" t="str">
        <f t="shared" si="18"/>
        <v>35</v>
      </c>
      <c r="E271" s="1" t="str">
        <f t="shared" si="19"/>
        <v>920 2 02 35</v>
      </c>
      <c r="F271" s="62" t="s">
        <v>524</v>
      </c>
      <c r="G271" s="63" t="s">
        <v>170</v>
      </c>
      <c r="H271" s="64" t="s">
        <v>124</v>
      </c>
      <c r="I271" s="66">
        <v>126.3</v>
      </c>
      <c r="J271" s="66">
        <v>126.3</v>
      </c>
      <c r="K271" s="66">
        <v>126.3</v>
      </c>
      <c r="L271" s="65">
        <v>128.30000000000001</v>
      </c>
      <c r="M271" s="65">
        <v>133.4</v>
      </c>
      <c r="N271" s="65">
        <v>138.69999999999999</v>
      </c>
    </row>
    <row r="272" spans="1:14" s="25" customFormat="1" ht="75" x14ac:dyDescent="0.3">
      <c r="A272" s="1" t="str">
        <f t="shared" si="15"/>
        <v>920</v>
      </c>
      <c r="B272" s="1" t="str">
        <f t="shared" si="16"/>
        <v>2 02</v>
      </c>
      <c r="C272" s="1" t="str">
        <f t="shared" si="17"/>
        <v>920 2 02</v>
      </c>
      <c r="D272" s="1" t="str">
        <f t="shared" si="18"/>
        <v>35</v>
      </c>
      <c r="E272" s="1" t="str">
        <f t="shared" si="19"/>
        <v>920 2 02 35</v>
      </c>
      <c r="F272" s="62" t="s">
        <v>525</v>
      </c>
      <c r="G272" s="63" t="s">
        <v>355</v>
      </c>
      <c r="H272" s="64" t="s">
        <v>124</v>
      </c>
      <c r="I272" s="66">
        <v>1691.2</v>
      </c>
      <c r="J272" s="66">
        <v>1691.2</v>
      </c>
      <c r="K272" s="66">
        <v>1691.2</v>
      </c>
      <c r="L272" s="65">
        <v>24634.400000000001</v>
      </c>
      <c r="M272" s="65">
        <v>24634.400000000001</v>
      </c>
      <c r="N272" s="65">
        <v>24634.400000000001</v>
      </c>
    </row>
    <row r="273" spans="1:14" s="25" customFormat="1" ht="75" x14ac:dyDescent="0.3">
      <c r="A273" s="1" t="str">
        <f t="shared" si="15"/>
        <v>920</v>
      </c>
      <c r="B273" s="1" t="str">
        <f t="shared" si="16"/>
        <v>2 02</v>
      </c>
      <c r="C273" s="1" t="str">
        <f t="shared" si="17"/>
        <v>920 2 02</v>
      </c>
      <c r="D273" s="1" t="str">
        <f t="shared" si="18"/>
        <v>35</v>
      </c>
      <c r="E273" s="1" t="str">
        <f t="shared" si="19"/>
        <v>920 2 02 35</v>
      </c>
      <c r="F273" s="62" t="s">
        <v>526</v>
      </c>
      <c r="G273" s="63" t="s">
        <v>171</v>
      </c>
      <c r="H273" s="64" t="s">
        <v>124</v>
      </c>
      <c r="I273" s="66">
        <v>4479.7</v>
      </c>
      <c r="J273" s="66">
        <v>3720.3927399999998</v>
      </c>
      <c r="K273" s="66">
        <v>4479.7</v>
      </c>
      <c r="L273" s="65">
        <v>4422</v>
      </c>
      <c r="M273" s="65">
        <v>4598.7</v>
      </c>
      <c r="N273" s="65">
        <v>4782.6000000000004</v>
      </c>
    </row>
    <row r="274" spans="1:14" s="25" customFormat="1" ht="56.25" x14ac:dyDescent="0.3">
      <c r="A274" s="1" t="str">
        <f t="shared" si="15"/>
        <v>920</v>
      </c>
      <c r="B274" s="1" t="str">
        <f t="shared" si="16"/>
        <v>2 02</v>
      </c>
      <c r="C274" s="1" t="str">
        <f t="shared" si="17"/>
        <v>920 2 02</v>
      </c>
      <c r="D274" s="1" t="str">
        <f t="shared" si="18"/>
        <v>35</v>
      </c>
      <c r="E274" s="1" t="str">
        <f t="shared" si="19"/>
        <v>920 2 02 35</v>
      </c>
      <c r="F274" s="62" t="s">
        <v>527</v>
      </c>
      <c r="G274" s="74" t="s">
        <v>172</v>
      </c>
      <c r="H274" s="64" t="s">
        <v>124</v>
      </c>
      <c r="I274" s="66">
        <v>66.900000000000006</v>
      </c>
      <c r="J274" s="66">
        <v>0</v>
      </c>
      <c r="K274" s="66">
        <v>66.900000000000006</v>
      </c>
      <c r="L274" s="65"/>
      <c r="M274" s="65"/>
      <c r="N274" s="65"/>
    </row>
    <row r="275" spans="1:14" s="25" customFormat="1" ht="37.5" x14ac:dyDescent="0.3">
      <c r="A275" s="1" t="str">
        <f t="shared" si="15"/>
        <v>920</v>
      </c>
      <c r="B275" s="1" t="str">
        <f t="shared" si="16"/>
        <v>2 02</v>
      </c>
      <c r="C275" s="1" t="str">
        <f t="shared" si="17"/>
        <v>920 2 02</v>
      </c>
      <c r="D275" s="1" t="str">
        <f t="shared" si="18"/>
        <v>35</v>
      </c>
      <c r="E275" s="1" t="str">
        <f t="shared" si="19"/>
        <v>920 2 02 35</v>
      </c>
      <c r="F275" s="62" t="s">
        <v>528</v>
      </c>
      <c r="G275" s="63" t="s">
        <v>173</v>
      </c>
      <c r="H275" s="64" t="s">
        <v>124</v>
      </c>
      <c r="I275" s="66">
        <v>275854.09999999998</v>
      </c>
      <c r="J275" s="66">
        <v>145143.24776</v>
      </c>
      <c r="K275" s="66">
        <v>275854.09999999998</v>
      </c>
      <c r="L275" s="65">
        <v>173163.1</v>
      </c>
      <c r="M275" s="65">
        <v>173445.1</v>
      </c>
      <c r="N275" s="65">
        <v>173441.2</v>
      </c>
    </row>
    <row r="276" spans="1:14" s="25" customFormat="1" ht="56.25" x14ac:dyDescent="0.3">
      <c r="A276" s="1" t="str">
        <f t="shared" si="15"/>
        <v>920</v>
      </c>
      <c r="B276" s="1" t="str">
        <f t="shared" si="16"/>
        <v>2 02</v>
      </c>
      <c r="C276" s="1" t="str">
        <f t="shared" si="17"/>
        <v>920 2 02</v>
      </c>
      <c r="D276" s="1" t="str">
        <f t="shared" si="18"/>
        <v>35</v>
      </c>
      <c r="E276" s="1" t="str">
        <f t="shared" si="19"/>
        <v>920 2 02 35</v>
      </c>
      <c r="F276" s="62" t="s">
        <v>565</v>
      </c>
      <c r="G276" s="63" t="s">
        <v>174</v>
      </c>
      <c r="H276" s="64" t="s">
        <v>124</v>
      </c>
      <c r="I276" s="65">
        <v>25141.200000000001</v>
      </c>
      <c r="J276" s="66">
        <v>14507.494479999999</v>
      </c>
      <c r="K276" s="65">
        <v>25141.200000000001</v>
      </c>
      <c r="L276" s="65">
        <v>25602.6</v>
      </c>
      <c r="M276" s="65">
        <v>28689.5</v>
      </c>
      <c r="N276" s="65">
        <v>30122</v>
      </c>
    </row>
    <row r="277" spans="1:14" s="25" customFormat="1" ht="75" x14ac:dyDescent="0.3">
      <c r="A277" s="1" t="str">
        <f t="shared" si="15"/>
        <v>920</v>
      </c>
      <c r="B277" s="1" t="str">
        <f t="shared" si="16"/>
        <v>2 02</v>
      </c>
      <c r="C277" s="1" t="str">
        <f t="shared" si="17"/>
        <v>920 2 02</v>
      </c>
      <c r="D277" s="1" t="str">
        <f t="shared" si="18"/>
        <v>35</v>
      </c>
      <c r="E277" s="1" t="str">
        <f t="shared" si="19"/>
        <v>920 2 02 35</v>
      </c>
      <c r="F277" s="62" t="s">
        <v>566</v>
      </c>
      <c r="G277" s="63" t="s">
        <v>175</v>
      </c>
      <c r="H277" s="64" t="s">
        <v>124</v>
      </c>
      <c r="I277" s="65">
        <v>54241</v>
      </c>
      <c r="J277" s="66">
        <v>29529.242340000001</v>
      </c>
      <c r="K277" s="65">
        <v>54241</v>
      </c>
      <c r="L277" s="65">
        <v>44410</v>
      </c>
      <c r="M277" s="65">
        <v>45771.199999999997</v>
      </c>
      <c r="N277" s="65">
        <v>47564.5</v>
      </c>
    </row>
    <row r="278" spans="1:14" s="25" customFormat="1" ht="56.25" x14ac:dyDescent="0.3">
      <c r="A278" s="1" t="str">
        <f t="shared" si="15"/>
        <v>920</v>
      </c>
      <c r="B278" s="1" t="str">
        <f t="shared" si="16"/>
        <v>2 02</v>
      </c>
      <c r="C278" s="1" t="str">
        <f t="shared" si="17"/>
        <v>920 2 02</v>
      </c>
      <c r="D278" s="1" t="str">
        <f t="shared" si="18"/>
        <v>35</v>
      </c>
      <c r="E278" s="1" t="str">
        <f t="shared" si="19"/>
        <v>920 2 02 35</v>
      </c>
      <c r="F278" s="62" t="s">
        <v>567</v>
      </c>
      <c r="G278" s="63" t="s">
        <v>176</v>
      </c>
      <c r="H278" s="64" t="s">
        <v>124</v>
      </c>
      <c r="I278" s="65">
        <v>13.6</v>
      </c>
      <c r="J278" s="65">
        <v>13.6</v>
      </c>
      <c r="K278" s="65">
        <v>13.6</v>
      </c>
      <c r="L278" s="65">
        <v>40.1</v>
      </c>
      <c r="M278" s="65">
        <v>40.1</v>
      </c>
      <c r="N278" s="65">
        <v>40.1</v>
      </c>
    </row>
    <row r="279" spans="1:14" s="25" customFormat="1" ht="56.25" x14ac:dyDescent="0.3">
      <c r="A279" s="1" t="str">
        <f t="shared" si="15"/>
        <v>920</v>
      </c>
      <c r="B279" s="1" t="str">
        <f t="shared" si="16"/>
        <v>2 02</v>
      </c>
      <c r="C279" s="1" t="str">
        <f t="shared" si="17"/>
        <v>920 2 02</v>
      </c>
      <c r="D279" s="1" t="str">
        <f t="shared" si="18"/>
        <v>35</v>
      </c>
      <c r="E279" s="1" t="str">
        <f t="shared" si="19"/>
        <v>920 2 02 35</v>
      </c>
      <c r="F279" s="62" t="s">
        <v>568</v>
      </c>
      <c r="G279" s="63" t="s">
        <v>177</v>
      </c>
      <c r="H279" s="64" t="s">
        <v>124</v>
      </c>
      <c r="I279" s="65">
        <v>280936.8</v>
      </c>
      <c r="J279" s="66">
        <v>202154.55092000001</v>
      </c>
      <c r="K279" s="65">
        <v>280936.8</v>
      </c>
      <c r="L279" s="65">
        <v>344207.3</v>
      </c>
      <c r="M279" s="65">
        <v>345019.8</v>
      </c>
      <c r="N279" s="65">
        <v>345906.7</v>
      </c>
    </row>
    <row r="280" spans="1:14" s="25" customFormat="1" ht="112.5" x14ac:dyDescent="0.3">
      <c r="A280" s="1" t="str">
        <f t="shared" si="15"/>
        <v>920</v>
      </c>
      <c r="B280" s="1" t="str">
        <f t="shared" si="16"/>
        <v>2 02</v>
      </c>
      <c r="C280" s="1" t="str">
        <f t="shared" si="17"/>
        <v>920 2 02</v>
      </c>
      <c r="D280" s="1" t="str">
        <f t="shared" si="18"/>
        <v>35</v>
      </c>
      <c r="E280" s="1" t="str">
        <f t="shared" si="19"/>
        <v>920 2 02 35</v>
      </c>
      <c r="F280" s="62" t="s">
        <v>569</v>
      </c>
      <c r="G280" s="63" t="s">
        <v>178</v>
      </c>
      <c r="H280" s="64" t="s">
        <v>124</v>
      </c>
      <c r="I280" s="65">
        <v>774338.4</v>
      </c>
      <c r="J280" s="66">
        <v>494696.02643000003</v>
      </c>
      <c r="K280" s="65">
        <v>774338.4</v>
      </c>
      <c r="L280" s="65">
        <v>741647.1</v>
      </c>
      <c r="M280" s="65">
        <v>764366.4</v>
      </c>
      <c r="N280" s="65">
        <v>794326.5</v>
      </c>
    </row>
    <row r="281" spans="1:14" s="25" customFormat="1" ht="37.5" x14ac:dyDescent="0.3">
      <c r="A281" s="1" t="str">
        <f t="shared" si="15"/>
        <v>920</v>
      </c>
      <c r="B281" s="1" t="str">
        <f t="shared" si="16"/>
        <v>2 02</v>
      </c>
      <c r="C281" s="1" t="str">
        <f t="shared" si="17"/>
        <v>920 2 02</v>
      </c>
      <c r="D281" s="1" t="str">
        <f t="shared" si="18"/>
        <v>35</v>
      </c>
      <c r="E281" s="1" t="str">
        <f t="shared" si="19"/>
        <v>920 2 02 35</v>
      </c>
      <c r="F281" s="68" t="s">
        <v>613</v>
      </c>
      <c r="G281" s="63" t="s">
        <v>529</v>
      </c>
      <c r="H281" s="19" t="s">
        <v>124</v>
      </c>
      <c r="I281" s="65">
        <v>12538.9</v>
      </c>
      <c r="J281" s="66">
        <v>1734.7706000000001</v>
      </c>
      <c r="K281" s="65">
        <v>12538.9</v>
      </c>
      <c r="L281" s="65">
        <v>29584.799999999999</v>
      </c>
      <c r="M281" s="65">
        <v>32044.400000000001</v>
      </c>
      <c r="N281" s="65">
        <v>31247.599999999999</v>
      </c>
    </row>
    <row r="282" spans="1:14" s="25" customFormat="1" ht="75" x14ac:dyDescent="0.3">
      <c r="A282" s="1" t="str">
        <f t="shared" si="15"/>
        <v>920</v>
      </c>
      <c r="B282" s="1" t="str">
        <f t="shared" si="16"/>
        <v>2 02</v>
      </c>
      <c r="C282" s="1" t="str">
        <f t="shared" si="17"/>
        <v>920 2 02</v>
      </c>
      <c r="D282" s="1" t="str">
        <f t="shared" si="18"/>
        <v>35</v>
      </c>
      <c r="E282" s="1" t="str">
        <f t="shared" si="19"/>
        <v>920 2 02 35</v>
      </c>
      <c r="F282" s="68" t="s">
        <v>614</v>
      </c>
      <c r="G282" s="63" t="s">
        <v>530</v>
      </c>
      <c r="H282" s="19" t="s">
        <v>124</v>
      </c>
      <c r="I282" s="65">
        <v>8374.9</v>
      </c>
      <c r="J282" s="66">
        <v>0</v>
      </c>
      <c r="K282" s="65">
        <v>8374.9</v>
      </c>
      <c r="L282" s="65">
        <v>8682.9</v>
      </c>
      <c r="M282" s="65">
        <v>9029.4</v>
      </c>
      <c r="N282" s="65">
        <v>5059</v>
      </c>
    </row>
    <row r="283" spans="1:14" s="25" customFormat="1" ht="37.5" x14ac:dyDescent="0.3">
      <c r="A283" s="1" t="str">
        <f t="shared" si="15"/>
        <v>920</v>
      </c>
      <c r="B283" s="1" t="str">
        <f t="shared" si="16"/>
        <v>2 02</v>
      </c>
      <c r="C283" s="1" t="str">
        <f t="shared" si="17"/>
        <v>920 2 02</v>
      </c>
      <c r="D283" s="1" t="str">
        <f t="shared" si="18"/>
        <v>35</v>
      </c>
      <c r="E283" s="1" t="str">
        <f t="shared" si="19"/>
        <v>920 2 02 35</v>
      </c>
      <c r="F283" s="68" t="s">
        <v>615</v>
      </c>
      <c r="G283" s="63" t="s">
        <v>531</v>
      </c>
      <c r="H283" s="19" t="s">
        <v>124</v>
      </c>
      <c r="I283" s="65">
        <v>668.8</v>
      </c>
      <c r="J283" s="66">
        <v>111.4667</v>
      </c>
      <c r="K283" s="65">
        <v>668.8</v>
      </c>
      <c r="L283" s="65">
        <v>277.10000000000002</v>
      </c>
      <c r="M283" s="65"/>
      <c r="N283" s="65"/>
    </row>
    <row r="284" spans="1:14" s="25" customFormat="1" ht="75" x14ac:dyDescent="0.3">
      <c r="A284" s="1" t="str">
        <f t="shared" si="15"/>
        <v>920</v>
      </c>
      <c r="B284" s="1" t="str">
        <f t="shared" si="16"/>
        <v>2 02</v>
      </c>
      <c r="C284" s="1" t="str">
        <f t="shared" si="17"/>
        <v>920 2 02</v>
      </c>
      <c r="D284" s="1" t="str">
        <f t="shared" si="18"/>
        <v>35</v>
      </c>
      <c r="E284" s="1" t="str">
        <f t="shared" si="19"/>
        <v>920 2 02 35</v>
      </c>
      <c r="F284" s="68" t="s">
        <v>616</v>
      </c>
      <c r="G284" s="63" t="s">
        <v>532</v>
      </c>
      <c r="H284" s="19" t="s">
        <v>124</v>
      </c>
      <c r="I284" s="65">
        <v>92455.3</v>
      </c>
      <c r="J284" s="66">
        <v>4975.4539999999997</v>
      </c>
      <c r="K284" s="65">
        <v>92455.3</v>
      </c>
      <c r="L284" s="65">
        <v>87287.3</v>
      </c>
      <c r="M284" s="65">
        <v>75947.5</v>
      </c>
      <c r="N284" s="65">
        <v>53777.4</v>
      </c>
    </row>
    <row r="285" spans="1:14" s="25" customFormat="1" ht="112.5" x14ac:dyDescent="0.3">
      <c r="A285" s="1" t="str">
        <f t="shared" si="15"/>
        <v>920</v>
      </c>
      <c r="B285" s="1" t="str">
        <f t="shared" si="16"/>
        <v>2 02</v>
      </c>
      <c r="C285" s="1" t="str">
        <f t="shared" si="17"/>
        <v>920 2 02</v>
      </c>
      <c r="D285" s="1" t="str">
        <f t="shared" si="18"/>
        <v>35</v>
      </c>
      <c r="E285" s="1" t="str">
        <f t="shared" si="19"/>
        <v>920 2 02 35</v>
      </c>
      <c r="F285" s="62" t="s">
        <v>533</v>
      </c>
      <c r="G285" s="63" t="s">
        <v>179</v>
      </c>
      <c r="H285" s="64" t="s">
        <v>124</v>
      </c>
      <c r="I285" s="66">
        <v>139135</v>
      </c>
      <c r="J285" s="66">
        <v>130810.66478000001</v>
      </c>
      <c r="K285" s="66">
        <f>139135+903.6</f>
        <v>140038.6</v>
      </c>
      <c r="L285" s="60">
        <v>141358.70000000001</v>
      </c>
      <c r="M285" s="60">
        <v>141358.70000000001</v>
      </c>
      <c r="N285" s="60">
        <v>141358.70000000001</v>
      </c>
    </row>
    <row r="286" spans="1:14" s="25" customFormat="1" ht="56.25" x14ac:dyDescent="0.3">
      <c r="A286" s="1" t="str">
        <f t="shared" si="15"/>
        <v>920</v>
      </c>
      <c r="B286" s="1" t="str">
        <f t="shared" si="16"/>
        <v>2 02</v>
      </c>
      <c r="C286" s="1" t="str">
        <f t="shared" si="17"/>
        <v>920 2 02</v>
      </c>
      <c r="D286" s="1" t="str">
        <f t="shared" si="18"/>
        <v>35</v>
      </c>
      <c r="E286" s="1" t="str">
        <f t="shared" si="19"/>
        <v>920 2 02 35</v>
      </c>
      <c r="F286" s="62" t="s">
        <v>570</v>
      </c>
      <c r="G286" s="63" t="s">
        <v>356</v>
      </c>
      <c r="H286" s="64" t="s">
        <v>124</v>
      </c>
      <c r="I286" s="60">
        <v>234157.2</v>
      </c>
      <c r="J286" s="66">
        <v>188139.99606999999</v>
      </c>
      <c r="K286" s="60">
        <v>234157.2</v>
      </c>
      <c r="L286" s="60">
        <v>666917.80000000005</v>
      </c>
      <c r="M286" s="60">
        <v>666917.80000000005</v>
      </c>
      <c r="N286" s="60">
        <v>666917.80000000005</v>
      </c>
    </row>
    <row r="287" spans="1:14" s="25" customFormat="1" x14ac:dyDescent="0.3">
      <c r="A287" s="1" t="str">
        <f t="shared" si="15"/>
        <v>920</v>
      </c>
      <c r="B287" s="1" t="str">
        <f t="shared" si="16"/>
        <v>2 02</v>
      </c>
      <c r="C287" s="1" t="str">
        <f t="shared" si="17"/>
        <v>920 2 02</v>
      </c>
      <c r="D287" s="1" t="str">
        <f t="shared" si="18"/>
        <v>35</v>
      </c>
      <c r="E287" s="1" t="str">
        <f t="shared" si="19"/>
        <v>920 2 02 35</v>
      </c>
      <c r="F287" s="62" t="s">
        <v>571</v>
      </c>
      <c r="G287" s="63" t="s">
        <v>180</v>
      </c>
      <c r="H287" s="64" t="s">
        <v>124</v>
      </c>
      <c r="I287" s="66">
        <v>74805</v>
      </c>
      <c r="J287" s="66">
        <v>48312.332730000002</v>
      </c>
      <c r="K287" s="66">
        <v>74805</v>
      </c>
      <c r="L287" s="65">
        <v>65216.6</v>
      </c>
      <c r="M287" s="65">
        <v>64327.9</v>
      </c>
      <c r="N287" s="65">
        <v>66224.3</v>
      </c>
    </row>
    <row r="288" spans="1:14" s="25" customFormat="1" ht="37.5" x14ac:dyDescent="0.3">
      <c r="A288" s="1" t="str">
        <f t="shared" si="15"/>
        <v>920</v>
      </c>
      <c r="B288" s="1" t="str">
        <f t="shared" si="16"/>
        <v>2 02</v>
      </c>
      <c r="C288" s="1" t="str">
        <f t="shared" si="17"/>
        <v>920 2 02</v>
      </c>
      <c r="D288" s="1" t="str">
        <f t="shared" si="18"/>
        <v>45</v>
      </c>
      <c r="E288" s="1" t="str">
        <f t="shared" si="19"/>
        <v>920 2 02 45</v>
      </c>
      <c r="F288" s="68" t="s">
        <v>617</v>
      </c>
      <c r="G288" s="63" t="s">
        <v>545</v>
      </c>
      <c r="H288" s="19" t="s">
        <v>124</v>
      </c>
      <c r="I288" s="66">
        <v>5000</v>
      </c>
      <c r="J288" s="66">
        <v>5000</v>
      </c>
      <c r="K288" s="66">
        <v>5000</v>
      </c>
      <c r="L288" s="65">
        <v>10000</v>
      </c>
      <c r="M288" s="66">
        <v>5000</v>
      </c>
      <c r="N288" s="66">
        <v>5000</v>
      </c>
    </row>
    <row r="289" spans="1:14" s="25" customFormat="1" ht="56.25" x14ac:dyDescent="0.3">
      <c r="A289" s="1" t="str">
        <f t="shared" si="15"/>
        <v>920</v>
      </c>
      <c r="B289" s="1" t="str">
        <f t="shared" si="16"/>
        <v>2 02</v>
      </c>
      <c r="C289" s="1" t="str">
        <f t="shared" si="17"/>
        <v>920 2 02</v>
      </c>
      <c r="D289" s="1" t="str">
        <f t="shared" si="18"/>
        <v>43</v>
      </c>
      <c r="E289" s="1" t="str">
        <f t="shared" si="19"/>
        <v>920 2 02 43</v>
      </c>
      <c r="F289" s="68" t="s">
        <v>618</v>
      </c>
      <c r="G289" s="63" t="s">
        <v>534</v>
      </c>
      <c r="H289" s="19" t="s">
        <v>124</v>
      </c>
      <c r="I289" s="66">
        <v>364.8</v>
      </c>
      <c r="J289" s="66">
        <v>364.75</v>
      </c>
      <c r="K289" s="66">
        <v>364.8</v>
      </c>
      <c r="L289" s="65"/>
      <c r="M289" s="65"/>
      <c r="N289" s="65"/>
    </row>
    <row r="290" spans="1:14" s="25" customFormat="1" ht="75" x14ac:dyDescent="0.3">
      <c r="A290" s="1" t="str">
        <f t="shared" si="15"/>
        <v>920</v>
      </c>
      <c r="B290" s="1" t="str">
        <f t="shared" si="16"/>
        <v>2 02</v>
      </c>
      <c r="C290" s="1" t="str">
        <f t="shared" si="17"/>
        <v>920 2 02</v>
      </c>
      <c r="D290" s="1" t="str">
        <f t="shared" si="18"/>
        <v>45</v>
      </c>
      <c r="E290" s="1" t="str">
        <f t="shared" si="19"/>
        <v>920 2 02 45</v>
      </c>
      <c r="F290" s="68" t="s">
        <v>619</v>
      </c>
      <c r="G290" s="63" t="s">
        <v>538</v>
      </c>
      <c r="H290" s="19" t="s">
        <v>124</v>
      </c>
      <c r="I290" s="66">
        <v>373</v>
      </c>
      <c r="J290" s="66">
        <v>372.95</v>
      </c>
      <c r="K290" s="66">
        <v>373</v>
      </c>
      <c r="L290" s="65"/>
      <c r="M290" s="65"/>
      <c r="N290" s="65"/>
    </row>
    <row r="291" spans="1:14" s="25" customFormat="1" ht="56.25" x14ac:dyDescent="0.3">
      <c r="A291" s="1" t="str">
        <f t="shared" si="15"/>
        <v>920</v>
      </c>
      <c r="B291" s="1" t="str">
        <f t="shared" si="16"/>
        <v>2 02</v>
      </c>
      <c r="C291" s="1" t="str">
        <f t="shared" si="17"/>
        <v>920 2 02</v>
      </c>
      <c r="D291" s="1" t="str">
        <f t="shared" si="18"/>
        <v>45</v>
      </c>
      <c r="E291" s="1" t="str">
        <f t="shared" si="19"/>
        <v>920 2 02 45</v>
      </c>
      <c r="F291" s="62" t="s">
        <v>572</v>
      </c>
      <c r="G291" s="63" t="s">
        <v>181</v>
      </c>
      <c r="H291" s="64" t="s">
        <v>124</v>
      </c>
      <c r="I291" s="66">
        <v>4335.2</v>
      </c>
      <c r="J291" s="66">
        <v>2521.5770200000002</v>
      </c>
      <c r="K291" s="66">
        <v>4335.2</v>
      </c>
      <c r="L291" s="60">
        <v>5118.5</v>
      </c>
      <c r="M291" s="60"/>
      <c r="N291" s="60"/>
    </row>
    <row r="292" spans="1:14" s="25" customFormat="1" ht="56.25" x14ac:dyDescent="0.3">
      <c r="A292" s="1" t="str">
        <f t="shared" si="15"/>
        <v>920</v>
      </c>
      <c r="B292" s="1" t="str">
        <f t="shared" si="16"/>
        <v>2 02</v>
      </c>
      <c r="C292" s="1" t="str">
        <f t="shared" si="17"/>
        <v>920 2 02</v>
      </c>
      <c r="D292" s="1" t="str">
        <f t="shared" si="18"/>
        <v>45</v>
      </c>
      <c r="E292" s="1" t="str">
        <f t="shared" si="19"/>
        <v>920 2 02 45</v>
      </c>
      <c r="F292" s="62" t="s">
        <v>573</v>
      </c>
      <c r="G292" s="63" t="s">
        <v>182</v>
      </c>
      <c r="H292" s="64" t="s">
        <v>124</v>
      </c>
      <c r="I292" s="66">
        <v>1986.1</v>
      </c>
      <c r="J292" s="66">
        <v>542.21007999999995</v>
      </c>
      <c r="K292" s="66">
        <v>1986.1</v>
      </c>
      <c r="L292" s="60">
        <v>2344.5</v>
      </c>
      <c r="M292" s="60"/>
      <c r="N292" s="60"/>
    </row>
    <row r="293" spans="1:14" s="75" customFormat="1" ht="93.75" x14ac:dyDescent="0.25">
      <c r="A293" s="1" t="str">
        <f t="shared" si="15"/>
        <v>920</v>
      </c>
      <c r="B293" s="1" t="str">
        <f t="shared" si="16"/>
        <v>2 02</v>
      </c>
      <c r="C293" s="1" t="str">
        <f t="shared" si="17"/>
        <v>920 2 02</v>
      </c>
      <c r="D293" s="1" t="str">
        <f t="shared" si="18"/>
        <v>45</v>
      </c>
      <c r="E293" s="1" t="str">
        <f t="shared" si="19"/>
        <v>920 2 02 45</v>
      </c>
      <c r="F293" s="62" t="s">
        <v>574</v>
      </c>
      <c r="G293" s="63" t="s">
        <v>357</v>
      </c>
      <c r="H293" s="64" t="s">
        <v>124</v>
      </c>
      <c r="I293" s="66">
        <v>459024.2</v>
      </c>
      <c r="J293" s="66">
        <v>107794.2932</v>
      </c>
      <c r="K293" s="66">
        <f>459024.2+100830</f>
        <v>559854.19999999995</v>
      </c>
      <c r="L293" s="60"/>
      <c r="M293" s="60"/>
      <c r="N293" s="60"/>
    </row>
    <row r="294" spans="1:14" s="75" customFormat="1" ht="56.25" x14ac:dyDescent="0.25">
      <c r="A294" s="1" t="str">
        <f t="shared" si="15"/>
        <v>920</v>
      </c>
      <c r="B294" s="1" t="str">
        <f t="shared" si="16"/>
        <v>2 02</v>
      </c>
      <c r="C294" s="1" t="str">
        <f t="shared" si="17"/>
        <v>920 2 02</v>
      </c>
      <c r="D294" s="1" t="str">
        <f t="shared" si="18"/>
        <v>45</v>
      </c>
      <c r="E294" s="1" t="str">
        <f t="shared" si="19"/>
        <v>920 2 02 45</v>
      </c>
      <c r="F294" s="62" t="s">
        <v>535</v>
      </c>
      <c r="G294" s="63" t="s">
        <v>183</v>
      </c>
      <c r="H294" s="64" t="s">
        <v>124</v>
      </c>
      <c r="I294" s="66">
        <v>44338.9</v>
      </c>
      <c r="J294" s="66">
        <v>41439.952149999997</v>
      </c>
      <c r="K294" s="66">
        <f>44338.9+228</f>
        <v>44566.9</v>
      </c>
      <c r="L294" s="65">
        <v>46209.9</v>
      </c>
      <c r="M294" s="65">
        <v>47217</v>
      </c>
      <c r="N294" s="65">
        <v>47141.2</v>
      </c>
    </row>
    <row r="295" spans="1:14" s="76" customFormat="1" ht="37.5" x14ac:dyDescent="0.25">
      <c r="A295" s="1" t="str">
        <f t="shared" si="15"/>
        <v>920</v>
      </c>
      <c r="B295" s="1" t="str">
        <f t="shared" si="16"/>
        <v>2 02</v>
      </c>
      <c r="C295" s="1" t="str">
        <f t="shared" si="17"/>
        <v>920 2 02</v>
      </c>
      <c r="D295" s="1" t="str">
        <f t="shared" si="18"/>
        <v>45</v>
      </c>
      <c r="E295" s="1" t="str">
        <f t="shared" si="19"/>
        <v>920 2 02 45</v>
      </c>
      <c r="F295" s="62" t="s">
        <v>543</v>
      </c>
      <c r="G295" s="63" t="s">
        <v>184</v>
      </c>
      <c r="H295" s="64" t="s">
        <v>124</v>
      </c>
      <c r="I295" s="66">
        <v>394000</v>
      </c>
      <c r="J295" s="66">
        <v>185859.55264000001</v>
      </c>
      <c r="K295" s="66">
        <v>394000</v>
      </c>
      <c r="L295" s="60"/>
      <c r="M295" s="60"/>
      <c r="N295" s="60"/>
    </row>
    <row r="296" spans="1:14" s="76" customFormat="1" ht="56.25" x14ac:dyDescent="0.25">
      <c r="A296" s="1" t="str">
        <f t="shared" si="15"/>
        <v>920</v>
      </c>
      <c r="B296" s="1" t="str">
        <f t="shared" si="16"/>
        <v>2 02</v>
      </c>
      <c r="C296" s="1" t="str">
        <f t="shared" si="17"/>
        <v>920 2 02</v>
      </c>
      <c r="D296" s="1" t="str">
        <f t="shared" si="18"/>
        <v>45</v>
      </c>
      <c r="E296" s="1" t="str">
        <f t="shared" si="19"/>
        <v>920 2 02 45</v>
      </c>
      <c r="F296" s="68" t="s">
        <v>620</v>
      </c>
      <c r="G296" s="63" t="s">
        <v>544</v>
      </c>
      <c r="H296" s="19" t="s">
        <v>124</v>
      </c>
      <c r="I296" s="66">
        <v>329299.3</v>
      </c>
      <c r="J296" s="66">
        <v>228667.7451</v>
      </c>
      <c r="K296" s="66">
        <v>329299.3</v>
      </c>
      <c r="L296" s="60">
        <v>216000</v>
      </c>
      <c r="M296" s="60">
        <v>216000</v>
      </c>
      <c r="N296" s="60"/>
    </row>
    <row r="297" spans="1:14" s="76" customFormat="1" ht="37.5" x14ac:dyDescent="0.25">
      <c r="A297" s="1" t="str">
        <f t="shared" si="15"/>
        <v>920</v>
      </c>
      <c r="B297" s="1" t="str">
        <f t="shared" si="16"/>
        <v>2 02</v>
      </c>
      <c r="C297" s="1" t="str">
        <f t="shared" si="17"/>
        <v>920 2 02</v>
      </c>
      <c r="D297" s="1" t="str">
        <f t="shared" si="18"/>
        <v>45</v>
      </c>
      <c r="E297" s="1" t="str">
        <f t="shared" si="19"/>
        <v>920 2 02 45</v>
      </c>
      <c r="F297" s="68" t="s">
        <v>621</v>
      </c>
      <c r="G297" s="63" t="s">
        <v>540</v>
      </c>
      <c r="H297" s="19" t="s">
        <v>124</v>
      </c>
      <c r="I297" s="66">
        <v>4103.7</v>
      </c>
      <c r="J297" s="66">
        <v>3462.75</v>
      </c>
      <c r="K297" s="66">
        <v>4103.7</v>
      </c>
      <c r="L297" s="60"/>
      <c r="M297" s="60"/>
      <c r="N297" s="60"/>
    </row>
    <row r="298" spans="1:14" s="76" customFormat="1" ht="56.25" x14ac:dyDescent="0.25">
      <c r="A298" s="1" t="str">
        <f t="shared" si="15"/>
        <v>920</v>
      </c>
      <c r="B298" s="1" t="str">
        <f t="shared" si="16"/>
        <v>2 02</v>
      </c>
      <c r="C298" s="1" t="str">
        <f t="shared" si="17"/>
        <v>920 2 02</v>
      </c>
      <c r="D298" s="1" t="str">
        <f t="shared" si="18"/>
        <v>45</v>
      </c>
      <c r="E298" s="1" t="str">
        <f t="shared" si="19"/>
        <v>920 2 02 45</v>
      </c>
      <c r="F298" s="68" t="s">
        <v>622</v>
      </c>
      <c r="G298" s="63" t="s">
        <v>541</v>
      </c>
      <c r="H298" s="19" t="s">
        <v>124</v>
      </c>
      <c r="I298" s="66">
        <v>7788.4</v>
      </c>
      <c r="J298" s="66">
        <v>4931.0406000000003</v>
      </c>
      <c r="K298" s="66">
        <v>7788.4</v>
      </c>
      <c r="L298" s="60"/>
      <c r="M298" s="60"/>
      <c r="N298" s="60"/>
    </row>
    <row r="299" spans="1:14" s="76" customFormat="1" ht="56.25" x14ac:dyDescent="0.25">
      <c r="A299" s="1"/>
      <c r="B299" s="1"/>
      <c r="C299" s="1"/>
      <c r="D299" s="1"/>
      <c r="E299" s="1"/>
      <c r="F299" s="68" t="s">
        <v>681</v>
      </c>
      <c r="G299" s="63" t="s">
        <v>682</v>
      </c>
      <c r="H299" s="19" t="s">
        <v>124</v>
      </c>
      <c r="I299" s="66"/>
      <c r="J299" s="66"/>
      <c r="K299" s="66">
        <v>91.6</v>
      </c>
      <c r="L299" s="60"/>
      <c r="M299" s="60"/>
      <c r="N299" s="60"/>
    </row>
    <row r="300" spans="1:14" s="76" customFormat="1" ht="56.25" x14ac:dyDescent="0.25">
      <c r="A300" s="1" t="str">
        <f t="shared" si="15"/>
        <v>920</v>
      </c>
      <c r="B300" s="1" t="str">
        <f t="shared" si="16"/>
        <v>2 02</v>
      </c>
      <c r="C300" s="1" t="str">
        <f t="shared" si="17"/>
        <v>920 2 02</v>
      </c>
      <c r="D300" s="1" t="str">
        <f t="shared" si="18"/>
        <v>45</v>
      </c>
      <c r="E300" s="1" t="str">
        <f t="shared" si="19"/>
        <v>920 2 02 45</v>
      </c>
      <c r="F300" s="68" t="s">
        <v>623</v>
      </c>
      <c r="G300" s="63" t="s">
        <v>546</v>
      </c>
      <c r="H300" s="19" t="s">
        <v>124</v>
      </c>
      <c r="I300" s="66">
        <v>836</v>
      </c>
      <c r="J300" s="66">
        <v>836</v>
      </c>
      <c r="K300" s="66">
        <v>836</v>
      </c>
      <c r="L300" s="60">
        <v>43.4</v>
      </c>
      <c r="M300" s="60">
        <v>43.3</v>
      </c>
      <c r="N300" s="60">
        <v>43.4</v>
      </c>
    </row>
    <row r="301" spans="1:14" s="76" customFormat="1" ht="112.5" x14ac:dyDescent="0.25">
      <c r="A301" s="1" t="str">
        <f t="shared" si="15"/>
        <v>920</v>
      </c>
      <c r="B301" s="1" t="str">
        <f t="shared" si="16"/>
        <v>2 02</v>
      </c>
      <c r="C301" s="1" t="str">
        <f t="shared" si="17"/>
        <v>920 2 02</v>
      </c>
      <c r="D301" s="1" t="str">
        <f t="shared" si="18"/>
        <v>45</v>
      </c>
      <c r="E301" s="1" t="str">
        <f t="shared" si="19"/>
        <v>920 2 02 45</v>
      </c>
      <c r="F301" s="68" t="s">
        <v>624</v>
      </c>
      <c r="G301" s="63" t="s">
        <v>536</v>
      </c>
      <c r="H301" s="19" t="s">
        <v>124</v>
      </c>
      <c r="I301" s="66">
        <v>73508.399999999994</v>
      </c>
      <c r="J301" s="66">
        <v>13476.505999999999</v>
      </c>
      <c r="K301" s="66">
        <v>73508.399999999994</v>
      </c>
      <c r="L301" s="60">
        <v>133908.9</v>
      </c>
      <c r="M301" s="60">
        <v>54336.7</v>
      </c>
      <c r="N301" s="60">
        <v>65010</v>
      </c>
    </row>
    <row r="302" spans="1:14" s="76" customFormat="1" ht="37.5" x14ac:dyDescent="0.25">
      <c r="A302" s="1" t="str">
        <f t="shared" si="15"/>
        <v>920</v>
      </c>
      <c r="B302" s="1" t="str">
        <f t="shared" si="16"/>
        <v>2 02</v>
      </c>
      <c r="C302" s="1" t="str">
        <f t="shared" si="17"/>
        <v>920 2 02</v>
      </c>
      <c r="D302" s="1" t="str">
        <f t="shared" si="18"/>
        <v>45</v>
      </c>
      <c r="E302" s="1" t="str">
        <f t="shared" si="19"/>
        <v>920 2 02 45</v>
      </c>
      <c r="F302" s="68" t="s">
        <v>625</v>
      </c>
      <c r="G302" s="63" t="s">
        <v>537</v>
      </c>
      <c r="H302" s="19" t="s">
        <v>124</v>
      </c>
      <c r="I302" s="66">
        <v>34529.1</v>
      </c>
      <c r="J302" s="66">
        <v>34516.397429999997</v>
      </c>
      <c r="K302" s="66">
        <v>34529.1</v>
      </c>
      <c r="L302" s="66">
        <v>40880.800000000003</v>
      </c>
      <c r="M302" s="60">
        <v>31827.5</v>
      </c>
      <c r="N302" s="60">
        <v>51252.9</v>
      </c>
    </row>
    <row r="303" spans="1:14" s="76" customFormat="1" ht="168.75" x14ac:dyDescent="0.25">
      <c r="A303" s="1" t="str">
        <f t="shared" si="15"/>
        <v>920</v>
      </c>
      <c r="B303" s="1" t="str">
        <f t="shared" si="16"/>
        <v>2 02</v>
      </c>
      <c r="C303" s="1" t="str">
        <f t="shared" si="17"/>
        <v>920 2 02</v>
      </c>
      <c r="D303" s="1" t="str">
        <f t="shared" si="18"/>
        <v>45</v>
      </c>
      <c r="E303" s="1" t="str">
        <f t="shared" si="19"/>
        <v>920 2 02 45</v>
      </c>
      <c r="F303" s="68" t="s">
        <v>626</v>
      </c>
      <c r="G303" s="63" t="s">
        <v>539</v>
      </c>
      <c r="H303" s="19" t="s">
        <v>124</v>
      </c>
      <c r="I303" s="66">
        <v>578.1</v>
      </c>
      <c r="J303" s="66">
        <v>386.86</v>
      </c>
      <c r="K303" s="66">
        <v>578.1</v>
      </c>
      <c r="L303" s="66">
        <v>555.79999999999995</v>
      </c>
      <c r="M303" s="66">
        <v>555.79999999999995</v>
      </c>
      <c r="N303" s="66">
        <v>555.79999999999995</v>
      </c>
    </row>
    <row r="304" spans="1:14" s="76" customFormat="1" ht="56.25" x14ac:dyDescent="0.25">
      <c r="A304" s="1" t="str">
        <f t="shared" si="15"/>
        <v>920</v>
      </c>
      <c r="B304" s="1" t="str">
        <f t="shared" si="16"/>
        <v>2 02</v>
      </c>
      <c r="C304" s="1" t="str">
        <f t="shared" si="17"/>
        <v>920 2 02</v>
      </c>
      <c r="D304" s="1" t="str">
        <f t="shared" si="18"/>
        <v>49</v>
      </c>
      <c r="E304" s="1" t="str">
        <f t="shared" si="19"/>
        <v>920 2 02 49</v>
      </c>
      <c r="F304" s="62" t="s">
        <v>575</v>
      </c>
      <c r="G304" s="63" t="s">
        <v>358</v>
      </c>
      <c r="H304" s="64" t="s">
        <v>124</v>
      </c>
      <c r="I304" s="66"/>
      <c r="J304" s="66"/>
      <c r="K304" s="67"/>
      <c r="L304" s="60"/>
      <c r="M304" s="60"/>
      <c r="N304" s="60"/>
    </row>
    <row r="305" spans="1:14" s="76" customFormat="1" ht="56.25" x14ac:dyDescent="0.25">
      <c r="A305" s="1" t="str">
        <f t="shared" si="15"/>
        <v>920</v>
      </c>
      <c r="B305" s="1" t="str">
        <f t="shared" si="16"/>
        <v>2 02</v>
      </c>
      <c r="C305" s="1" t="str">
        <f t="shared" si="17"/>
        <v>920 2 02</v>
      </c>
      <c r="D305" s="1" t="str">
        <f t="shared" si="18"/>
        <v>49</v>
      </c>
      <c r="E305" s="1" t="str">
        <f t="shared" si="19"/>
        <v>920 2 02 49</v>
      </c>
      <c r="F305" s="62" t="s">
        <v>576</v>
      </c>
      <c r="G305" s="63" t="s">
        <v>359</v>
      </c>
      <c r="H305" s="64" t="s">
        <v>124</v>
      </c>
      <c r="I305" s="66">
        <v>296000</v>
      </c>
      <c r="J305" s="66">
        <v>0</v>
      </c>
      <c r="K305" s="66">
        <v>296000</v>
      </c>
      <c r="L305" s="60"/>
      <c r="M305" s="60"/>
      <c r="N305" s="60"/>
    </row>
    <row r="306" spans="1:14" s="76" customFormat="1" ht="112.5" x14ac:dyDescent="0.25">
      <c r="A306" s="1" t="str">
        <f t="shared" si="15"/>
        <v>920</v>
      </c>
      <c r="B306" s="1" t="str">
        <f t="shared" si="16"/>
        <v>2 03</v>
      </c>
      <c r="C306" s="1" t="str">
        <f t="shared" si="17"/>
        <v>920 2 03</v>
      </c>
      <c r="D306" s="1" t="str">
        <f t="shared" si="18"/>
        <v>02</v>
      </c>
      <c r="E306" s="1" t="str">
        <f t="shared" si="19"/>
        <v>920 2 03 02</v>
      </c>
      <c r="F306" s="62" t="s">
        <v>548</v>
      </c>
      <c r="G306" s="63" t="s">
        <v>360</v>
      </c>
      <c r="H306" s="64" t="s">
        <v>124</v>
      </c>
      <c r="I306" s="66">
        <v>4009.9</v>
      </c>
      <c r="J306" s="66">
        <v>3722.4259999999999</v>
      </c>
      <c r="K306" s="66">
        <f>4009.9+565400</f>
        <v>569409.9</v>
      </c>
      <c r="L306" s="60"/>
      <c r="M306" s="60"/>
      <c r="N306" s="60"/>
    </row>
    <row r="307" spans="1:14" ht="37.5" x14ac:dyDescent="0.25">
      <c r="A307" s="1" t="str">
        <f t="shared" si="15"/>
        <v>920</v>
      </c>
      <c r="B307" s="1" t="str">
        <f t="shared" si="16"/>
        <v>2 04</v>
      </c>
      <c r="C307" s="1" t="str">
        <f t="shared" si="17"/>
        <v>920 2 04</v>
      </c>
      <c r="D307" s="1" t="str">
        <f t="shared" si="18"/>
        <v>02</v>
      </c>
      <c r="E307" s="1" t="str">
        <f t="shared" si="19"/>
        <v>920 2 04 02</v>
      </c>
      <c r="F307" s="62" t="s">
        <v>641</v>
      </c>
      <c r="G307" s="63" t="s">
        <v>361</v>
      </c>
      <c r="H307" s="64" t="s">
        <v>124</v>
      </c>
      <c r="I307" s="66">
        <v>-533.4</v>
      </c>
      <c r="J307" s="66">
        <v>-533.39</v>
      </c>
      <c r="K307" s="66">
        <v>-533.4</v>
      </c>
      <c r="L307" s="60"/>
      <c r="M307" s="60"/>
      <c r="N307" s="60"/>
    </row>
    <row r="308" spans="1:14" ht="75" x14ac:dyDescent="0.25">
      <c r="A308" s="1" t="str">
        <f t="shared" si="15"/>
        <v>920</v>
      </c>
      <c r="B308" s="1" t="str">
        <f t="shared" si="16"/>
        <v>2 18</v>
      </c>
      <c r="C308" s="1" t="str">
        <f t="shared" si="17"/>
        <v>920 2 18</v>
      </c>
      <c r="D308" s="1" t="str">
        <f t="shared" si="18"/>
        <v>60</v>
      </c>
      <c r="E308" s="1" t="str">
        <f t="shared" si="19"/>
        <v>920 2 18 60</v>
      </c>
      <c r="F308" s="62" t="s">
        <v>642</v>
      </c>
      <c r="G308" s="63" t="s">
        <v>185</v>
      </c>
      <c r="H308" s="64" t="s">
        <v>124</v>
      </c>
      <c r="I308" s="66">
        <v>235</v>
      </c>
      <c r="J308" s="66">
        <v>6046.0194799999999</v>
      </c>
      <c r="K308" s="67">
        <f>235+4135.5</f>
        <v>4370.5</v>
      </c>
      <c r="L308" s="60"/>
      <c r="M308" s="60"/>
      <c r="N308" s="60"/>
    </row>
    <row r="309" spans="1:14" ht="160.5" customHeight="1" x14ac:dyDescent="0.25">
      <c r="A309" s="1" t="str">
        <f t="shared" si="15"/>
        <v>920</v>
      </c>
      <c r="B309" s="1" t="str">
        <f t="shared" si="16"/>
        <v>2 18</v>
      </c>
      <c r="C309" s="1" t="str">
        <f t="shared" si="17"/>
        <v>920 2 18</v>
      </c>
      <c r="D309" s="1" t="str">
        <f t="shared" si="18"/>
        <v>35</v>
      </c>
      <c r="E309" s="1" t="str">
        <f t="shared" si="19"/>
        <v>920 2 18 35</v>
      </c>
      <c r="F309" s="62" t="s">
        <v>643</v>
      </c>
      <c r="G309" s="63" t="s">
        <v>363</v>
      </c>
      <c r="H309" s="64" t="s">
        <v>124</v>
      </c>
      <c r="I309" s="66">
        <v>31.1</v>
      </c>
      <c r="J309" s="66">
        <v>96.65128</v>
      </c>
      <c r="K309" s="66">
        <v>31.1</v>
      </c>
      <c r="L309" s="60"/>
      <c r="M309" s="60"/>
      <c r="N309" s="60"/>
    </row>
    <row r="310" spans="1:14" ht="56.25" x14ac:dyDescent="0.25">
      <c r="A310" s="1" t="str">
        <f t="shared" si="15"/>
        <v>920</v>
      </c>
      <c r="B310" s="1" t="str">
        <f t="shared" si="16"/>
        <v>2 18</v>
      </c>
      <c r="C310" s="1" t="str">
        <f t="shared" si="17"/>
        <v>920 2 18</v>
      </c>
      <c r="D310" s="1" t="str">
        <f t="shared" si="18"/>
        <v>35</v>
      </c>
      <c r="E310" s="1" t="str">
        <f t="shared" si="19"/>
        <v>920 2 18 35</v>
      </c>
      <c r="F310" s="62" t="s">
        <v>644</v>
      </c>
      <c r="G310" s="63" t="s">
        <v>645</v>
      </c>
      <c r="H310" s="19" t="s">
        <v>124</v>
      </c>
      <c r="I310" s="66">
        <v>9.6999999999999993</v>
      </c>
      <c r="J310" s="66">
        <v>9.6790400000000005</v>
      </c>
      <c r="K310" s="66">
        <v>9.6999999999999993</v>
      </c>
      <c r="L310" s="60"/>
      <c r="M310" s="60"/>
      <c r="N310" s="60"/>
    </row>
    <row r="311" spans="1:14" ht="75" x14ac:dyDescent="0.25">
      <c r="A311" s="1" t="str">
        <f t="shared" si="15"/>
        <v>920</v>
      </c>
      <c r="B311" s="1" t="str">
        <f t="shared" si="16"/>
        <v>2 18</v>
      </c>
      <c r="C311" s="1" t="str">
        <f t="shared" si="17"/>
        <v>920 2 18</v>
      </c>
      <c r="D311" s="1" t="str">
        <f t="shared" si="18"/>
        <v>35</v>
      </c>
      <c r="E311" s="1" t="str">
        <f t="shared" si="19"/>
        <v>920 2 18 35</v>
      </c>
      <c r="F311" s="62" t="s">
        <v>677</v>
      </c>
      <c r="G311" s="63" t="s">
        <v>362</v>
      </c>
      <c r="H311" s="64" t="s">
        <v>124</v>
      </c>
      <c r="I311" s="66">
        <v>0</v>
      </c>
      <c r="J311" s="66">
        <v>0.98306000000000004</v>
      </c>
      <c r="K311" s="67">
        <v>0</v>
      </c>
      <c r="L311" s="60"/>
      <c r="M311" s="60"/>
      <c r="N311" s="60"/>
    </row>
    <row r="312" spans="1:14" s="27" customFormat="1" ht="75" x14ac:dyDescent="0.25">
      <c r="A312" s="1" t="str">
        <f t="shared" si="15"/>
        <v>920</v>
      </c>
      <c r="B312" s="1" t="str">
        <f t="shared" si="16"/>
        <v>2 18</v>
      </c>
      <c r="C312" s="1" t="str">
        <f t="shared" si="17"/>
        <v>920 2 18</v>
      </c>
      <c r="D312" s="1" t="str">
        <f t="shared" si="18"/>
        <v>25</v>
      </c>
      <c r="E312" s="1" t="str">
        <f t="shared" si="19"/>
        <v>920 2 18 25</v>
      </c>
      <c r="F312" s="62" t="s">
        <v>678</v>
      </c>
      <c r="G312" s="63" t="s">
        <v>679</v>
      </c>
      <c r="H312" s="19" t="s">
        <v>124</v>
      </c>
      <c r="I312" s="66">
        <v>0</v>
      </c>
      <c r="J312" s="66">
        <v>0.5</v>
      </c>
      <c r="K312" s="67">
        <v>0</v>
      </c>
      <c r="L312" s="60"/>
      <c r="M312" s="60"/>
      <c r="N312" s="60"/>
    </row>
    <row r="313" spans="1:14" s="27" customFormat="1" ht="75" x14ac:dyDescent="0.25">
      <c r="A313" s="1" t="str">
        <f t="shared" si="15"/>
        <v>920</v>
      </c>
      <c r="B313" s="1" t="str">
        <f t="shared" si="16"/>
        <v>2 19</v>
      </c>
      <c r="C313" s="1" t="str">
        <f t="shared" si="17"/>
        <v>920 2 19</v>
      </c>
      <c r="D313" s="1" t="str">
        <f t="shared" si="18"/>
        <v>25</v>
      </c>
      <c r="E313" s="1" t="str">
        <f t="shared" si="19"/>
        <v>920 2 19 25</v>
      </c>
      <c r="F313" s="62" t="s">
        <v>646</v>
      </c>
      <c r="G313" s="63" t="s">
        <v>364</v>
      </c>
      <c r="H313" s="64" t="s">
        <v>124</v>
      </c>
      <c r="I313" s="66">
        <v>0</v>
      </c>
      <c r="J313" s="66">
        <v>-11258.87862</v>
      </c>
      <c r="K313" s="67">
        <f>+J313</f>
        <v>-11258.87862</v>
      </c>
      <c r="L313" s="60"/>
      <c r="M313" s="60"/>
      <c r="N313" s="60"/>
    </row>
    <row r="314" spans="1:14" s="27" customFormat="1" ht="56.25" x14ac:dyDescent="0.25">
      <c r="A314" s="1" t="str">
        <f t="shared" si="15"/>
        <v>920</v>
      </c>
      <c r="B314" s="1" t="str">
        <f t="shared" si="16"/>
        <v>2 19</v>
      </c>
      <c r="C314" s="1" t="str">
        <f t="shared" si="17"/>
        <v>920 2 19</v>
      </c>
      <c r="D314" s="1" t="str">
        <f t="shared" si="18"/>
        <v>25</v>
      </c>
      <c r="E314" s="1" t="str">
        <f t="shared" si="19"/>
        <v>920 2 19 25</v>
      </c>
      <c r="F314" s="62" t="s">
        <v>647</v>
      </c>
      <c r="G314" s="63" t="s">
        <v>365</v>
      </c>
      <c r="H314" s="64" t="s">
        <v>124</v>
      </c>
      <c r="I314" s="66">
        <v>0</v>
      </c>
      <c r="J314" s="66">
        <v>0</v>
      </c>
      <c r="K314" s="66">
        <v>0</v>
      </c>
      <c r="L314" s="60"/>
      <c r="M314" s="60"/>
      <c r="N314" s="60"/>
    </row>
    <row r="315" spans="1:14" s="27" customFormat="1" ht="56.25" x14ac:dyDescent="0.25">
      <c r="A315" s="1" t="str">
        <f t="shared" si="15"/>
        <v>920</v>
      </c>
      <c r="B315" s="1" t="str">
        <f t="shared" si="16"/>
        <v>2 19</v>
      </c>
      <c r="C315" s="1" t="str">
        <f t="shared" si="17"/>
        <v>920 2 19</v>
      </c>
      <c r="D315" s="1" t="str">
        <f t="shared" si="18"/>
        <v>25</v>
      </c>
      <c r="E315" s="1" t="str">
        <f t="shared" si="19"/>
        <v>920 2 19 25</v>
      </c>
      <c r="F315" s="62" t="s">
        <v>648</v>
      </c>
      <c r="G315" s="63" t="s">
        <v>366</v>
      </c>
      <c r="H315" s="19" t="s">
        <v>124</v>
      </c>
      <c r="I315" s="66">
        <v>0</v>
      </c>
      <c r="J315" s="66">
        <v>0</v>
      </c>
      <c r="K315" s="66">
        <v>0</v>
      </c>
      <c r="L315" s="60"/>
      <c r="M315" s="60"/>
      <c r="N315" s="60"/>
    </row>
    <row r="316" spans="1:14" s="27" customFormat="1" ht="150" x14ac:dyDescent="0.25">
      <c r="A316" s="1" t="str">
        <f t="shared" si="15"/>
        <v>920</v>
      </c>
      <c r="B316" s="1" t="str">
        <f t="shared" si="16"/>
        <v>2 19</v>
      </c>
      <c r="C316" s="1" t="str">
        <f t="shared" si="17"/>
        <v>920 2 19</v>
      </c>
      <c r="D316" s="1" t="str">
        <f t="shared" si="18"/>
        <v>35</v>
      </c>
      <c r="E316" s="1" t="str">
        <f t="shared" si="19"/>
        <v>920 2 19 35</v>
      </c>
      <c r="F316" s="63" t="s">
        <v>676</v>
      </c>
      <c r="G316" s="63" t="s">
        <v>368</v>
      </c>
      <c r="H316" s="64" t="s">
        <v>124</v>
      </c>
      <c r="I316" s="66">
        <v>-106.5</v>
      </c>
      <c r="J316" s="66">
        <v>-172.06789000000001</v>
      </c>
      <c r="K316" s="67">
        <v>-106.5</v>
      </c>
      <c r="L316" s="60"/>
      <c r="M316" s="60"/>
      <c r="N316" s="60"/>
    </row>
    <row r="317" spans="1:14" s="27" customFormat="1" ht="37.5" x14ac:dyDescent="0.25">
      <c r="A317" s="1" t="str">
        <f t="shared" si="15"/>
        <v>920</v>
      </c>
      <c r="B317" s="1" t="str">
        <f t="shared" si="16"/>
        <v>2 19</v>
      </c>
      <c r="C317" s="1" t="str">
        <f t="shared" si="17"/>
        <v>920 2 19</v>
      </c>
      <c r="D317" s="1" t="str">
        <f t="shared" si="18"/>
        <v>35</v>
      </c>
      <c r="E317" s="1" t="str">
        <f t="shared" si="19"/>
        <v>920 2 19 35</v>
      </c>
      <c r="F317" s="62" t="s">
        <v>369</v>
      </c>
      <c r="G317" s="63" t="s">
        <v>370</v>
      </c>
      <c r="H317" s="64" t="s">
        <v>124</v>
      </c>
      <c r="I317" s="66">
        <v>0</v>
      </c>
      <c r="J317" s="66">
        <v>-0.69599999999999995</v>
      </c>
      <c r="K317" s="67">
        <v>0</v>
      </c>
      <c r="L317" s="60"/>
      <c r="M317" s="60"/>
      <c r="N317" s="60"/>
    </row>
    <row r="318" spans="1:14" s="27" customFormat="1" ht="56.25" x14ac:dyDescent="0.25">
      <c r="A318" s="1" t="str">
        <f t="shared" si="15"/>
        <v>920</v>
      </c>
      <c r="B318" s="1" t="str">
        <f t="shared" si="16"/>
        <v>2 19</v>
      </c>
      <c r="C318" s="1" t="str">
        <f t="shared" si="17"/>
        <v>920 2 19</v>
      </c>
      <c r="D318" s="1" t="str">
        <f t="shared" si="18"/>
        <v>51</v>
      </c>
      <c r="E318" s="1" t="str">
        <f t="shared" si="19"/>
        <v>920 2 19 51</v>
      </c>
      <c r="F318" s="62" t="s">
        <v>649</v>
      </c>
      <c r="G318" s="63" t="s">
        <v>304</v>
      </c>
      <c r="H318" s="64" t="s">
        <v>124</v>
      </c>
      <c r="I318" s="66">
        <v>-467.9</v>
      </c>
      <c r="J318" s="66">
        <v>-7967.28953</v>
      </c>
      <c r="K318" s="66">
        <v>-467.9</v>
      </c>
      <c r="L318" s="60"/>
      <c r="M318" s="60"/>
      <c r="N318" s="60"/>
    </row>
    <row r="319" spans="1:14" s="31" customFormat="1" ht="56.25" x14ac:dyDescent="0.25">
      <c r="A319" s="1" t="str">
        <f t="shared" si="15"/>
        <v>920</v>
      </c>
      <c r="B319" s="1" t="str">
        <f t="shared" si="16"/>
        <v>2 19</v>
      </c>
      <c r="C319" s="1" t="str">
        <f t="shared" si="17"/>
        <v>920 2 19</v>
      </c>
      <c r="D319" s="1" t="str">
        <f t="shared" si="18"/>
        <v>90</v>
      </c>
      <c r="E319" s="1" t="str">
        <f t="shared" si="19"/>
        <v>920 2 19 90</v>
      </c>
      <c r="F319" s="62" t="s">
        <v>650</v>
      </c>
      <c r="G319" s="63" t="s">
        <v>305</v>
      </c>
      <c r="H319" s="64" t="s">
        <v>124</v>
      </c>
      <c r="I319" s="66">
        <v>0</v>
      </c>
      <c r="J319" s="66">
        <v>-127845.59187</v>
      </c>
      <c r="K319" s="67">
        <f>+J319+722.6</f>
        <v>-127122.99187</v>
      </c>
      <c r="L319" s="60"/>
      <c r="M319" s="60"/>
      <c r="N319" s="60"/>
    </row>
    <row r="320" spans="1:14" s="27" customFormat="1" ht="56.25" x14ac:dyDescent="0.25">
      <c r="A320" s="1" t="str">
        <f t="shared" si="15"/>
        <v>920</v>
      </c>
      <c r="B320" s="1" t="str">
        <f t="shared" si="16"/>
        <v>2 19</v>
      </c>
      <c r="C320" s="1" t="str">
        <f t="shared" si="17"/>
        <v>920 2 19</v>
      </c>
      <c r="D320" s="1" t="str">
        <f t="shared" si="18"/>
        <v>25</v>
      </c>
      <c r="E320" s="1" t="str">
        <f t="shared" si="19"/>
        <v>920 2 19 25</v>
      </c>
      <c r="F320" s="62" t="s">
        <v>651</v>
      </c>
      <c r="G320" s="63" t="s">
        <v>652</v>
      </c>
      <c r="H320" s="19" t="s">
        <v>124</v>
      </c>
      <c r="I320" s="66">
        <v>0</v>
      </c>
      <c r="J320" s="66">
        <v>-5.8300000000000001E-3</v>
      </c>
      <c r="K320" s="67">
        <v>0</v>
      </c>
      <c r="L320" s="60"/>
      <c r="M320" s="60"/>
      <c r="N320" s="60"/>
    </row>
    <row r="321" spans="1:14" s="27" customFormat="1" ht="56.25" x14ac:dyDescent="0.25">
      <c r="A321" s="1" t="str">
        <f t="shared" si="15"/>
        <v>920</v>
      </c>
      <c r="B321" s="1" t="str">
        <f t="shared" si="16"/>
        <v>2 19</v>
      </c>
      <c r="C321" s="1" t="str">
        <f t="shared" si="17"/>
        <v>920 2 19</v>
      </c>
      <c r="D321" s="1" t="str">
        <f t="shared" si="18"/>
        <v>25</v>
      </c>
      <c r="E321" s="1" t="str">
        <f t="shared" si="19"/>
        <v>920 2 19 25</v>
      </c>
      <c r="F321" s="62" t="s">
        <v>653</v>
      </c>
      <c r="G321" s="63" t="s">
        <v>654</v>
      </c>
      <c r="H321" s="19" t="s">
        <v>124</v>
      </c>
      <c r="I321" s="66">
        <v>0</v>
      </c>
      <c r="J321" s="66">
        <v>-7.9410400000000001</v>
      </c>
      <c r="K321" s="67">
        <v>0</v>
      </c>
      <c r="L321" s="60"/>
      <c r="M321" s="60"/>
      <c r="N321" s="60"/>
    </row>
    <row r="322" spans="1:14" s="27" customFormat="1" ht="56.25" x14ac:dyDescent="0.25">
      <c r="A322" s="1" t="str">
        <f t="shared" si="15"/>
        <v>920</v>
      </c>
      <c r="B322" s="1" t="str">
        <f t="shared" si="16"/>
        <v>2 19</v>
      </c>
      <c r="C322" s="1" t="str">
        <f t="shared" si="17"/>
        <v>920 2 19</v>
      </c>
      <c r="D322" s="1" t="str">
        <f t="shared" si="18"/>
        <v>25</v>
      </c>
      <c r="E322" s="1" t="str">
        <f t="shared" si="19"/>
        <v>920 2 19 25</v>
      </c>
      <c r="F322" s="62" t="s">
        <v>655</v>
      </c>
      <c r="G322" s="63" t="s">
        <v>656</v>
      </c>
      <c r="H322" s="19" t="s">
        <v>124</v>
      </c>
      <c r="I322" s="66">
        <v>0</v>
      </c>
      <c r="J322" s="66">
        <v>-36226.617619999997</v>
      </c>
      <c r="K322" s="67">
        <f>+J322</f>
        <v>-36226.617619999997</v>
      </c>
      <c r="L322" s="60"/>
      <c r="M322" s="60"/>
      <c r="N322" s="60"/>
    </row>
    <row r="323" spans="1:14" s="27" customFormat="1" ht="56.25" x14ac:dyDescent="0.25">
      <c r="A323" s="1" t="str">
        <f t="shared" si="15"/>
        <v>920</v>
      </c>
      <c r="B323" s="1" t="str">
        <f t="shared" si="16"/>
        <v>2 19</v>
      </c>
      <c r="C323" s="1" t="str">
        <f t="shared" si="17"/>
        <v>920 2 19</v>
      </c>
      <c r="D323" s="1" t="str">
        <f t="shared" si="18"/>
        <v>25</v>
      </c>
      <c r="E323" s="1" t="str">
        <f t="shared" si="19"/>
        <v>920 2 19 25</v>
      </c>
      <c r="F323" s="62" t="s">
        <v>657</v>
      </c>
      <c r="G323" s="63" t="s">
        <v>658</v>
      </c>
      <c r="H323" s="19" t="s">
        <v>124</v>
      </c>
      <c r="I323" s="66">
        <v>-41.7</v>
      </c>
      <c r="J323" s="66">
        <v>-41.665759999999999</v>
      </c>
      <c r="K323" s="66">
        <v>-41.7</v>
      </c>
      <c r="L323" s="60"/>
      <c r="M323" s="60"/>
      <c r="N323" s="60"/>
    </row>
    <row r="324" spans="1:14" s="27" customFormat="1" ht="56.25" x14ac:dyDescent="0.25">
      <c r="A324" s="1" t="str">
        <f t="shared" si="15"/>
        <v>920</v>
      </c>
      <c r="B324" s="1" t="str">
        <f t="shared" si="16"/>
        <v>2 19</v>
      </c>
      <c r="C324" s="1" t="str">
        <f t="shared" si="17"/>
        <v>920 2 19</v>
      </c>
      <c r="D324" s="1" t="str">
        <f t="shared" si="18"/>
        <v>25</v>
      </c>
      <c r="E324" s="1" t="str">
        <f t="shared" si="19"/>
        <v>920 2 19 25</v>
      </c>
      <c r="F324" s="62" t="s">
        <v>659</v>
      </c>
      <c r="G324" s="63" t="s">
        <v>660</v>
      </c>
      <c r="H324" s="19" t="s">
        <v>124</v>
      </c>
      <c r="I324" s="66">
        <v>0</v>
      </c>
      <c r="J324" s="66">
        <v>-0.47499999999999998</v>
      </c>
      <c r="K324" s="67">
        <v>0</v>
      </c>
      <c r="L324" s="60"/>
      <c r="M324" s="60"/>
      <c r="N324" s="60"/>
    </row>
    <row r="325" spans="1:14" s="27" customFormat="1" ht="56.25" x14ac:dyDescent="0.25">
      <c r="A325" s="1" t="str">
        <f t="shared" si="15"/>
        <v>920</v>
      </c>
      <c r="B325" s="1" t="str">
        <f t="shared" si="16"/>
        <v>2 19</v>
      </c>
      <c r="C325" s="1" t="str">
        <f t="shared" si="17"/>
        <v>920 2 19</v>
      </c>
      <c r="D325" s="1" t="str">
        <f t="shared" si="18"/>
        <v>25</v>
      </c>
      <c r="E325" s="1" t="str">
        <f t="shared" si="19"/>
        <v>920 2 19 25</v>
      </c>
      <c r="F325" s="62" t="s">
        <v>661</v>
      </c>
      <c r="G325" s="63" t="s">
        <v>662</v>
      </c>
      <c r="H325" s="19" t="s">
        <v>124</v>
      </c>
      <c r="I325" s="66">
        <v>0</v>
      </c>
      <c r="J325" s="66">
        <v>-106.5348</v>
      </c>
      <c r="K325" s="66">
        <v>0</v>
      </c>
      <c r="L325" s="60"/>
      <c r="M325" s="60"/>
      <c r="N325" s="60"/>
    </row>
    <row r="326" spans="1:14" s="27" customFormat="1" ht="56.25" x14ac:dyDescent="0.25">
      <c r="A326" s="1" t="str">
        <f t="shared" ref="A326:A332" si="20">LEFT(C326,3)</f>
        <v>920</v>
      </c>
      <c r="B326" s="1" t="str">
        <f t="shared" ref="B326:B332" si="21">RIGHT(C326,4)</f>
        <v>2 19</v>
      </c>
      <c r="C326" s="1" t="str">
        <f t="shared" ref="C326:C332" si="22">LEFT(F326,8)</f>
        <v>920 2 19</v>
      </c>
      <c r="D326" s="1" t="str">
        <f t="shared" si="18"/>
        <v>25</v>
      </c>
      <c r="E326" s="1" t="str">
        <f t="shared" si="19"/>
        <v>920 2 19 25</v>
      </c>
      <c r="F326" s="62" t="s">
        <v>663</v>
      </c>
      <c r="G326" s="63" t="s">
        <v>664</v>
      </c>
      <c r="H326" s="19" t="s">
        <v>124</v>
      </c>
      <c r="I326" s="66">
        <v>0</v>
      </c>
      <c r="J326" s="66">
        <v>-13.761229999999999</v>
      </c>
      <c r="K326" s="67">
        <v>0</v>
      </c>
      <c r="L326" s="60"/>
      <c r="M326" s="60"/>
      <c r="N326" s="60"/>
    </row>
    <row r="327" spans="1:14" s="27" customFormat="1" ht="56.25" x14ac:dyDescent="0.25">
      <c r="A327" s="1" t="str">
        <f t="shared" si="20"/>
        <v>920</v>
      </c>
      <c r="B327" s="1" t="str">
        <f t="shared" si="21"/>
        <v>2 19</v>
      </c>
      <c r="C327" s="1" t="str">
        <f t="shared" si="22"/>
        <v>920 2 19</v>
      </c>
      <c r="D327" s="1" t="str">
        <f t="shared" ref="D327:D332" si="23">RIGHT(E327,2)</f>
        <v>35</v>
      </c>
      <c r="E327" s="1" t="str">
        <f t="shared" ref="E327:E332" si="24">LEFT(F327,11)</f>
        <v>920 2 19 35</v>
      </c>
      <c r="F327" s="62" t="s">
        <v>665</v>
      </c>
      <c r="G327" s="63" t="s">
        <v>666</v>
      </c>
      <c r="H327" s="19" t="s">
        <v>124</v>
      </c>
      <c r="I327" s="66">
        <v>-409.1</v>
      </c>
      <c r="J327" s="66">
        <v>-409.14418000000001</v>
      </c>
      <c r="K327" s="66">
        <v>-409.1</v>
      </c>
      <c r="L327" s="60"/>
      <c r="M327" s="60"/>
      <c r="N327" s="60"/>
    </row>
    <row r="328" spans="1:14" s="27" customFormat="1" ht="75" x14ac:dyDescent="0.25">
      <c r="A328" s="1" t="str">
        <f t="shared" si="20"/>
        <v>920</v>
      </c>
      <c r="B328" s="1" t="str">
        <f t="shared" si="21"/>
        <v>2 19</v>
      </c>
      <c r="C328" s="1" t="str">
        <f t="shared" si="22"/>
        <v>920 2 19</v>
      </c>
      <c r="D328" s="1" t="str">
        <f t="shared" si="23"/>
        <v>35</v>
      </c>
      <c r="E328" s="1" t="str">
        <f t="shared" si="24"/>
        <v>920 2 19 35</v>
      </c>
      <c r="F328" s="62" t="s">
        <v>667</v>
      </c>
      <c r="G328" s="63" t="s">
        <v>668</v>
      </c>
      <c r="H328" s="19" t="s">
        <v>124</v>
      </c>
      <c r="I328" s="66">
        <v>0</v>
      </c>
      <c r="J328" s="66">
        <v>-56.983150000000002</v>
      </c>
      <c r="K328" s="67">
        <v>0</v>
      </c>
      <c r="L328" s="60"/>
      <c r="M328" s="60"/>
      <c r="N328" s="60"/>
    </row>
    <row r="329" spans="1:14" s="27" customFormat="1" ht="75" x14ac:dyDescent="0.25">
      <c r="A329" s="1" t="str">
        <f t="shared" si="20"/>
        <v>920</v>
      </c>
      <c r="B329" s="1" t="str">
        <f t="shared" si="21"/>
        <v>2 19</v>
      </c>
      <c r="C329" s="1" t="str">
        <f t="shared" si="22"/>
        <v>920 2 19</v>
      </c>
      <c r="D329" s="1" t="str">
        <f t="shared" si="23"/>
        <v>35</v>
      </c>
      <c r="E329" s="1" t="str">
        <f t="shared" si="24"/>
        <v>920 2 19 35</v>
      </c>
      <c r="F329" s="62" t="s">
        <v>669</v>
      </c>
      <c r="G329" s="63" t="s">
        <v>670</v>
      </c>
      <c r="H329" s="19" t="s">
        <v>124</v>
      </c>
      <c r="I329" s="66">
        <v>-378</v>
      </c>
      <c r="J329" s="66">
        <v>-378.02611000000002</v>
      </c>
      <c r="K329" s="66">
        <v>-378</v>
      </c>
      <c r="L329" s="60"/>
      <c r="M329" s="60"/>
      <c r="N329" s="60"/>
    </row>
    <row r="330" spans="1:14" s="27" customFormat="1" ht="37.5" x14ac:dyDescent="0.25">
      <c r="A330" s="1" t="str">
        <f t="shared" si="20"/>
        <v>920</v>
      </c>
      <c r="B330" s="1" t="str">
        <f t="shared" si="21"/>
        <v>2 19</v>
      </c>
      <c r="C330" s="1" t="str">
        <f t="shared" si="22"/>
        <v>920 2 19</v>
      </c>
      <c r="D330" s="1" t="str">
        <f t="shared" si="23"/>
        <v>35</v>
      </c>
      <c r="E330" s="1" t="str">
        <f t="shared" si="24"/>
        <v>920 2 19 35</v>
      </c>
      <c r="F330" s="62" t="s">
        <v>671</v>
      </c>
      <c r="G330" s="63" t="s">
        <v>672</v>
      </c>
      <c r="H330" s="19" t="s">
        <v>124</v>
      </c>
      <c r="I330" s="66">
        <v>0</v>
      </c>
      <c r="J330" s="66">
        <v>0</v>
      </c>
      <c r="K330" s="66">
        <v>0</v>
      </c>
      <c r="L330" s="60"/>
      <c r="M330" s="60"/>
      <c r="N330" s="60"/>
    </row>
    <row r="331" spans="1:14" s="27" customFormat="1" ht="56.25" x14ac:dyDescent="0.25">
      <c r="A331" s="1" t="str">
        <f t="shared" si="20"/>
        <v>920</v>
      </c>
      <c r="B331" s="1" t="str">
        <f t="shared" si="21"/>
        <v>2 19</v>
      </c>
      <c r="C331" s="1" t="str">
        <f t="shared" si="22"/>
        <v>920 2 19</v>
      </c>
      <c r="D331" s="1" t="str">
        <f t="shared" si="23"/>
        <v>60</v>
      </c>
      <c r="E331" s="1" t="str">
        <f t="shared" si="24"/>
        <v>920 2 19 60</v>
      </c>
      <c r="F331" s="62" t="s">
        <v>673</v>
      </c>
      <c r="G331" s="63" t="s">
        <v>674</v>
      </c>
      <c r="H331" s="19" t="s">
        <v>124</v>
      </c>
      <c r="I331" s="66">
        <v>0</v>
      </c>
      <c r="J331" s="66">
        <v>0</v>
      </c>
      <c r="K331" s="66">
        <v>0</v>
      </c>
      <c r="L331" s="60"/>
      <c r="M331" s="60"/>
      <c r="N331" s="60"/>
    </row>
    <row r="332" spans="1:14" s="27" customFormat="1" ht="56.25" x14ac:dyDescent="0.25">
      <c r="A332" s="1" t="str">
        <f t="shared" si="20"/>
        <v>920</v>
      </c>
      <c r="B332" s="1" t="str">
        <f t="shared" si="21"/>
        <v>2 19</v>
      </c>
      <c r="C332" s="1" t="str">
        <f t="shared" si="22"/>
        <v>920 2 19</v>
      </c>
      <c r="D332" s="1" t="str">
        <f t="shared" si="23"/>
        <v>35</v>
      </c>
      <c r="E332" s="1" t="str">
        <f t="shared" si="24"/>
        <v>920 2 19 35</v>
      </c>
      <c r="F332" s="62" t="s">
        <v>675</v>
      </c>
      <c r="G332" s="63" t="s">
        <v>367</v>
      </c>
      <c r="H332" s="19" t="s">
        <v>124</v>
      </c>
      <c r="I332" s="66">
        <v>-19.899999999999999</v>
      </c>
      <c r="J332" s="66">
        <v>-20.894829999999999</v>
      </c>
      <c r="K332" s="66">
        <v>-19.899999999999999</v>
      </c>
      <c r="L332" s="60"/>
      <c r="M332" s="60"/>
      <c r="N332" s="60"/>
    </row>
    <row r="333" spans="1:14" s="42" customFormat="1" x14ac:dyDescent="0.25">
      <c r="F333" s="87" t="s">
        <v>680</v>
      </c>
      <c r="G333" s="88"/>
      <c r="H333" s="89"/>
      <c r="I333" s="78">
        <f t="shared" ref="I333:N333" si="25">SUM(I9:I332)</f>
        <v>30952820.200000003</v>
      </c>
      <c r="J333" s="78">
        <f t="shared" si="25"/>
        <v>20923128.115150001</v>
      </c>
      <c r="K333" s="78">
        <f t="shared" si="25"/>
        <v>31756157.411890011</v>
      </c>
      <c r="L333" s="78">
        <f t="shared" si="25"/>
        <v>31602219.824000008</v>
      </c>
      <c r="M333" s="78">
        <f t="shared" si="25"/>
        <v>30827948.323999997</v>
      </c>
      <c r="N333" s="78">
        <f t="shared" si="25"/>
        <v>31276568.623999983</v>
      </c>
    </row>
    <row r="334" spans="1:14" s="27" customFormat="1" x14ac:dyDescent="0.25">
      <c r="F334" s="29"/>
      <c r="G334" s="30"/>
      <c r="H334" s="29"/>
      <c r="I334" s="77"/>
      <c r="J334" s="77"/>
      <c r="K334" s="77"/>
      <c r="L334" s="77"/>
      <c r="M334" s="77"/>
      <c r="N334" s="77"/>
    </row>
    <row r="335" spans="1:14" s="27" customFormat="1" x14ac:dyDescent="0.25">
      <c r="F335" s="29"/>
      <c r="G335" s="30"/>
      <c r="H335" s="29"/>
      <c r="I335" s="77"/>
      <c r="J335" s="77"/>
      <c r="K335" s="77"/>
      <c r="L335" s="77"/>
      <c r="M335" s="77"/>
      <c r="N335" s="77"/>
    </row>
    <row r="336" spans="1:14" s="27" customFormat="1" x14ac:dyDescent="0.25">
      <c r="F336" s="29"/>
      <c r="G336" s="30"/>
      <c r="H336" s="29"/>
      <c r="I336" s="77"/>
      <c r="J336" s="77"/>
      <c r="K336" s="77"/>
      <c r="L336" s="77"/>
      <c r="M336" s="77"/>
      <c r="N336" s="77"/>
    </row>
    <row r="337" spans="6:14" s="27" customFormat="1" x14ac:dyDescent="0.25">
      <c r="F337" s="54" t="s">
        <v>134</v>
      </c>
      <c r="G337" s="32" t="s">
        <v>135</v>
      </c>
      <c r="H337" s="33"/>
      <c r="I337" s="34" t="s">
        <v>186</v>
      </c>
      <c r="J337" s="35"/>
      <c r="K337" s="34"/>
      <c r="L337" s="34" t="s">
        <v>188</v>
      </c>
      <c r="M337" s="34"/>
      <c r="N337" s="34"/>
    </row>
    <row r="338" spans="6:14" s="27" customFormat="1" x14ac:dyDescent="0.25">
      <c r="F338" s="54" t="s">
        <v>136</v>
      </c>
      <c r="G338" s="32" t="s">
        <v>137</v>
      </c>
      <c r="H338" s="33"/>
      <c r="I338" s="7" t="s">
        <v>187</v>
      </c>
      <c r="J338" s="33"/>
      <c r="K338" s="36"/>
      <c r="L338" s="7" t="s">
        <v>138</v>
      </c>
      <c r="M338" s="7"/>
      <c r="N338" s="7"/>
    </row>
    <row r="339" spans="6:14" s="27" customFormat="1" x14ac:dyDescent="0.25">
      <c r="F339" s="54"/>
      <c r="G339" s="32"/>
      <c r="H339" s="33"/>
      <c r="I339" s="33"/>
      <c r="J339" s="33"/>
      <c r="K339" s="28"/>
      <c r="L339" s="37"/>
      <c r="M339" s="37"/>
      <c r="N339" s="38"/>
    </row>
    <row r="340" spans="6:14" s="27" customFormat="1" x14ac:dyDescent="0.25">
      <c r="F340" s="54" t="s">
        <v>139</v>
      </c>
      <c r="G340" s="39" t="s">
        <v>140</v>
      </c>
      <c r="H340" s="33"/>
      <c r="I340" s="33"/>
      <c r="J340" s="33"/>
      <c r="K340" s="36"/>
      <c r="L340" s="7" t="s">
        <v>141</v>
      </c>
      <c r="M340" s="7" t="s">
        <v>142</v>
      </c>
      <c r="N340" s="7"/>
    </row>
    <row r="341" spans="6:14" s="27" customFormat="1" x14ac:dyDescent="0.25">
      <c r="F341" s="54"/>
      <c r="G341" s="7" t="s">
        <v>189</v>
      </c>
      <c r="H341" s="1"/>
      <c r="I341" s="1"/>
      <c r="J341" s="33"/>
      <c r="K341" s="36"/>
      <c r="L341" s="7" t="s">
        <v>143</v>
      </c>
      <c r="M341" s="7" t="s">
        <v>144</v>
      </c>
      <c r="N341" s="7"/>
    </row>
    <row r="342" spans="6:14" s="27" customFormat="1" x14ac:dyDescent="0.25">
      <c r="F342" s="80" t="s">
        <v>145</v>
      </c>
      <c r="G342" s="80"/>
      <c r="H342" s="80"/>
      <c r="I342" s="54"/>
      <c r="J342" s="33"/>
      <c r="K342" s="40"/>
      <c r="L342" s="40"/>
      <c r="M342" s="40"/>
      <c r="N342" s="40"/>
    </row>
    <row r="343" spans="6:14" s="27" customFormat="1" x14ac:dyDescent="0.25">
      <c r="F343" s="80"/>
      <c r="G343" s="80"/>
      <c r="H343" s="80"/>
      <c r="I343" s="54"/>
      <c r="J343" s="33"/>
      <c r="K343" s="40"/>
      <c r="L343" s="40"/>
      <c r="M343" s="40"/>
      <c r="N343" s="40"/>
    </row>
    <row r="344" spans="6:14" s="27" customFormat="1" x14ac:dyDescent="0.25">
      <c r="G344" s="41"/>
      <c r="J344" s="42"/>
    </row>
    <row r="345" spans="6:14" s="27" customFormat="1" x14ac:dyDescent="0.25">
      <c r="G345" s="41"/>
      <c r="J345" s="42"/>
    </row>
    <row r="346" spans="6:14" s="27" customFormat="1" x14ac:dyDescent="0.25">
      <c r="G346" s="41"/>
      <c r="I346" s="27">
        <v>30952820.199999999</v>
      </c>
      <c r="J346" s="27">
        <v>20923128.100000001</v>
      </c>
      <c r="K346" s="27">
        <v>31756157.400000002</v>
      </c>
      <c r="L346" s="27">
        <v>31602219.800000001</v>
      </c>
      <c r="M346" s="27">
        <v>30827948.300000001</v>
      </c>
      <c r="N346" s="27">
        <v>31276568.600000001</v>
      </c>
    </row>
    <row r="347" spans="6:14" s="27" customFormat="1" x14ac:dyDescent="0.25">
      <c r="G347" s="41"/>
    </row>
    <row r="348" spans="6:14" s="27" customFormat="1" x14ac:dyDescent="0.25">
      <c r="G348" s="41"/>
      <c r="I348" s="27">
        <v>5738481</v>
      </c>
      <c r="J348" s="27">
        <v>4178173.3</v>
      </c>
      <c r="K348" s="27">
        <v>5738481</v>
      </c>
      <c r="L348" s="27">
        <v>5826193</v>
      </c>
      <c r="M348" s="27">
        <v>6226412</v>
      </c>
      <c r="N348" s="27">
        <v>6799178</v>
      </c>
    </row>
    <row r="349" spans="6:14" s="27" customFormat="1" x14ac:dyDescent="0.25">
      <c r="G349" s="41"/>
      <c r="J349" s="42"/>
    </row>
    <row r="350" spans="6:14" s="27" customFormat="1" x14ac:dyDescent="0.25">
      <c r="G350" s="41"/>
      <c r="I350" s="27">
        <f>+I346-I333</f>
        <v>0</v>
      </c>
      <c r="J350" s="27">
        <f t="shared" ref="J350:N350" si="26">+J346-J333</f>
        <v>-1.5149999409914017E-2</v>
      </c>
      <c r="K350" s="27">
        <f t="shared" si="26"/>
        <v>-1.1890009045600891E-2</v>
      </c>
      <c r="L350" s="27">
        <f t="shared" si="26"/>
        <v>-2.4000007659196854E-2</v>
      </c>
      <c r="M350" s="27">
        <f t="shared" si="26"/>
        <v>-2.3999996483325958E-2</v>
      </c>
      <c r="N350" s="27">
        <f t="shared" si="26"/>
        <v>-2.3999981582164764E-2</v>
      </c>
    </row>
    <row r="351" spans="6:14" s="27" customFormat="1" x14ac:dyDescent="0.25">
      <c r="G351" s="41"/>
      <c r="J351" s="42"/>
    </row>
    <row r="352" spans="6:14" s="27" customFormat="1" x14ac:dyDescent="0.25">
      <c r="G352" s="41"/>
      <c r="I352" s="27">
        <f t="shared" ref="I352:N352" si="27">SUBTOTAL(9,I9:I196)</f>
        <v>5738481</v>
      </c>
      <c r="J352" s="27">
        <f t="shared" si="27"/>
        <v>4178173.3428800013</v>
      </c>
      <c r="K352" s="27">
        <f t="shared" si="27"/>
        <v>5821748.0000000047</v>
      </c>
      <c r="L352" s="27">
        <f t="shared" si="27"/>
        <v>5826193</v>
      </c>
      <c r="M352" s="27">
        <f t="shared" si="27"/>
        <v>6226412.0000000009</v>
      </c>
      <c r="N352" s="27">
        <f t="shared" si="27"/>
        <v>6799178.0000000009</v>
      </c>
    </row>
    <row r="353" spans="7:14" s="27" customFormat="1" x14ac:dyDescent="0.25">
      <c r="G353" s="41"/>
      <c r="I353" s="27">
        <f>+I348-I352</f>
        <v>0</v>
      </c>
      <c r="J353" s="27">
        <f t="shared" ref="J353:N353" si="28">+J348-J352</f>
        <v>-4.2880001477897167E-2</v>
      </c>
      <c r="K353" s="27">
        <f>+K348-K352</f>
        <v>-83267.000000004657</v>
      </c>
      <c r="L353" s="27">
        <f t="shared" si="28"/>
        <v>0</v>
      </c>
      <c r="M353" s="27">
        <f t="shared" si="28"/>
        <v>0</v>
      </c>
      <c r="N353" s="27">
        <f t="shared" si="28"/>
        <v>0</v>
      </c>
    </row>
    <row r="354" spans="7:14" s="27" customFormat="1" x14ac:dyDescent="0.25">
      <c r="G354" s="41"/>
      <c r="J354" s="42"/>
    </row>
    <row r="355" spans="7:14" s="27" customFormat="1" x14ac:dyDescent="0.25">
      <c r="G355" s="41"/>
      <c r="J355" s="42"/>
    </row>
    <row r="356" spans="7:14" s="27" customFormat="1" x14ac:dyDescent="0.25">
      <c r="G356" s="41"/>
      <c r="I356" s="27">
        <v>17636624.800000001</v>
      </c>
      <c r="J356" s="27">
        <v>13227469.199999999</v>
      </c>
      <c r="K356" s="27">
        <v>17636624.800000001</v>
      </c>
      <c r="L356" s="27">
        <v>18991232.624000002</v>
      </c>
      <c r="M356" s="27">
        <v>18991232.624000002</v>
      </c>
      <c r="N356" s="27">
        <v>18991232.624000002</v>
      </c>
    </row>
    <row r="357" spans="7:14" x14ac:dyDescent="0.25">
      <c r="I357" s="27">
        <v>3515900.9000000004</v>
      </c>
      <c r="J357" s="27">
        <v>1526095.6457200001</v>
      </c>
      <c r="K357" s="27">
        <v>3474402.3</v>
      </c>
      <c r="L357" s="27">
        <v>3445788.0999999996</v>
      </c>
      <c r="M357" s="27">
        <v>2353968.8999999994</v>
      </c>
      <c r="N357" s="27">
        <v>2565421.2999999998</v>
      </c>
    </row>
    <row r="358" spans="7:14" x14ac:dyDescent="0.25">
      <c r="I358" s="27">
        <v>2319932</v>
      </c>
      <c r="J358" s="27">
        <v>1523772.5239299997</v>
      </c>
      <c r="K358" s="27">
        <v>2319932</v>
      </c>
      <c r="L358" s="27">
        <v>2726744.1</v>
      </c>
      <c r="M358" s="27">
        <v>2736636.6999999997</v>
      </c>
      <c r="N358" s="27">
        <v>2751133.4</v>
      </c>
    </row>
    <row r="359" spans="7:14" x14ac:dyDescent="0.25">
      <c r="I359" s="27">
        <v>1739552.3</v>
      </c>
      <c r="J359" s="27">
        <v>642781.10722000001</v>
      </c>
      <c r="K359" s="27">
        <v>1739552.3</v>
      </c>
      <c r="L359" s="27">
        <v>612262.00000000012</v>
      </c>
      <c r="M359" s="27">
        <v>519698.1</v>
      </c>
      <c r="N359" s="27">
        <v>169603.3</v>
      </c>
    </row>
    <row r="362" spans="7:14" x14ac:dyDescent="0.25">
      <c r="I362" s="27">
        <v>17636624.800000001</v>
      </c>
      <c r="J362" s="27">
        <v>13227469.199999999</v>
      </c>
    </row>
    <row r="363" spans="7:14" x14ac:dyDescent="0.25">
      <c r="I363" s="27">
        <f>+I362-I356</f>
        <v>0</v>
      </c>
      <c r="J363" s="27">
        <f>+J362-J356</f>
        <v>0</v>
      </c>
    </row>
    <row r="364" spans="7:14" x14ac:dyDescent="0.25">
      <c r="I364" s="27">
        <v>3515900.9</v>
      </c>
      <c r="J364" s="27">
        <v>1526095.7</v>
      </c>
    </row>
    <row r="365" spans="7:14" x14ac:dyDescent="0.25">
      <c r="I365" s="27">
        <f>+I364-I357</f>
        <v>0</v>
      </c>
      <c r="J365" s="27">
        <f>+J364-J357</f>
        <v>5.4279999807476997E-2</v>
      </c>
    </row>
    <row r="366" spans="7:14" x14ac:dyDescent="0.25">
      <c r="I366" s="27">
        <v>2319932</v>
      </c>
      <c r="J366" s="27">
        <v>1523772.5</v>
      </c>
    </row>
    <row r="367" spans="7:14" x14ac:dyDescent="0.25">
      <c r="I367" s="27">
        <f>+I366-I358</f>
        <v>0</v>
      </c>
      <c r="J367" s="27">
        <f>+J366-J358</f>
        <v>-2.3929999675601721E-2</v>
      </c>
    </row>
    <row r="368" spans="7:14" x14ac:dyDescent="0.25">
      <c r="I368" s="27">
        <v>1739552.3</v>
      </c>
      <c r="J368" s="27">
        <v>642781.1</v>
      </c>
    </row>
    <row r="369" spans="9:10" x14ac:dyDescent="0.25">
      <c r="I369" s="27">
        <f>+I368-I359</f>
        <v>0</v>
      </c>
      <c r="J369" s="27">
        <f>+J368-J359</f>
        <v>-7.2200000286102295E-3</v>
      </c>
    </row>
  </sheetData>
  <autoFilter ref="A8:N338"/>
  <mergeCells count="10">
    <mergeCell ref="F342:H343"/>
    <mergeCell ref="M1:N1"/>
    <mergeCell ref="F3:N3"/>
    <mergeCell ref="F6:G6"/>
    <mergeCell ref="H6:H7"/>
    <mergeCell ref="I6:I7"/>
    <mergeCell ref="J6:J7"/>
    <mergeCell ref="K6:K7"/>
    <mergeCell ref="L6:N6"/>
    <mergeCell ref="F333:H333"/>
  </mergeCells>
  <pageMargins left="0.43307086614173229" right="0.23622047244094491" top="0.35433070866141736" bottom="0.15748031496062992" header="0.15748031496062992" footer="0.15748031496062992"/>
  <pageSetup paperSize="9" scale="44" orientation="landscape" r:id="rId1"/>
  <headerFooter differentFirst="1">
    <oddHeader>&amp;R&amp;P</oddHeader>
  </headerFooter>
  <rowBreaks count="2" manualBreakCount="2">
    <brk id="297" max="13" man="1"/>
    <brk id="31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источников доходов</vt:lpstr>
      <vt:lpstr>'Реестр источников доходов'!Заголовки_для_печати</vt:lpstr>
      <vt:lpstr>'Реестр источников доходов'!Область_печати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Монгуш Онер Анатольевич</dc:creator>
  <cp:lastModifiedBy>Хертек Алдынай Каадыровна</cp:lastModifiedBy>
  <cp:lastPrinted>2019-10-30T10:05:39Z</cp:lastPrinted>
  <dcterms:created xsi:type="dcterms:W3CDTF">2017-10-29T14:40:17Z</dcterms:created>
  <dcterms:modified xsi:type="dcterms:W3CDTF">2019-10-30T10:07:23Z</dcterms:modified>
</cp:coreProperties>
</file>