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4355" windowHeight="11055"/>
  </bookViews>
  <sheets>
    <sheet name="Консолид 2023" sheetId="1" r:id="rId1"/>
  </sheets>
  <definedNames>
    <definedName name="_xlnm.Print_Titles" localSheetId="0">'Консолид 2023'!$4:$4</definedName>
    <definedName name="_xlnm.Print_Area" localSheetId="0">'Консолид 2023'!$A$1:$D$304</definedName>
  </definedNames>
  <calcPr calcId="144525"/>
</workbook>
</file>

<file path=xl/calcChain.xml><?xml version="1.0" encoding="utf-8"?>
<calcChain xmlns="http://schemas.openxmlformats.org/spreadsheetml/2006/main">
  <c r="E52" i="1" l="1"/>
  <c r="B175" i="1" l="1"/>
  <c r="D169" i="1" l="1"/>
  <c r="C169" i="1"/>
  <c r="B169" i="1"/>
  <c r="B49" i="1" s="1"/>
  <c r="E51" i="1" s="1"/>
  <c r="D171" i="1"/>
  <c r="D172" i="1"/>
  <c r="D170" i="1"/>
  <c r="F52" i="1"/>
  <c r="F48" i="1"/>
  <c r="E48" i="1"/>
  <c r="F176" i="1"/>
  <c r="E176" i="1"/>
  <c r="C187" i="1"/>
  <c r="F188" i="1" s="1"/>
  <c r="B187" i="1"/>
  <c r="E188" i="1" s="1"/>
  <c r="D189" i="1"/>
  <c r="D190" i="1"/>
  <c r="D191" i="1"/>
  <c r="D193" i="1"/>
  <c r="D194" i="1"/>
  <c r="D196" i="1"/>
  <c r="D197" i="1"/>
  <c r="D199" i="1"/>
  <c r="D200" i="1"/>
  <c r="D201" i="1"/>
  <c r="D202" i="1"/>
  <c r="D203" i="1"/>
  <c r="D204" i="1"/>
  <c r="D205" i="1"/>
  <c r="D206" i="1"/>
  <c r="D208" i="1"/>
  <c r="D209" i="1"/>
  <c r="D210" i="1"/>
  <c r="D211" i="1"/>
  <c r="D212" i="1"/>
  <c r="D213" i="1"/>
  <c r="D214" i="1"/>
  <c r="D215" i="1"/>
  <c r="D216" i="1"/>
  <c r="D217" i="1"/>
  <c r="D218" i="1"/>
  <c r="D219" i="1"/>
  <c r="D220" i="1"/>
  <c r="D221" i="1"/>
  <c r="D188" i="1"/>
  <c r="C175" i="1"/>
  <c r="D186" i="1"/>
  <c r="D180" i="1"/>
  <c r="D183" i="1"/>
  <c r="D176" i="1"/>
  <c r="D177" i="1"/>
  <c r="D178" i="1"/>
  <c r="D179" i="1"/>
  <c r="D181" i="1"/>
  <c r="D182" i="1"/>
  <c r="D184" i="1"/>
  <c r="D185" i="1"/>
  <c r="D168" i="1"/>
  <c r="D167" i="1"/>
  <c r="C166" i="1"/>
  <c r="B166" i="1"/>
  <c r="C144" i="1"/>
  <c r="B144" i="1"/>
  <c r="C127" i="1"/>
  <c r="B127" i="1"/>
  <c r="C57" i="1"/>
  <c r="B57" i="1"/>
  <c r="D119" i="1"/>
  <c r="D120" i="1"/>
  <c r="D121" i="1"/>
  <c r="D122" i="1"/>
  <c r="D123" i="1"/>
  <c r="D124" i="1"/>
  <c r="D125" i="1"/>
  <c r="D126" i="1"/>
  <c r="D56" i="1"/>
  <c r="C51" i="1"/>
  <c r="B51" i="1"/>
  <c r="D28" i="1"/>
  <c r="D46" i="1"/>
  <c r="D45" i="1"/>
  <c r="D44" i="1"/>
  <c r="D43" i="1"/>
  <c r="D42" i="1"/>
  <c r="C41" i="1"/>
  <c r="B41" i="1"/>
  <c r="D40" i="1"/>
  <c r="D39" i="1"/>
  <c r="D38" i="1"/>
  <c r="C37" i="1"/>
  <c r="B37" i="1"/>
  <c r="D36" i="1"/>
  <c r="D35" i="1"/>
  <c r="D34" i="1"/>
  <c r="D33" i="1"/>
  <c r="D32" i="1"/>
  <c r="D31" i="1"/>
  <c r="C30" i="1"/>
  <c r="B30" i="1"/>
  <c r="D27" i="1"/>
  <c r="D26" i="1"/>
  <c r="D25" i="1"/>
  <c r="C24" i="1"/>
  <c r="B24" i="1"/>
  <c r="D23" i="1"/>
  <c r="D22" i="1"/>
  <c r="D21" i="1"/>
  <c r="D20" i="1"/>
  <c r="C19" i="1"/>
  <c r="B19" i="1"/>
  <c r="D18" i="1"/>
  <c r="D17" i="1"/>
  <c r="D16" i="1"/>
  <c r="D15" i="1"/>
  <c r="D14" i="1"/>
  <c r="C13" i="1"/>
  <c r="B13" i="1"/>
  <c r="D12" i="1"/>
  <c r="C11" i="1"/>
  <c r="B11" i="1"/>
  <c r="D10" i="1"/>
  <c r="D9" i="1"/>
  <c r="C8" i="1"/>
  <c r="B8" i="1"/>
  <c r="D187" i="1" l="1"/>
  <c r="D175" i="1"/>
  <c r="C7" i="1"/>
  <c r="D13" i="1"/>
  <c r="B7" i="1"/>
  <c r="B29" i="1"/>
  <c r="D8" i="1"/>
  <c r="D11" i="1"/>
  <c r="D24" i="1"/>
  <c r="D19" i="1"/>
  <c r="D37" i="1"/>
  <c r="D41" i="1"/>
  <c r="C29" i="1"/>
  <c r="D29" i="1" s="1"/>
  <c r="D30" i="1"/>
  <c r="B47" i="1" l="1"/>
  <c r="D7" i="1"/>
  <c r="C47" i="1"/>
  <c r="B292" i="1"/>
  <c r="B297" i="1"/>
  <c r="B277" i="1"/>
  <c r="D284" i="1"/>
  <c r="D264" i="1"/>
  <c r="D263" i="1"/>
  <c r="C262" i="1"/>
  <c r="B262" i="1"/>
  <c r="D47" i="1" l="1"/>
  <c r="D262" i="1"/>
  <c r="C277" i="1"/>
  <c r="C274" i="1"/>
  <c r="B274" i="1"/>
  <c r="C247" i="1"/>
  <c r="B247" i="1"/>
  <c r="C229" i="1"/>
  <c r="B229" i="1"/>
  <c r="B265" i="1" l="1"/>
  <c r="B257" i="1"/>
  <c r="B241" i="1"/>
  <c r="D230" i="1"/>
  <c r="D231" i="1"/>
  <c r="D232" i="1"/>
  <c r="D233" i="1"/>
  <c r="D234" i="1"/>
  <c r="D235" i="1"/>
  <c r="D236" i="1"/>
  <c r="D237" i="1"/>
  <c r="D238" i="1"/>
  <c r="D240" i="1"/>
  <c r="D242" i="1"/>
  <c r="D243" i="1"/>
  <c r="D244" i="1"/>
  <c r="D245" i="1"/>
  <c r="D246" i="1"/>
  <c r="D248" i="1"/>
  <c r="D249" i="1"/>
  <c r="D250" i="1"/>
  <c r="D251" i="1"/>
  <c r="D252" i="1"/>
  <c r="D253" i="1"/>
  <c r="D254" i="1"/>
  <c r="D255" i="1"/>
  <c r="D256" i="1"/>
  <c r="D258" i="1"/>
  <c r="D259" i="1"/>
  <c r="D260" i="1"/>
  <c r="D261" i="1"/>
  <c r="D266" i="1"/>
  <c r="D267" i="1"/>
  <c r="D268" i="1"/>
  <c r="D269" i="1"/>
  <c r="D270" i="1"/>
  <c r="D271" i="1"/>
  <c r="D272" i="1"/>
  <c r="D273" i="1"/>
  <c r="D275" i="1"/>
  <c r="D276" i="1"/>
  <c r="D278" i="1"/>
  <c r="D279" i="1"/>
  <c r="D280" i="1"/>
  <c r="D281" i="1"/>
  <c r="D282" i="1"/>
  <c r="D283" i="1"/>
  <c r="D285" i="1"/>
  <c r="D287" i="1"/>
  <c r="D288" i="1"/>
  <c r="D289" i="1"/>
  <c r="D290" i="1"/>
  <c r="D291" i="1"/>
  <c r="D293" i="1"/>
  <c r="D294" i="1"/>
  <c r="D295" i="1"/>
  <c r="D296" i="1"/>
  <c r="D298" i="1"/>
  <c r="D299" i="1"/>
  <c r="D300" i="1"/>
  <c r="D302" i="1"/>
  <c r="B239" i="1"/>
  <c r="C239" i="1"/>
  <c r="D174" i="1"/>
  <c r="C173" i="1"/>
  <c r="B173" i="1"/>
  <c r="D146" i="1"/>
  <c r="D147" i="1"/>
  <c r="D148" i="1"/>
  <c r="D149" i="1"/>
  <c r="D150" i="1"/>
  <c r="D151" i="1"/>
  <c r="D152" i="1"/>
  <c r="D153" i="1"/>
  <c r="D154" i="1"/>
  <c r="D155" i="1"/>
  <c r="D156" i="1"/>
  <c r="D157" i="1"/>
  <c r="D158" i="1"/>
  <c r="D159" i="1"/>
  <c r="D160" i="1"/>
  <c r="D161" i="1"/>
  <c r="D162" i="1"/>
  <c r="D163" i="1"/>
  <c r="D164" i="1"/>
  <c r="D165" i="1"/>
  <c r="D145"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53" i="1"/>
  <c r="D54" i="1"/>
  <c r="D55" i="1"/>
  <c r="D52" i="1"/>
  <c r="D239" i="1" l="1"/>
  <c r="D274" i="1"/>
  <c r="D144" i="1"/>
  <c r="D51" i="1"/>
  <c r="D173" i="1"/>
  <c r="D57" i="1"/>
  <c r="D277" i="1" l="1"/>
  <c r="D143" i="1" l="1"/>
  <c r="D142" i="1"/>
  <c r="D141" i="1"/>
  <c r="D140" i="1"/>
  <c r="D139" i="1"/>
  <c r="D138" i="1"/>
  <c r="D137" i="1"/>
  <c r="D136" i="1"/>
  <c r="D135" i="1"/>
  <c r="D134" i="1"/>
  <c r="D133" i="1"/>
  <c r="D132" i="1"/>
  <c r="D131" i="1"/>
  <c r="D130" i="1"/>
  <c r="D129" i="1"/>
  <c r="D128" i="1"/>
  <c r="D166" i="1" l="1"/>
  <c r="D127" i="1"/>
  <c r="C50" i="1"/>
  <c r="B50" i="1"/>
  <c r="C49" i="1" l="1"/>
  <c r="F51" i="1" s="1"/>
  <c r="C223" i="1" l="1"/>
  <c r="F224" i="1" s="1"/>
  <c r="C241" i="1"/>
  <c r="D241" i="1" s="1"/>
  <c r="B301" i="1"/>
  <c r="C301" i="1" l="1"/>
  <c r="C297" i="1"/>
  <c r="C292" i="1"/>
  <c r="C286" i="1"/>
  <c r="B286" i="1"/>
  <c r="B304" i="1" s="1"/>
  <c r="C265" i="1"/>
  <c r="D265" i="1" s="1"/>
  <c r="C257" i="1"/>
  <c r="D257" i="1" s="1"/>
  <c r="D247" i="1"/>
  <c r="D301" i="1" l="1"/>
  <c r="C304" i="1"/>
  <c r="B307" i="1"/>
  <c r="D286" i="1"/>
  <c r="D297" i="1"/>
  <c r="D292" i="1"/>
  <c r="D229" i="1"/>
  <c r="D50" i="1"/>
  <c r="C307" i="1" l="1"/>
  <c r="D304" i="1"/>
  <c r="C225" i="1" l="1"/>
  <c r="F226" i="1" s="1"/>
  <c r="D49" i="1" l="1"/>
  <c r="B223" i="1" l="1"/>
  <c r="E226" i="1" s="1"/>
  <c r="D223" i="1" l="1"/>
  <c r="E224" i="1"/>
</calcChain>
</file>

<file path=xl/sharedStrings.xml><?xml version="1.0" encoding="utf-8"?>
<sst xmlns="http://schemas.openxmlformats.org/spreadsheetml/2006/main" count="299" uniqueCount="299">
  <si>
    <t>тыс. рублей</t>
  </si>
  <si>
    <t xml:space="preserve"> ПОКАЗАТЕЛИ </t>
  </si>
  <si>
    <t>Утверждено</t>
  </si>
  <si>
    <t>Исполнено</t>
  </si>
  <si>
    <t>% исполнения</t>
  </si>
  <si>
    <t>ДОХОДЫ</t>
  </si>
  <si>
    <t>НАЛОГОВЫЕ ДОХОДЫ</t>
  </si>
  <si>
    <t>Налоги на прибыль, доходы</t>
  </si>
  <si>
    <t>Налог на прибыль организаций</t>
  </si>
  <si>
    <t>Налог на доходы физических лиц</t>
  </si>
  <si>
    <t>Налоги на товары и услуги (работы и услуги), реализуемые на территории РФ</t>
  </si>
  <si>
    <t xml:space="preserve">Акцизы по подакцизным товарам (продукции), производимым на территории Российской Федерации </t>
  </si>
  <si>
    <t>Налоги на совокупный доход</t>
  </si>
  <si>
    <t>Налог, взимаемый в связи с применением упрощенной системы налогообложения</t>
  </si>
  <si>
    <t>Единый налог на вмененный доход</t>
  </si>
  <si>
    <t>Единый сельскохозяйственный налог</t>
  </si>
  <si>
    <t>Налог, взымаемый в связи с применением патентной системы налогообложения</t>
  </si>
  <si>
    <t xml:space="preserve">Налоги на имущество </t>
  </si>
  <si>
    <t>Налог на имущество физических лиц</t>
  </si>
  <si>
    <t>Налог на имущество организаций</t>
  </si>
  <si>
    <t>Транспортный налог</t>
  </si>
  <si>
    <t>Земельный налог</t>
  </si>
  <si>
    <t>Налоги, сборы и регулярные платежи за пользование природными ресурсами</t>
  </si>
  <si>
    <t>Налог на добычу полезных ископаемых</t>
  </si>
  <si>
    <t>Сборы за пользование объектами животного мира и за пользование объектами водных биологических ресурсов</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</si>
  <si>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</si>
  <si>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</si>
  <si>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</si>
  <si>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t>
  </si>
  <si>
    <t xml:space="preserve">        дивиденды по акциям</t>
  </si>
  <si>
    <t xml:space="preserve">        проценты за кредит</t>
  </si>
  <si>
    <t xml:space="preserve">        доходы от аренды земельных участков</t>
  </si>
  <si>
    <t xml:space="preserve">        доходы от аренды  имущества</t>
  </si>
  <si>
    <t xml:space="preserve">        доходы от части прибыли ГУПов и МУПов</t>
  </si>
  <si>
    <t>Платежи при пользовании природными ресурсами</t>
  </si>
  <si>
    <t>Плата за негативное воздействие на окружающую среду</t>
  </si>
  <si>
    <t>Плата за использование лесов</t>
  </si>
  <si>
    <t>Платежи за пользование недрами</t>
  </si>
  <si>
    <t>Доходы от оказания платных услуг и компенсации затрат государства</t>
  </si>
  <si>
    <t>Прочие доходы от оказания платных услуг и компенсации затрат государства</t>
  </si>
  <si>
    <t>Доходы от продажи материальных и нематериальных активов</t>
  </si>
  <si>
    <t>Административные платежи</t>
  </si>
  <si>
    <t>Штрафы, санкции, возмещение ущерба</t>
  </si>
  <si>
    <t>Прочие неналоговые доходы</t>
  </si>
  <si>
    <t>ИТОГО НАЛОГОВЫЕ И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</si>
  <si>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</si>
  <si>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</si>
  <si>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</si>
  <si>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</si>
  <si>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</si>
  <si>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</si>
  <si>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</si>
  <si>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</si>
  <si>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</si>
  <si>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</si>
  <si>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</si>
  <si>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</si>
  <si>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</si>
  <si>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</si>
  <si>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</si>
  <si>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</si>
  <si>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</si>
  <si>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</si>
  <si>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</si>
  <si>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Субвенции бюджетам бюджетной системы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</si>
  <si>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</si>
  <si>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</si>
  <si>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</si>
  <si>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</si>
  <si>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</si>
  <si>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</si>
  <si>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</si>
  <si>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</si>
  <si>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</si>
  <si>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Иные межбюджетные трансферты</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</si>
  <si>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</si>
  <si>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</si>
  <si>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</si>
  <si>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</si>
  <si>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</si>
  <si>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</si>
  <si>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ОТ ГОСУДАРСТВЕННЫХ (МУНИЦИПАЛЬНЫХ) ОРГАНИЗАЦИЙ</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</si>
  <si>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</si>
  <si>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</si>
  <si>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</si>
  <si>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</si>
  <si>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</si>
  <si>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</si>
  <si>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ВСЕГО ДОХОДОВ</t>
  </si>
  <si>
    <t>ДЕФИЦИТ БЮДЖЕТА(-); ПРОФИЦИТ(+)</t>
  </si>
  <si>
    <t>РАСХОДЫ</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</si>
  <si>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</si>
  <si>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</si>
  <si>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</si>
  <si>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</si>
  <si>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</si>
  <si>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</si>
  <si>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</si>
  <si>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Фундаментальные исследования</t>
  </si>
  <si>
    <t>Резервные фонды</t>
  </si>
  <si>
    <t>Другие 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</si>
  <si>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</si>
  <si>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</si>
  <si>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</si>
  <si>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Органы юстиции</t>
  </si>
  <si>
    <t>Другие вопросы в области национальной безопасности и правоохранительной деятельности</t>
  </si>
  <si>
    <t>НАЦИОНАЛЬНАЯ ЭКОНОМИКА</t>
  </si>
  <si>
    <t>Общеэкономические вопросы</t>
  </si>
  <si>
    <t>Топливно-энергетический комплекс</t>
  </si>
  <si>
    <t>Сельское хозяйство и рыболовство</t>
  </si>
  <si>
    <t>Водное хозяйство</t>
  </si>
  <si>
    <t>Лесное хозяйство</t>
  </si>
  <si>
    <t>Транспорт</t>
  </si>
  <si>
    <t>Дорожное хозяйство (дорожные фонды)</t>
  </si>
  <si>
    <t>Связь и информатика</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</si>
  <si>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</si>
  <si>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</si>
  <si>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</si>
  <si>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</si>
  <si>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</si>
  <si>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</si>
  <si>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ПРИРОДНОЙ СРЕДЫ</t>
  </si>
  <si>
    <t>Охрана объектов растительного и животного мира и среды их обитания</t>
  </si>
  <si>
    <t>ОБРАЗОВАНИЕ</t>
  </si>
  <si>
    <t>Дошкольное образование</t>
  </si>
  <si>
    <t>Общее образование</t>
  </si>
  <si>
    <t>Дополнительное образование детей</t>
  </si>
  <si>
    <t>Среднее профессиональное образование</t>
  </si>
  <si>
    <t>Профессиональная подготовка, переподготовка и повышение квалификации</t>
  </si>
  <si>
    <t>Молодежная политика</t>
  </si>
  <si>
    <t>Прикладные научные исследования в области образования</t>
  </si>
  <si>
    <t>Другие вопросы в области образования</t>
  </si>
  <si>
    <t>КУЛЬТУРА И КИНЕМАТОГРАФИЯ</t>
  </si>
  <si>
    <t>Культура</t>
  </si>
  <si>
    <t>Другие вопросы в области культуры, кинематографии</t>
  </si>
  <si>
    <t xml:space="preserve">ЗДРАВООХРАНЕНИЕ </t>
  </si>
  <si>
    <t>Стационарная медицинская помощь</t>
  </si>
  <si>
    <t>Амбулаторная помощь</t>
  </si>
  <si>
    <t>Медицинская помощь в дневных стационарах всех типов</t>
  </si>
  <si>
    <t>Скорая медицинская помощь</t>
  </si>
  <si>
    <t>Санаторно-оздоровительная помощь</t>
  </si>
  <si>
    <t>Заготовка, переработка, хранение и обеспечение безопасности донорской крови и ее компонентов</t>
  </si>
  <si>
    <t>Другие вопросы в области здравоохранения</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</si>
  <si>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</si>
  <si>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</si>
  <si>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</si>
  <si>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</si>
  <si>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</si>
  <si>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</si>
  <si>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</si>
  <si>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</si>
  <si>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Массовый спорт</t>
  </si>
  <si>
    <t>Спорт высших достижений</t>
  </si>
  <si>
    <t>Другие вопросы в области физической культуры и спорта</t>
  </si>
  <si>
    <t>СРЕДСТВА МАССОВОЙ ИНФОРМАЦИИ</t>
  </si>
  <si>
    <t>Телевидение и радиовещание</t>
  </si>
  <si>
    <t>Периодическая печать и издательства</t>
  </si>
  <si>
    <t>Другие вопросы в области средств массовой информации</t>
  </si>
  <si>
    <t>ОБСЛУЖИВАНИЕ ГОСУДАРСТВЕННОГО И МУНИЦИПАЛЬНОГО ДОЛГА</t>
  </si>
  <si>
    <t>Обслуживание государственного и муниципального долга</t>
  </si>
  <si>
    <t>ИТОГО РАСХОДОВ</t>
  </si>
  <si>
    <t>Миграционная политика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</si>
  <si>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</si>
  <si>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</si>
  <si>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</si>
  <si>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</si>
  <si>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</si>
  <si>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</si>
  <si>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</si>
  <si>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</si>
  <si>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</si>
  <si>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</si>
  <si>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</si>
  <si>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</si>
  <si>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</si>
  <si>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</si>
  <si>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</si>
  <si>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</si>
  <si>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</si>
  <si>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</si>
  <si>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</si>
  <si>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</si>
  <si>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</si>
  <si>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</si>
  <si>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</si>
  <si>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Налог на профессиональный доход</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</si>
  <si>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</si>
  <si>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</si>
  <si>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Прочие доходы </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</si>
  <si>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</si>
  <si>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</si>
  <si>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</si>
  <si>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</si>
  <si>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</si>
  <si>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Прочие межбюджетные трансферты, передаваемые бюджетам субъектов Российской Федерации</t>
  </si>
  <si>
    <t>БЕЗВОЗМЕЗДНЫЕ ПОСТУПЛЕНИЯ ОТ НЕГОСУДАРСТВЕННЫХ ОРГАНИЗАЦИЙ</t>
  </si>
  <si>
    <t>Предоставление негосударственными организациями грантов для получателей средств бюджетов субъектов Российской Федерации</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</si>
  <si>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</si>
  <si>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</si>
  <si>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</si>
  <si>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</si>
  <si>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</si>
  <si>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</si>
  <si>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</si>
  <si>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</si>
  <si>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</si>
  <si>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выпадающих доходов территориальных сетевых организаций, функционирующих в Республике Тыва,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</si>
  <si>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</si>
  <si>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</si>
  <si>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</si>
  <si>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</si>
  <si>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</si>
  <si>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</si>
  <si>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</si>
  <si>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</si>
  <si>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мер пожарной безопасности и тушение лесных пожаров</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</si>
  <si>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</si>
  <si>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</si>
  <si>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</si>
  <si>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ПРОЧИЕ БЕЗВОЗМЕЗДНЫЕ ПОСТУПЛЕНИЯ</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</si>
  <si>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</si>
  <si>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</si>
  <si>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</si>
  <si>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</si>
  <si>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</si>
  <si>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</si>
  <si>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Возврат остатков иных межбюджетных трансфертов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</si>
  <si>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муниципальных районов</t>
  </si>
  <si>
    <t>Возврат остатков субвенций на осуществление ежемесячных выплат на детей в возрасте от трех до семи лет включительно из бюджетов муниципальных районов</t>
  </si>
  <si>
    <t xml:space="preserve">ИСПОЛНЕНИЕ КОНСОЛИДИРОВАННОГО БЮДЖЕТА РЕСПУБЛИКИ ТЫВА ЗА 2023 ГОД </t>
  </si>
  <si>
    <t>Гражданская оборона</t>
  </si>
  <si>
    <t>Защита населения и территории от чрезвычайных ситуаций природного и техногенного характера, пожарная безопасность</t>
  </si>
  <si>
    <t>Сбор, удаление отходов и очистка сточных вод</t>
  </si>
  <si>
    <t>Санитарно-эпидемиологическое благополучие</t>
  </si>
  <si>
    <t>Дотации бюджетам субъектов Российской Федерации в целях частичной компенсации выпадающих доходов бюджетов субъектов Российской Федерации от применения инвестиционного налогового вычета</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</si>
  <si>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</si>
  <si>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</si>
  <si>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</si>
  <si>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</si>
  <si>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</si>
  <si>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</si>
  <si>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</si>
  <si>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</si>
  <si>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</si>
  <si>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</si>
  <si>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</si>
  <si>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</si>
  <si>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</si>
  <si>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</si>
  <si>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</si>
  <si>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</si>
  <si>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</si>
  <si>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</si>
  <si>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</si>
  <si>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</si>
  <si>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</si>
  <si>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</si>
  <si>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</si>
  <si>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</si>
  <si>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субсидии бюджетам субъектов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</si>
  <si>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</si>
  <si>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</si>
  <si>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формирование запаса лесных семян для лесовосстановления</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</si>
  <si>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</si>
  <si>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</si>
  <si>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</si>
  <si>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</si>
  <si>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развитие инфраструктуры дорожного хозяйства</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</si>
  <si>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</si>
  <si>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</si>
  <si>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</si>
  <si>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Прочие безвозмездные поступления в бюджеты субъектов Российской Федерации</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</si>
  <si>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</si>
  <si>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</si>
  <si>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образований</t>
  </si>
  <si>
    <t>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</si>
  <si>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</si>
  <si>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</si>
  <si>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образований</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</si>
  <si>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</si>
  <si>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</si>
  <si>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</si>
  <si>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</si>
  <si>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</si>
  <si>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</si>
  <si>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</si>
  <si>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Возврат остатков субсидий на софинансирование закупки оборудования для создания "умных" спортивных площадок из бюджетов субъектов Российской Федерации</t>
  </si>
  <si>
    <t>Возврат остатков субсидий на софинансирование капитальных вложений в объекты муниципальной собственности из бюджетов субъектов Российской Федерации</t>
  </si>
  <si>
    <t>Возврат остатков субвенций на осуществление мер пожарной безопасности и тушение лесных пожаров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</si>
  <si>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</si>
  <si>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иных межбюджетных трансфертов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 из бюджетов субъектов Российской Федерации</t>
  </si>
  <si>
    <t>Возврат остатков субвенций на осуществление ежемесячных выплат на детей в возрасте от трех до семи лет включительно из бюджетов городских округов</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</si>
  <si>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городских округов</t>
  </si>
  <si>
    <t>Возврат остатков субсидий на реализацию мероприятий по обеспечению жильем молодых семей из бюджетов муниципальных районов</t>
  </si>
  <si>
    <t>Возврат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районов</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</si>
  <si>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</si>
  <si>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</si>
  <si>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Предоставление негосударственными организациями грантов для получателей средств бюджетов муниципальных районов</t>
  </si>
  <si>
    <t>Поступления от денежных пожертвований, предоставляемых негосударственными организациями получателям средств бюджетов сельских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</si>
</sst>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_ ;[Red]\-#,##0.0\ "/>
    <numFmt numFmtId="165" formatCode="#,##0.00_ ;[Red]\-#,##0.00\ "/>
    <numFmt numFmtId="166" formatCode="_(* #,##0.00_);_(* \(#,##0.00\);_(* &quot;-&quot;??_);_(@_)"/>
    <numFmt numFmtId="167" formatCode="_-* #,##0.0_р_._-;\-* #,##0.0_р_._-;_-* &quot;-&quot;??_р_._-;_-@_-"/>
    <numFmt numFmtId="168" formatCode="&quot;Да&quot;;&quot;Да&quot;;&quot;Нет&quot;"/>
    <numFmt numFmtId="169" formatCode="#,##0.0"/>
  </numFmts>
  <fonts count="17" x14ac:knownFonts="1">
    <font>
      <sz val="11"/>
      <color theme="1"/>
      <name val="Calibri"/>
      <family val="2"/>
      <charset val="204"/>
      <scheme val="minor"/>
    </font>
    <font>
      <sz val="11"/>
      <color theme="1"/>
      <name val="Calibri"/>
      <family val="2"/>
      <charset val="204"/>
      <scheme val="minor"/>
    </font>
    <font>
      <sz val="10"/>
      <name val="Arial Cyr"/>
      <charset val="204"/>
    </font>
    <font>
      <sz val="11"/>
      <name val="Times New Roman"/>
      <family val="1"/>
      <charset val="204"/>
    </font>
    <font>
      <sz val="10"/>
      <name val="Arial"/>
      <family val="2"/>
      <charset val="204"/>
    </font>
    <font>
      <sz val="9"/>
      <color rgb="FF000000"/>
      <name val="Segoe UI"/>
      <family val="2"/>
      <charset val="204"/>
    </font>
    <font>
      <sz val="10"/>
      <name val="Arial"/>
      <family val="2"/>
      <charset val="204"/>
    </font>
    <font>
      <b/>
      <sz val="10"/>
      <name val="Arial"/>
      <family val="2"/>
      <charset val="204"/>
    </font>
    <font>
      <i/>
      <sz val="8"/>
      <color indexed="23"/>
      <name val="Arial"/>
      <family val="2"/>
      <charset val="204"/>
    </font>
    <font>
      <sz val="10"/>
      <color indexed="8"/>
      <name val="Arial"/>
      <family val="2"/>
      <charset val="204"/>
    </font>
    <font>
      <sz val="10"/>
      <color indexed="62"/>
      <name val="Arial"/>
      <family val="2"/>
      <charset val="204"/>
    </font>
    <font>
      <b/>
      <sz val="12"/>
      <name val="Times New Roman"/>
      <family val="1"/>
      <charset val="204"/>
    </font>
    <font>
      <sz val="12"/>
      <name val="Times New Roman"/>
      <family val="1"/>
      <charset val="204"/>
    </font>
    <font>
      <b/>
      <sz val="12"/>
      <color indexed="8"/>
      <name val="Times New Roman"/>
      <family val="1"/>
      <charset val="204"/>
    </font>
    <font>
      <i/>
      <sz val="12"/>
      <color indexed="8"/>
      <name val="Times New Roman"/>
      <family val="1"/>
      <charset val="204"/>
    </font>
    <font>
      <i/>
      <sz val="12"/>
      <name val="Times New Roman"/>
      <family val="1"/>
      <charset val="204"/>
    </font>
    <font>
      <sz val="12"/>
      <color indexed="8"/>
      <name val="Times New Roman"/>
      <family val="1"/>
      <charset val="204"/>
    </font>
  </fonts>
  <fills count="13">
    <fill>
      <patternFill patternType="none"/>
    </fill>
    <fill>
      <patternFill patternType="gray125"/>
    </fill>
    <fill>
      <patternFill patternType="solid">
        <fgColor rgb="FFCECEBB"/>
        <bgColor indexed="64"/>
      </patternFill>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s>
  <cellStyleXfs count="102">
    <xf numFmtId="0" fontId="0" fillId="0" borderId="0"/>
    <xf numFmtId="0" fontId="2" fillId="0" borderId="0"/>
    <xf numFmtId="0" fontId="4" fillId="0" borderId="0"/>
    <xf numFmtId="0" fontId="2" fillId="0" borderId="0"/>
    <xf numFmtId="0" fontId="4" fillId="0" borderId="0"/>
    <xf numFmtId="166" fontId="4" fillId="0" borderId="0" applyFont="0" applyFill="0" applyBorder="0" applyAlignment="0" applyProtection="0"/>
    <xf numFmtId="0" fontId="2" fillId="0" borderId="0"/>
    <xf numFmtId="0" fontId="6" fillId="0" borderId="2" applyNumberFormat="0">
      <alignment horizontal="right" vertical="top"/>
    </xf>
    <xf numFmtId="0" fontId="4" fillId="0" borderId="2" applyNumberFormat="0">
      <alignment horizontal="right" vertical="top"/>
    </xf>
    <xf numFmtId="0" fontId="6" fillId="0" borderId="2" applyNumberFormat="0">
      <alignment horizontal="right" vertical="top"/>
    </xf>
    <xf numFmtId="0" fontId="4" fillId="0" borderId="2" applyNumberFormat="0">
      <alignment horizontal="right" vertical="top"/>
    </xf>
    <xf numFmtId="0" fontId="6" fillId="3" borderId="2" applyNumberFormat="0">
      <alignment horizontal="right" vertical="top"/>
    </xf>
    <xf numFmtId="0" fontId="4" fillId="3" borderId="2" applyNumberFormat="0">
      <alignment horizontal="right" vertical="top"/>
    </xf>
    <xf numFmtId="49" fontId="6" fillId="4" borderId="2">
      <alignment horizontal="left" vertical="top"/>
    </xf>
    <xf numFmtId="49" fontId="7" fillId="0" borderId="2">
      <alignment horizontal="left" vertical="top"/>
    </xf>
    <xf numFmtId="49" fontId="4" fillId="4" borderId="2">
      <alignment horizontal="left" vertical="top"/>
    </xf>
    <xf numFmtId="49" fontId="4" fillId="4" borderId="2">
      <alignment horizontal="left" vertical="top"/>
    </xf>
    <xf numFmtId="49" fontId="4" fillId="4" borderId="2">
      <alignment horizontal="left" vertical="top"/>
    </xf>
    <xf numFmtId="49" fontId="4" fillId="4" borderId="2">
      <alignment horizontal="left" vertical="top"/>
    </xf>
    <xf numFmtId="49" fontId="4" fillId="4" borderId="2">
      <alignment horizontal="left" vertical="top"/>
    </xf>
    <xf numFmtId="49" fontId="4" fillId="4" borderId="2">
      <alignment horizontal="left" vertical="top"/>
    </xf>
    <xf numFmtId="49" fontId="4" fillId="4" borderId="2">
      <alignment horizontal="left" vertical="top"/>
    </xf>
    <xf numFmtId="0" fontId="6" fillId="5" borderId="2">
      <alignment horizontal="left" vertical="top" wrapText="1"/>
    </xf>
    <xf numFmtId="0" fontId="4" fillId="5" borderId="2">
      <alignment horizontal="left" vertical="top" wrapText="1"/>
    </xf>
    <xf numFmtId="0" fontId="7" fillId="0" borderId="2">
      <alignment horizontal="left" vertical="top" wrapText="1"/>
    </xf>
    <xf numFmtId="0" fontId="6" fillId="6" borderId="2">
      <alignment horizontal="left" vertical="top" wrapText="1"/>
    </xf>
    <xf numFmtId="0" fontId="4" fillId="6" borderId="2">
      <alignment horizontal="left" vertical="top" wrapText="1"/>
    </xf>
    <xf numFmtId="0" fontId="6" fillId="7" borderId="2">
      <alignment horizontal="left" vertical="top" wrapText="1"/>
    </xf>
    <xf numFmtId="0" fontId="4" fillId="7" borderId="2">
      <alignment horizontal="left" vertical="top" wrapText="1"/>
    </xf>
    <xf numFmtId="0" fontId="6" fillId="8" borderId="2">
      <alignment horizontal="left" vertical="top" wrapText="1"/>
    </xf>
    <xf numFmtId="0" fontId="4" fillId="8" borderId="2">
      <alignment horizontal="left" vertical="top" wrapText="1"/>
    </xf>
    <xf numFmtId="0" fontId="6" fillId="9" borderId="2">
      <alignment horizontal="left" vertical="top" wrapText="1"/>
    </xf>
    <xf numFmtId="0" fontId="6" fillId="0" borderId="2">
      <alignment horizontal="left" vertical="top" wrapText="1"/>
    </xf>
    <xf numFmtId="0" fontId="4" fillId="0"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8" fillId="0" borderId="0">
      <alignment horizontal="lef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9" fillId="0" borderId="0"/>
    <xf numFmtId="0" fontId="6" fillId="5" borderId="3" applyNumberFormat="0">
      <alignment horizontal="right" vertical="top"/>
    </xf>
    <xf numFmtId="0" fontId="6" fillId="6" borderId="3" applyNumberFormat="0">
      <alignment horizontal="right" vertical="top"/>
    </xf>
    <xf numFmtId="0" fontId="6" fillId="0" borderId="2" applyNumberFormat="0">
      <alignment horizontal="right" vertical="top"/>
    </xf>
    <xf numFmtId="0" fontId="4" fillId="0" borderId="2" applyNumberFormat="0">
      <alignment horizontal="right" vertical="top"/>
    </xf>
    <xf numFmtId="0" fontId="4" fillId="6" borderId="3" applyNumberFormat="0">
      <alignment horizontal="right" vertical="top"/>
    </xf>
    <xf numFmtId="0" fontId="4" fillId="6" borderId="3" applyNumberFormat="0">
      <alignment horizontal="right" vertical="top"/>
    </xf>
    <xf numFmtId="0" fontId="4" fillId="6" borderId="3" applyNumberFormat="0">
      <alignment horizontal="right" vertical="top"/>
    </xf>
    <xf numFmtId="0" fontId="4" fillId="6" borderId="3" applyNumberFormat="0">
      <alignment horizontal="right" vertical="top"/>
    </xf>
    <xf numFmtId="0" fontId="4" fillId="6" borderId="3" applyNumberFormat="0">
      <alignment horizontal="right" vertical="top"/>
    </xf>
    <xf numFmtId="0" fontId="4" fillId="6" borderId="3" applyNumberFormat="0">
      <alignment horizontal="right" vertical="top"/>
    </xf>
    <xf numFmtId="0" fontId="4" fillId="6" borderId="3" applyNumberFormat="0">
      <alignment horizontal="right" vertical="top"/>
    </xf>
    <xf numFmtId="0" fontId="6" fillId="0" borderId="2" applyNumberFormat="0">
      <alignment horizontal="right" vertical="top"/>
    </xf>
    <xf numFmtId="0" fontId="4" fillId="0" borderId="2" applyNumberFormat="0">
      <alignment horizontal="right" vertical="top"/>
    </xf>
    <xf numFmtId="0" fontId="4" fillId="5" borderId="3" applyNumberFormat="0">
      <alignment horizontal="right" vertical="top"/>
    </xf>
    <xf numFmtId="0" fontId="4" fillId="5" borderId="3" applyNumberFormat="0">
      <alignment horizontal="right" vertical="top"/>
    </xf>
    <xf numFmtId="0" fontId="4" fillId="5" borderId="3" applyNumberFormat="0">
      <alignment horizontal="right" vertical="top"/>
    </xf>
    <xf numFmtId="0" fontId="4" fillId="5" borderId="3" applyNumberFormat="0">
      <alignment horizontal="right" vertical="top"/>
    </xf>
    <xf numFmtId="0" fontId="4" fillId="5" borderId="3" applyNumberFormat="0">
      <alignment horizontal="right" vertical="top"/>
    </xf>
    <xf numFmtId="0" fontId="4" fillId="5" borderId="3" applyNumberFormat="0">
      <alignment horizontal="right" vertical="top"/>
    </xf>
    <xf numFmtId="0" fontId="4" fillId="5" borderId="3" applyNumberFormat="0">
      <alignment horizontal="right" vertical="top"/>
    </xf>
    <xf numFmtId="0" fontId="6" fillId="7" borderId="3" applyNumberFormat="0">
      <alignment horizontal="right" vertical="top"/>
    </xf>
    <xf numFmtId="0" fontId="6" fillId="0" borderId="2" applyNumberFormat="0">
      <alignment horizontal="right" vertical="top"/>
    </xf>
    <xf numFmtId="0" fontId="4" fillId="0" borderId="2" applyNumberFormat="0">
      <alignment horizontal="right" vertical="top"/>
    </xf>
    <xf numFmtId="0" fontId="4" fillId="7" borderId="3" applyNumberFormat="0">
      <alignment horizontal="right" vertical="top"/>
    </xf>
    <xf numFmtId="0" fontId="4" fillId="7" borderId="3" applyNumberFormat="0">
      <alignment horizontal="right" vertical="top"/>
    </xf>
    <xf numFmtId="0" fontId="4" fillId="7" borderId="3" applyNumberFormat="0">
      <alignment horizontal="right" vertical="top"/>
    </xf>
    <xf numFmtId="0" fontId="4" fillId="7" borderId="3" applyNumberFormat="0">
      <alignment horizontal="right" vertical="top"/>
    </xf>
    <xf numFmtId="0" fontId="4" fillId="7" borderId="3" applyNumberFormat="0">
      <alignment horizontal="right" vertical="top"/>
    </xf>
    <xf numFmtId="0" fontId="4" fillId="7" borderId="3" applyNumberFormat="0">
      <alignment horizontal="right" vertical="top"/>
    </xf>
    <xf numFmtId="0" fontId="4" fillId="7" borderId="3" applyNumberFormat="0">
      <alignment horizontal="right" vertical="top"/>
    </xf>
    <xf numFmtId="0" fontId="4" fillId="10" borderId="4" applyNumberFormat="0" applyFont="0" applyAlignment="0" applyProtection="0"/>
    <xf numFmtId="49" fontId="10" fillId="11" borderId="2">
      <alignment horizontal="left" vertical="top" wrapText="1"/>
    </xf>
    <xf numFmtId="49" fontId="6" fillId="0" borderId="2">
      <alignment horizontal="left" vertical="top" wrapText="1"/>
    </xf>
    <xf numFmtId="49" fontId="4" fillId="0" borderId="2">
      <alignment horizontal="left" vertical="top" wrapText="1"/>
    </xf>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6" fillId="9" borderId="2">
      <alignment horizontal="left" vertical="top" wrapText="1"/>
    </xf>
    <xf numFmtId="0" fontId="6" fillId="0" borderId="2">
      <alignment horizontal="left" vertical="top" wrapText="1"/>
    </xf>
    <xf numFmtId="0" fontId="4" fillId="0"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xf numFmtId="0" fontId="4" fillId="9" borderId="2">
      <alignment horizontal="left" vertical="top" wrapText="1"/>
    </xf>
  </cellStyleXfs>
  <cellXfs count="84">
    <xf numFmtId="0" fontId="0" fillId="0" borderId="0" xfId="0"/>
    <xf numFmtId="0" fontId="3" fillId="0" borderId="0" xfId="1" applyFont="1"/>
    <xf numFmtId="0" fontId="3" fillId="0" borderId="0" xfId="1" applyFont="1" applyAlignment="1">
      <alignment horizontal="right"/>
    </xf>
    <xf numFmtId="0" fontId="3" fillId="0" borderId="0" xfId="1" applyFont="1" applyAlignment="1">
      <alignment horizontal="center"/>
    </xf>
    <xf numFmtId="0" fontId="3" fillId="0" borderId="0" xfId="1" applyFont="1" applyAlignment="1">
      <alignment vertical="top"/>
    </xf>
    <xf numFmtId="4" fontId="3" fillId="0" borderId="0" xfId="1" applyNumberFormat="1" applyFont="1"/>
    <xf numFmtId="0" fontId="3" fillId="0" borderId="0" xfId="1" applyFont="1" applyAlignment="1">
      <alignment wrapText="1"/>
    </xf>
    <xf numFmtId="167" fontId="3" fillId="0" borderId="0" xfId="5" applyNumberFormat="1" applyFont="1"/>
    <xf numFmtId="4" fontId="3" fillId="0" borderId="0" xfId="1" applyNumberFormat="1" applyFont="1" applyAlignment="1">
      <alignment wrapText="1"/>
    </xf>
    <xf numFmtId="4" fontId="3" fillId="0" borderId="0" xfId="5" applyNumberFormat="1" applyFont="1"/>
    <xf numFmtId="165" fontId="3" fillId="0" borderId="0" xfId="1" applyNumberFormat="1" applyFont="1"/>
    <xf numFmtId="165" fontId="3" fillId="0" borderId="0" xfId="1" applyNumberFormat="1" applyFont="1" applyAlignment="1">
      <alignment horizontal="center"/>
    </xf>
    <xf numFmtId="165" fontId="3" fillId="0" borderId="0" xfId="1" applyNumberFormat="1" applyFont="1" applyAlignment="1">
      <alignment vertical="top"/>
    </xf>
    <xf numFmtId="165" fontId="3" fillId="0" borderId="0" xfId="1" applyNumberFormat="1" applyFont="1" applyBorder="1" applyAlignment="1">
      <alignment vertical="top"/>
    </xf>
    <xf numFmtId="165" fontId="5" fillId="2" borderId="0" xfId="2" applyNumberFormat="1" applyFont="1" applyFill="1" applyBorder="1" applyAlignment="1">
      <alignment horizontal="right" vertical="center"/>
    </xf>
    <xf numFmtId="165" fontId="3" fillId="0" borderId="0" xfId="1" applyNumberFormat="1" applyFont="1" applyBorder="1"/>
    <xf numFmtId="0" fontId="12" fillId="0" borderId="0" xfId="1" applyFont="1" applyAlignment="1">
      <alignment horizontal="center" vertical="top" wrapText="1"/>
    </xf>
    <xf numFmtId="0" fontId="12" fillId="0" borderId="0" xfId="1" applyFont="1"/>
    <xf numFmtId="0" fontId="12" fillId="0" borderId="0" xfId="1" applyFont="1" applyAlignment="1">
      <alignment horizontal="right"/>
    </xf>
    <xf numFmtId="0" fontId="11" fillId="0" borderId="1" xfId="1" applyFont="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0" xfId="1" applyFont="1" applyBorder="1" applyAlignment="1">
      <alignment horizontal="center"/>
    </xf>
    <xf numFmtId="164" fontId="11" fillId="0" borderId="0" xfId="1" applyNumberFormat="1" applyFont="1" applyBorder="1" applyAlignment="1">
      <alignment horizontal="center" vertical="center"/>
    </xf>
    <xf numFmtId="0" fontId="11" fillId="0" borderId="0" xfId="2" applyFont="1" applyBorder="1"/>
    <xf numFmtId="164" fontId="11" fillId="0" borderId="0" xfId="2" applyNumberFormat="1" applyFont="1" applyFill="1" applyAlignment="1">
      <alignment horizontal="center" vertical="center"/>
    </xf>
    <xf numFmtId="0" fontId="12" fillId="0" borderId="0" xfId="2" applyFont="1" applyBorder="1"/>
    <xf numFmtId="164" fontId="12" fillId="0" borderId="0" xfId="2" applyNumberFormat="1" applyFont="1" applyFill="1" applyAlignment="1">
      <alignment horizontal="center" vertical="center"/>
    </xf>
    <xf numFmtId="0" fontId="11" fillId="0" borderId="0" xfId="2" applyFont="1" applyBorder="1" applyAlignment="1">
      <alignment vertical="justify"/>
    </xf>
    <xf numFmtId="0" fontId="12" fillId="0" borderId="0" xfId="3" applyFont="1" applyFill="1" applyAlignment="1">
      <alignment vertical="top" wrapText="1"/>
    </xf>
    <xf numFmtId="0" fontId="12" fillId="0" borderId="0" xfId="2" applyFont="1" applyBorder="1" applyAlignment="1">
      <alignment wrapText="1"/>
    </xf>
    <xf numFmtId="0" fontId="12" fillId="0" borderId="0" xfId="2" applyFont="1" applyFill="1" applyBorder="1"/>
    <xf numFmtId="0" fontId="12" fillId="0" borderId="0" xfId="4" applyFont="1" applyBorder="1" applyAlignment="1">
      <alignment horizontal="left" vertical="top" wrapText="1"/>
    </xf>
    <xf numFmtId="0" fontId="12" fillId="0" borderId="0" xfId="2" applyFont="1" applyBorder="1" applyAlignment="1">
      <alignment vertical="justify"/>
    </xf>
    <xf numFmtId="0" fontId="12" fillId="0" borderId="0" xfId="2" applyFont="1" applyFill="1" applyBorder="1" applyAlignment="1">
      <alignment wrapText="1"/>
    </xf>
    <xf numFmtId="0" fontId="11" fillId="0" borderId="0" xfId="2" applyFont="1" applyBorder="1" applyAlignment="1">
      <alignment wrapText="1"/>
    </xf>
    <xf numFmtId="0" fontId="11" fillId="0" borderId="0" xfId="1" applyFont="1" applyAlignment="1">
      <alignment horizontal="justify" vertical="top" wrapText="1"/>
    </xf>
    <xf numFmtId="164" fontId="11" fillId="0" borderId="0" xfId="5" applyNumberFormat="1" applyFont="1" applyAlignment="1">
      <alignment horizontal="center" vertical="center"/>
    </xf>
    <xf numFmtId="0" fontId="13" fillId="0" borderId="0" xfId="2" applyFont="1" applyFill="1" applyAlignment="1">
      <alignment horizontal="justify" vertical="top" wrapText="1"/>
    </xf>
    <xf numFmtId="0" fontId="13" fillId="0" borderId="0" xfId="2" applyFont="1" applyFill="1" applyAlignment="1">
      <alignment vertical="top" wrapText="1"/>
    </xf>
    <xf numFmtId="0" fontId="14" fillId="0" borderId="0" xfId="2" applyFont="1" applyFill="1" applyAlignment="1">
      <alignment vertical="top" wrapText="1"/>
    </xf>
    <xf numFmtId="164" fontId="15" fillId="0" borderId="0" xfId="2" applyNumberFormat="1" applyFont="1" applyFill="1" applyAlignment="1">
      <alignment horizontal="center" vertical="center"/>
    </xf>
    <xf numFmtId="0" fontId="16" fillId="0" borderId="0" xfId="2" applyFont="1" applyFill="1" applyBorder="1" applyAlignment="1">
      <alignment vertical="center" wrapText="1"/>
    </xf>
    <xf numFmtId="169" fontId="12" fillId="0" borderId="0" xfId="2" applyNumberFormat="1" applyFont="1" applyFill="1" applyBorder="1" applyAlignment="1">
      <alignment horizontal="right" vertical="center"/>
    </xf>
    <xf numFmtId="169" fontId="12" fillId="0" borderId="0" xfId="2" applyNumberFormat="1" applyFont="1" applyFill="1" applyAlignment="1">
      <alignment horizontal="center" vertical="center"/>
    </xf>
    <xf numFmtId="0" fontId="14" fillId="0" borderId="0" xfId="2" applyFont="1" applyFill="1" applyBorder="1" applyAlignment="1">
      <alignment vertical="center" wrapText="1"/>
    </xf>
    <xf numFmtId="169" fontId="15" fillId="0" borderId="0" xfId="2" applyNumberFormat="1" applyFont="1" applyFill="1" applyBorder="1" applyAlignment="1">
      <alignment horizontal="right" vertical="center"/>
    </xf>
    <xf numFmtId="169" fontId="15" fillId="0" borderId="0" xfId="2" applyNumberFormat="1" applyFont="1" applyFill="1" applyAlignment="1">
      <alignment horizontal="center" vertical="center"/>
    </xf>
    <xf numFmtId="0" fontId="12" fillId="0" borderId="0" xfId="2" applyFont="1" applyFill="1" applyBorder="1" applyAlignment="1">
      <alignment vertical="top" wrapText="1"/>
    </xf>
    <xf numFmtId="0" fontId="12" fillId="0" borderId="0" xfId="2" applyFont="1" applyFill="1" applyBorder="1" applyAlignment="1" applyProtection="1">
      <alignment vertical="top" wrapText="1"/>
      <protection locked="0"/>
    </xf>
    <xf numFmtId="0" fontId="14" fillId="0" borderId="0" xfId="2" applyFont="1" applyFill="1" applyBorder="1" applyAlignment="1">
      <alignment vertical="top" wrapText="1"/>
    </xf>
    <xf numFmtId="0" fontId="16" fillId="0" borderId="0" xfId="2" applyFont="1" applyFill="1" applyBorder="1" applyAlignment="1">
      <alignment vertical="top" wrapText="1"/>
    </xf>
    <xf numFmtId="0" fontId="15" fillId="0" borderId="0" xfId="6" applyFont="1" applyFill="1" applyBorder="1" applyAlignment="1">
      <alignment vertical="top" wrapText="1"/>
    </xf>
    <xf numFmtId="0" fontId="12" fillId="0" borderId="0" xfId="6" applyFont="1" applyFill="1" applyBorder="1" applyAlignment="1">
      <alignment vertical="top" wrapText="1"/>
    </xf>
    <xf numFmtId="0" fontId="16" fillId="0" borderId="0" xfId="2" applyFont="1" applyFill="1" applyBorder="1" applyAlignment="1" applyProtection="1">
      <alignment vertical="top" wrapText="1"/>
      <protection locked="0"/>
    </xf>
    <xf numFmtId="0" fontId="13" fillId="0" borderId="0" xfId="2" applyFont="1" applyFill="1" applyBorder="1" applyAlignment="1" applyProtection="1">
      <alignment vertical="top" wrapText="1"/>
      <protection locked="0"/>
    </xf>
    <xf numFmtId="169" fontId="11" fillId="0" borderId="0" xfId="2" applyNumberFormat="1" applyFont="1" applyFill="1" applyBorder="1" applyAlignment="1">
      <alignment horizontal="right" vertical="center"/>
    </xf>
    <xf numFmtId="169" fontId="11" fillId="0" borderId="0" xfId="2" applyNumberFormat="1" applyFont="1" applyFill="1" applyAlignment="1">
      <alignment horizontal="center" vertical="center" wrapText="1"/>
    </xf>
    <xf numFmtId="169" fontId="12" fillId="0" borderId="0" xfId="2" applyNumberFormat="1" applyFont="1" applyFill="1" applyBorder="1" applyAlignment="1" applyProtection="1">
      <alignment horizontal="right" vertical="center" wrapText="1"/>
      <protection locked="0"/>
    </xf>
    <xf numFmtId="169" fontId="12" fillId="0" borderId="0" xfId="2" applyNumberFormat="1" applyFont="1" applyFill="1" applyAlignment="1">
      <alignment horizontal="center" vertical="center" wrapText="1"/>
    </xf>
    <xf numFmtId="0" fontId="11" fillId="0" borderId="0" xfId="3" applyFont="1" applyFill="1"/>
    <xf numFmtId="169" fontId="11" fillId="0" borderId="0" xfId="2" applyNumberFormat="1" applyFont="1" applyFill="1" applyBorder="1" applyAlignment="1" applyProtection="1">
      <alignment horizontal="right" vertical="center" wrapText="1"/>
      <protection locked="0"/>
    </xf>
    <xf numFmtId="0" fontId="16" fillId="0" borderId="0" xfId="2" applyFont="1" applyFill="1" applyAlignment="1" applyProtection="1">
      <alignment vertical="top" wrapText="1"/>
      <protection locked="0"/>
    </xf>
    <xf numFmtId="164" fontId="12" fillId="0" borderId="0" xfId="2" applyNumberFormat="1" applyFont="1" applyFill="1" applyBorder="1" applyAlignment="1">
      <alignment horizontal="center" vertical="center" wrapText="1"/>
    </xf>
    <xf numFmtId="164" fontId="12" fillId="0" borderId="0" xfId="2" applyNumberFormat="1" applyFont="1" applyFill="1" applyAlignment="1">
      <alignment horizontal="center" vertical="center" wrapText="1"/>
    </xf>
    <xf numFmtId="0" fontId="11" fillId="0" borderId="0" xfId="1" applyFont="1" applyAlignment="1">
      <alignment horizontal="justify" vertical="center" wrapText="1"/>
    </xf>
    <xf numFmtId="0" fontId="12" fillId="0" borderId="0" xfId="1" applyFont="1" applyAlignment="1">
      <alignment horizontal="justify" vertical="top" wrapText="1"/>
    </xf>
    <xf numFmtId="164" fontId="11" fillId="0" borderId="0" xfId="5" applyNumberFormat="1" applyFont="1" applyFill="1" applyAlignment="1">
      <alignment horizontal="center" vertical="center"/>
    </xf>
    <xf numFmtId="0" fontId="12" fillId="0" borderId="0" xfId="1" applyFont="1" applyAlignment="1">
      <alignment horizontal="left" vertical="top" wrapText="1"/>
    </xf>
    <xf numFmtId="164" fontId="12" fillId="0" borderId="0" xfId="5" applyNumberFormat="1" applyFont="1" applyAlignment="1">
      <alignment horizontal="center" vertical="center"/>
    </xf>
    <xf numFmtId="0" fontId="11" fillId="0" borderId="0" xfId="1" applyFont="1" applyFill="1" applyAlignment="1">
      <alignment horizontal="center" vertical="top"/>
    </xf>
    <xf numFmtId="164" fontId="12" fillId="0" borderId="0" xfId="5" applyNumberFormat="1" applyFont="1" applyFill="1" applyAlignment="1">
      <alignment horizontal="center" vertical="center"/>
    </xf>
    <xf numFmtId="164" fontId="12" fillId="0" borderId="0" xfId="5" applyNumberFormat="1" applyFont="1" applyAlignment="1" applyProtection="1">
      <alignment horizontal="center" vertical="center"/>
    </xf>
    <xf numFmtId="0" fontId="12" fillId="0" borderId="0" xfId="2" applyNumberFormat="1" applyFont="1" applyFill="1" applyBorder="1" applyAlignment="1" applyProtection="1">
      <alignment wrapText="1"/>
      <protection hidden="1"/>
    </xf>
    <xf numFmtId="0" fontId="11" fillId="0" borderId="0" xfId="1" applyFont="1" applyFill="1" applyAlignment="1">
      <alignment horizontal="justify" vertical="top" wrapText="1"/>
    </xf>
    <xf numFmtId="0" fontId="12" fillId="0" borderId="0" xfId="1" applyFont="1" applyFill="1" applyAlignment="1">
      <alignment horizontal="justify" vertical="top" wrapText="1"/>
    </xf>
    <xf numFmtId="165" fontId="11" fillId="0" borderId="0" xfId="2" applyNumberFormat="1" applyFont="1" applyFill="1" applyAlignment="1">
      <alignment horizontal="center" vertical="center"/>
    </xf>
    <xf numFmtId="0" fontId="11" fillId="0" borderId="0" xfId="1" applyFont="1" applyFill="1" applyAlignment="1">
      <alignment horizontal="center" vertical="top" wrapText="1"/>
    </xf>
    <xf numFmtId="169" fontId="11" fillId="12" borderId="0" xfId="2" applyNumberFormat="1" applyFont="1" applyFill="1" applyBorder="1" applyAlignment="1" applyProtection="1">
      <alignment horizontal="right" vertical="center" wrapText="1"/>
      <protection locked="0"/>
    </xf>
    <xf numFmtId="169" fontId="11" fillId="12" borderId="0" xfId="2" applyNumberFormat="1" applyFont="1" applyFill="1" applyAlignment="1">
      <alignment horizontal="center" vertical="center" wrapText="1"/>
    </xf>
    <xf numFmtId="169" fontId="12" fillId="12" borderId="0" xfId="2" applyNumberFormat="1" applyFont="1" applyFill="1" applyBorder="1" applyAlignment="1" applyProtection="1">
      <alignment horizontal="right" vertical="center" wrapText="1"/>
      <protection locked="0"/>
    </xf>
    <xf numFmtId="169" fontId="12" fillId="12" borderId="0" xfId="2" applyNumberFormat="1" applyFont="1" applyFill="1" applyAlignment="1">
      <alignment horizontal="center" vertical="center" wrapText="1"/>
    </xf>
    <xf numFmtId="164" fontId="11" fillId="12" borderId="0" xfId="5" applyNumberFormat="1" applyFont="1" applyFill="1" applyAlignment="1">
      <alignment horizontal="center" vertical="center"/>
    </xf>
    <xf numFmtId="164" fontId="12" fillId="12" borderId="0" xfId="5" applyNumberFormat="1" applyFont="1" applyFill="1" applyAlignment="1">
      <alignment horizontal="center" vertical="center"/>
    </xf>
  </cellXfs>
  <cellStyles count="102">
    <cellStyle name="Данные (редактируемые)" xfId="7"/>
    <cellStyle name="Данные (редактируемые) 2" xfId="8"/>
    <cellStyle name="Данные (только для чтения)" xfId="9"/>
    <cellStyle name="Данные (только для чтения) 2" xfId="10"/>
    <cellStyle name="Данные для удаления" xfId="11"/>
    <cellStyle name="Данные для удаления 2" xfId="12"/>
    <cellStyle name="Заголовки полей" xfId="13"/>
    <cellStyle name="Заголовки полей [печать]" xfId="14"/>
    <cellStyle name="Заголовки полей 2" xfId="15"/>
    <cellStyle name="Заголовки полей 3" xfId="16"/>
    <cellStyle name="Заголовки полей 4" xfId="17"/>
    <cellStyle name="Заголовки полей 5" xfId="18"/>
    <cellStyle name="Заголовки полей 6" xfId="19"/>
    <cellStyle name="Заголовки полей 7" xfId="20"/>
    <cellStyle name="Заголовки полей 8" xfId="21"/>
    <cellStyle name="Заголовок меры" xfId="22"/>
    <cellStyle name="Заголовок меры 2" xfId="23"/>
    <cellStyle name="Заголовок показателя [печать]" xfId="24"/>
    <cellStyle name="Заголовок показателя константы" xfId="25"/>
    <cellStyle name="Заголовок показателя константы 2" xfId="26"/>
    <cellStyle name="Заголовок результата расчета" xfId="27"/>
    <cellStyle name="Заголовок результата расчета 2" xfId="28"/>
    <cellStyle name="Заголовок свободного показателя" xfId="29"/>
    <cellStyle name="Заголовок свободного показателя 2" xfId="30"/>
    <cellStyle name="Значение фильтра" xfId="31"/>
    <cellStyle name="Значение фильтра [печать]" xfId="32"/>
    <cellStyle name="Значение фильтра [печать] 2" xfId="33"/>
    <cellStyle name="Значение фильтра 2" xfId="34"/>
    <cellStyle name="Значение фильтра 3" xfId="35"/>
    <cellStyle name="Значение фильтра 4" xfId="36"/>
    <cellStyle name="Значение фильтра 5" xfId="37"/>
    <cellStyle name="Значение фильтра 6" xfId="38"/>
    <cellStyle name="Значение фильтра 7" xfId="39"/>
    <cellStyle name="Значение фильтра 8" xfId="40"/>
    <cellStyle name="Информация о задаче" xfId="41"/>
    <cellStyle name="Обычный" xfId="0" builtinId="0"/>
    <cellStyle name="Обычный 2" xfId="42"/>
    <cellStyle name="Обычный 2 2" xfId="43"/>
    <cellStyle name="Обычный 2 2 2" xfId="2"/>
    <cellStyle name="Обычный 2 3" xfId="44"/>
    <cellStyle name="Обычный 2 4" xfId="45"/>
    <cellStyle name="Обычный 2 4 2" xfId="46"/>
    <cellStyle name="Обычный 2 5" xfId="47"/>
    <cellStyle name="Обычный 2 5 2" xfId="48"/>
    <cellStyle name="Обычный 3" xfId="49"/>
    <cellStyle name="Обычный 4" xfId="50"/>
    <cellStyle name="Обычный 5" xfId="51"/>
    <cellStyle name="Обычный_tmp" xfId="4"/>
    <cellStyle name="Обычный_Взаимные Москв 9мес2006" xfId="6"/>
    <cellStyle name="Обычный_Проект 2006г-5" xfId="1"/>
    <cellStyle name="Обычный_республиканский  2005 г" xfId="3"/>
    <cellStyle name="Отдельная ячейка" xfId="52"/>
    <cellStyle name="Отдельная ячейка - константа" xfId="53"/>
    <cellStyle name="Отдельная ячейка - константа [печать]" xfId="54"/>
    <cellStyle name="Отдельная ячейка - константа [печать] 2" xfId="55"/>
    <cellStyle name="Отдельная ячейка - константа 2" xfId="56"/>
    <cellStyle name="Отдельная ячейка - константа 3" xfId="57"/>
    <cellStyle name="Отдельная ячейка - константа 4" xfId="58"/>
    <cellStyle name="Отдельная ячейка - константа 5" xfId="59"/>
    <cellStyle name="Отдельная ячейка - константа 6" xfId="60"/>
    <cellStyle name="Отдельная ячейка - константа 7" xfId="61"/>
    <cellStyle name="Отдельная ячейка - константа 8" xfId="62"/>
    <cellStyle name="Отдельная ячейка [печать]" xfId="63"/>
    <cellStyle name="Отдельная ячейка [печать] 2" xfId="64"/>
    <cellStyle name="Отдельная ячейка 2" xfId="65"/>
    <cellStyle name="Отдельная ячейка 3" xfId="66"/>
    <cellStyle name="Отдельная ячейка 4" xfId="67"/>
    <cellStyle name="Отдельная ячейка 5" xfId="68"/>
    <cellStyle name="Отдельная ячейка 6" xfId="69"/>
    <cellStyle name="Отдельная ячейка 7" xfId="70"/>
    <cellStyle name="Отдельная ячейка 8" xfId="71"/>
    <cellStyle name="Отдельная ячейка-результат" xfId="72"/>
    <cellStyle name="Отдельная ячейка-результат [печать]" xfId="73"/>
    <cellStyle name="Отдельная ячейка-результат [печать] 2" xfId="74"/>
    <cellStyle name="Отдельная ячейка-результат 2" xfId="75"/>
    <cellStyle name="Отдельная ячейка-результат 3" xfId="76"/>
    <cellStyle name="Отдельная ячейка-результат 4" xfId="77"/>
    <cellStyle name="Отдельная ячейка-результат 5" xfId="78"/>
    <cellStyle name="Отдельная ячейка-результат 6" xfId="79"/>
    <cellStyle name="Отдельная ячейка-результат 7" xfId="80"/>
    <cellStyle name="Отдельная ячейка-результат 8" xfId="81"/>
    <cellStyle name="Примечание 2" xfId="82"/>
    <cellStyle name="Свойства элементов измерения" xfId="83"/>
    <cellStyle name="Свойства элементов измерения [печать]" xfId="84"/>
    <cellStyle name="Свойства элементов измерения [печать] 2" xfId="85"/>
    <cellStyle name="Финансовый 2" xfId="86"/>
    <cellStyle name="Финансовый 2 2" xfId="87"/>
    <cellStyle name="Финансовый 3" xfId="88"/>
    <cellStyle name="Финансовый 3 2" xfId="89"/>
    <cellStyle name="Финансовый 3 2 2" xfId="90"/>
    <cellStyle name="Финансовый 4" xfId="5"/>
    <cellStyle name="Финансовый 5" xfId="91"/>
    <cellStyle name="Элементы осей" xfId="92"/>
    <cellStyle name="Элементы осей [печать]" xfId="93"/>
    <cellStyle name="Элементы осей [печать] 2" xfId="94"/>
    <cellStyle name="Элементы осей 2" xfId="95"/>
    <cellStyle name="Элементы осей 3" xfId="96"/>
    <cellStyle name="Элементы осей 4" xfId="97"/>
    <cellStyle name="Элементы осей 5" xfId="98"/>
    <cellStyle name="Элементы осей 6" xfId="99"/>
    <cellStyle name="Элементы осей 7" xfId="100"/>
    <cellStyle name="Элементы осей 8"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N339"/>
  <sheetViews>
    <sheetView tabSelected="1" view="pageBreakPreview" topLeftCell="A215" zoomScale="87" zoomScaleNormal="100" zoomScaleSheetLayoutView="87" workbookViewId="0">
      <selection activeCell="E53" sqref="E53"/>
    </sheetView>
  </sheetViews>
  <sheetFormatPr defaultRowHeight="15" x14ac:dyDescent="0.25"/>
  <cols>
    <col min="1" max="1" width="121.28515625" style="6" bestFit="1" customWidth="1"/>
    <col min="2" max="3" width="14.7109375" style="1" bestFit="1" customWidth="1"/>
    <col min="4" max="4" width="15.85546875" style="1" bestFit="1" customWidth="1"/>
    <col min="5" max="5" width="21.140625" style="10" customWidth="1"/>
    <col min="6" max="6" width="21.85546875" style="10" customWidth="1"/>
    <col min="7" max="14" width="9.140625" style="10"/>
    <col min="15" max="16384" width="9.140625" style="1"/>
  </cols>
  <sheetData>
    <row r="2" spans="1:14" ht="15.75" x14ac:dyDescent="0.25">
      <c r="A2" s="77" t="s">
        <v>229</v>
      </c>
      <c r="B2" s="77"/>
      <c r="C2" s="77"/>
      <c r="D2" s="77"/>
    </row>
    <row r="3" spans="1:14" ht="15.75" x14ac:dyDescent="0.25">
      <c r="A3" s="16"/>
      <c r="B3" s="17"/>
      <c r="C3" s="18"/>
      <c r="D3" s="2" t="s">
        <v>0</v>
      </c>
    </row>
    <row r="4" spans="1:14" s="3" customFormat="1" ht="30.75" customHeight="1" x14ac:dyDescent="0.25">
      <c r="A4" s="19" t="s">
        <v>1</v>
      </c>
      <c r="B4" s="20" t="s">
        <v>2</v>
      </c>
      <c r="C4" s="21" t="s">
        <v>3</v>
      </c>
      <c r="D4" s="19" t="s">
        <v>4</v>
      </c>
      <c r="E4" s="11"/>
      <c r="F4" s="11"/>
      <c r="G4" s="11"/>
      <c r="H4" s="11"/>
      <c r="I4" s="11"/>
      <c r="J4" s="11"/>
      <c r="K4" s="11"/>
      <c r="L4" s="11"/>
      <c r="M4" s="11"/>
      <c r="N4" s="11"/>
    </row>
    <row r="5" spans="1:14" ht="15.75" x14ac:dyDescent="0.25">
      <c r="A5" s="22" t="s">
        <v>5</v>
      </c>
      <c r="B5" s="23"/>
      <c r="C5" s="23"/>
      <c r="D5" s="23"/>
    </row>
    <row r="6" spans="1:14" ht="15.75" x14ac:dyDescent="0.25">
      <c r="A6" s="22"/>
      <c r="B6" s="23"/>
      <c r="C6" s="23"/>
      <c r="D6" s="23"/>
    </row>
    <row r="7" spans="1:14" ht="15.75" x14ac:dyDescent="0.25">
      <c r="A7" s="24" t="s">
        <v>6</v>
      </c>
      <c r="B7" s="25">
        <f>+B8+B11+B13+B19+B24+B27+B28</f>
        <v>11965154.461850001</v>
      </c>
      <c r="C7" s="25">
        <f>+C8+C11+C13+C19+C24+C27+C28</f>
        <v>11735081.956359999</v>
      </c>
      <c r="D7" s="25">
        <f>+C7/B7*100</f>
        <v>98.077145546064031</v>
      </c>
    </row>
    <row r="8" spans="1:14" ht="15.75" x14ac:dyDescent="0.25">
      <c r="A8" s="24" t="s">
        <v>7</v>
      </c>
      <c r="B8" s="25">
        <f>B9+B10</f>
        <v>7908899.6086400002</v>
      </c>
      <c r="C8" s="25">
        <f>C9+C10</f>
        <v>7695786.5935300002</v>
      </c>
      <c r="D8" s="25">
        <f t="shared" ref="D8:D47" si="0">+C8/B8*100</f>
        <v>97.305402449701262</v>
      </c>
    </row>
    <row r="9" spans="1:14" ht="15.75" x14ac:dyDescent="0.25">
      <c r="A9" s="26" t="s">
        <v>8</v>
      </c>
      <c r="B9" s="27">
        <v>1130510</v>
      </c>
      <c r="C9" s="27">
        <v>1017239.7867300001</v>
      </c>
      <c r="D9" s="27">
        <f t="shared" si="0"/>
        <v>89.980609347108825</v>
      </c>
    </row>
    <row r="10" spans="1:14" ht="15.75" x14ac:dyDescent="0.25">
      <c r="A10" s="26" t="s">
        <v>9</v>
      </c>
      <c r="B10" s="27">
        <v>6778389.6086400002</v>
      </c>
      <c r="C10" s="27">
        <v>6678546.8068000004</v>
      </c>
      <c r="D10" s="27">
        <f t="shared" si="0"/>
        <v>98.527042445115043</v>
      </c>
    </row>
    <row r="11" spans="1:14" ht="15.75" x14ac:dyDescent="0.25">
      <c r="A11" s="28" t="s">
        <v>10</v>
      </c>
      <c r="B11" s="25">
        <f>+B12</f>
        <v>1820793.7350000001</v>
      </c>
      <c r="C11" s="25">
        <f>+C12</f>
        <v>1842028.85647</v>
      </c>
      <c r="D11" s="25">
        <f t="shared" si="0"/>
        <v>101.1662562904194</v>
      </c>
    </row>
    <row r="12" spans="1:14" ht="15.75" x14ac:dyDescent="0.25">
      <c r="A12" s="29" t="s">
        <v>11</v>
      </c>
      <c r="B12" s="27">
        <v>1820793.7350000001</v>
      </c>
      <c r="C12" s="27">
        <v>1842028.85647</v>
      </c>
      <c r="D12" s="27">
        <f t="shared" si="0"/>
        <v>101.1662562904194</v>
      </c>
    </row>
    <row r="13" spans="1:14" ht="15.75" x14ac:dyDescent="0.25">
      <c r="A13" s="24" t="s">
        <v>12</v>
      </c>
      <c r="B13" s="76">
        <f>B14+B15+B16+B17+B18</f>
        <v>657150.40680999996</v>
      </c>
      <c r="C13" s="25">
        <f>C14+C15+C16+C17+C18</f>
        <v>650960.81357000011</v>
      </c>
      <c r="D13" s="25">
        <f t="shared" si="0"/>
        <v>99.05811619747054</v>
      </c>
    </row>
    <row r="14" spans="1:14" ht="15.75" x14ac:dyDescent="0.25">
      <c r="A14" s="30" t="s">
        <v>13</v>
      </c>
      <c r="B14" s="27">
        <v>615077.36499999999</v>
      </c>
      <c r="C14" s="27">
        <v>610300.34216</v>
      </c>
      <c r="D14" s="27">
        <f t="shared" si="0"/>
        <v>99.223346019244261</v>
      </c>
    </row>
    <row r="15" spans="1:14" ht="15.75" x14ac:dyDescent="0.25">
      <c r="A15" s="26" t="s">
        <v>14</v>
      </c>
      <c r="B15" s="27">
        <v>-700</v>
      </c>
      <c r="C15" s="27">
        <v>-1176.2264399999999</v>
      </c>
      <c r="D15" s="27">
        <f t="shared" si="0"/>
        <v>168.03234857142857</v>
      </c>
    </row>
    <row r="16" spans="1:14" ht="15.75" x14ac:dyDescent="0.25">
      <c r="A16" s="26" t="s">
        <v>15</v>
      </c>
      <c r="B16" s="27">
        <v>6328.3978099999995</v>
      </c>
      <c r="C16" s="27">
        <v>6212.8234499999999</v>
      </c>
      <c r="D16" s="27">
        <f t="shared" si="0"/>
        <v>98.173718475514121</v>
      </c>
    </row>
    <row r="17" spans="1:4" ht="15.75" x14ac:dyDescent="0.25">
      <c r="A17" s="30" t="s">
        <v>16</v>
      </c>
      <c r="B17" s="27">
        <v>21015.644</v>
      </c>
      <c r="C17" s="27">
        <v>19572.97134</v>
      </c>
      <c r="D17" s="27">
        <f t="shared" si="0"/>
        <v>93.135244106723547</v>
      </c>
    </row>
    <row r="18" spans="1:4" ht="15.75" x14ac:dyDescent="0.25">
      <c r="A18" s="30" t="s">
        <v>185</v>
      </c>
      <c r="B18" s="27">
        <v>15429</v>
      </c>
      <c r="C18" s="27">
        <v>16050.903060000001</v>
      </c>
      <c r="D18" s="27">
        <f t="shared" si="0"/>
        <v>104.03074120163329</v>
      </c>
    </row>
    <row r="19" spans="1:4" ht="15.75" x14ac:dyDescent="0.25">
      <c r="A19" s="24" t="s">
        <v>17</v>
      </c>
      <c r="B19" s="25">
        <f>B20+B21+B22+B23</f>
        <v>802511.40340000007</v>
      </c>
      <c r="C19" s="25">
        <f>C20+C21+C22+C23</f>
        <v>770706.15743999998</v>
      </c>
      <c r="D19" s="25">
        <f t="shared" si="0"/>
        <v>96.036785792045961</v>
      </c>
    </row>
    <row r="20" spans="1:4" ht="15.75" x14ac:dyDescent="0.25">
      <c r="A20" s="26" t="s">
        <v>18</v>
      </c>
      <c r="B20" s="27">
        <v>46329.993780000004</v>
      </c>
      <c r="C20" s="27">
        <v>45284.708469999998</v>
      </c>
      <c r="D20" s="27">
        <f t="shared" si="0"/>
        <v>97.743825922007261</v>
      </c>
    </row>
    <row r="21" spans="1:4" ht="15.75" x14ac:dyDescent="0.25">
      <c r="A21" s="26" t="s">
        <v>19</v>
      </c>
      <c r="B21" s="27">
        <v>415438.07400000002</v>
      </c>
      <c r="C21" s="27">
        <v>390126.26047000004</v>
      </c>
      <c r="D21" s="27">
        <f t="shared" si="0"/>
        <v>93.907199384426193</v>
      </c>
    </row>
    <row r="22" spans="1:4" ht="15.75" x14ac:dyDescent="0.25">
      <c r="A22" s="31" t="s">
        <v>20</v>
      </c>
      <c r="B22" s="27">
        <v>214624</v>
      </c>
      <c r="C22" s="27">
        <v>211239.05803000001</v>
      </c>
      <c r="D22" s="27">
        <f t="shared" si="0"/>
        <v>98.422850207805297</v>
      </c>
    </row>
    <row r="23" spans="1:4" ht="15.75" x14ac:dyDescent="0.25">
      <c r="A23" s="26" t="s">
        <v>21</v>
      </c>
      <c r="B23" s="27">
        <v>126119.33562</v>
      </c>
      <c r="C23" s="27">
        <v>124056.13047</v>
      </c>
      <c r="D23" s="27">
        <f t="shared" si="0"/>
        <v>98.364084983593258</v>
      </c>
    </row>
    <row r="24" spans="1:4" ht="15.75" x14ac:dyDescent="0.25">
      <c r="A24" s="28" t="s">
        <v>22</v>
      </c>
      <c r="B24" s="25">
        <f>B25+B26</f>
        <v>664297</v>
      </c>
      <c r="C24" s="25">
        <f>C25+C26</f>
        <v>666707.05863999994</v>
      </c>
      <c r="D24" s="25">
        <f t="shared" si="0"/>
        <v>100.36279836278051</v>
      </c>
    </row>
    <row r="25" spans="1:4" ht="15.75" x14ac:dyDescent="0.25">
      <c r="A25" s="26" t="s">
        <v>23</v>
      </c>
      <c r="B25" s="27">
        <v>658795</v>
      </c>
      <c r="C25" s="27">
        <v>661181.72389999998</v>
      </c>
      <c r="D25" s="27">
        <f t="shared" si="0"/>
        <v>100.3622862802541</v>
      </c>
    </row>
    <row r="26" spans="1:4" ht="15.75" x14ac:dyDescent="0.25">
      <c r="A26" s="32" t="s">
        <v>24</v>
      </c>
      <c r="B26" s="27">
        <v>5502</v>
      </c>
      <c r="C26" s="27">
        <v>5525.3347400000002</v>
      </c>
      <c r="D26" s="27">
        <f t="shared" si="0"/>
        <v>100.42411377680844</v>
      </c>
    </row>
    <row r="27" spans="1:4" ht="15.75" x14ac:dyDescent="0.25">
      <c r="A27" s="24" t="s">
        <v>25</v>
      </c>
      <c r="B27" s="25">
        <v>109389.308</v>
      </c>
      <c r="C27" s="25">
        <v>106803.98592000001</v>
      </c>
      <c r="D27" s="25">
        <f t="shared" si="0"/>
        <v>97.636586127777676</v>
      </c>
    </row>
    <row r="28" spans="1:4" ht="15.75" x14ac:dyDescent="0.25">
      <c r="A28" s="28" t="s">
        <v>26</v>
      </c>
      <c r="B28" s="27">
        <v>2113</v>
      </c>
      <c r="C28" s="27">
        <v>2088.4907899999998</v>
      </c>
      <c r="D28" s="27">
        <f t="shared" si="0"/>
        <v>98.840075248461886</v>
      </c>
    </row>
    <row r="29" spans="1:4" ht="15.75" x14ac:dyDescent="0.25">
      <c r="A29" s="24" t="s">
        <v>27</v>
      </c>
      <c r="B29" s="25">
        <f>+B30+B37+B41+B43+B44+B45+B46</f>
        <v>1237682.2590000001</v>
      </c>
      <c r="C29" s="25">
        <f>+C30+C37+C41+C43+C44+C45+C46</f>
        <v>1316141.79953</v>
      </c>
      <c r="D29" s="25">
        <f t="shared" si="0"/>
        <v>106.33923124933472</v>
      </c>
    </row>
    <row r="30" spans="1:4" ht="15.75" x14ac:dyDescent="0.25">
      <c r="A30" s="24" t="s">
        <v>28</v>
      </c>
      <c r="B30" s="25">
        <f>B31+B32+B33+B34+B35+B36</f>
        <v>712244.098</v>
      </c>
      <c r="C30" s="25">
        <f>C31+C32+C33+C34+C35+C36</f>
        <v>803774.20916999993</v>
      </c>
      <c r="D30" s="25">
        <f t="shared" si="0"/>
        <v>112.85094694740454</v>
      </c>
    </row>
    <row r="31" spans="1:4" ht="15.75" x14ac:dyDescent="0.25">
      <c r="A31" s="26" t="s">
        <v>29</v>
      </c>
      <c r="B31" s="27">
        <v>377</v>
      </c>
      <c r="C31" s="27">
        <v>520</v>
      </c>
      <c r="D31" s="27">
        <f t="shared" si="0"/>
        <v>137.93103448275863</v>
      </c>
    </row>
    <row r="32" spans="1:4" ht="15.75" x14ac:dyDescent="0.25">
      <c r="A32" s="26" t="s">
        <v>30</v>
      </c>
      <c r="B32" s="27">
        <v>547</v>
      </c>
      <c r="C32" s="27">
        <v>-13.274709999999999</v>
      </c>
      <c r="D32" s="27">
        <f t="shared" si="0"/>
        <v>-2.4268208409506395</v>
      </c>
    </row>
    <row r="33" spans="1:6" ht="15.75" x14ac:dyDescent="0.25">
      <c r="A33" s="26" t="s">
        <v>31</v>
      </c>
      <c r="B33" s="27">
        <v>119833.489</v>
      </c>
      <c r="C33" s="27">
        <v>123698.29905</v>
      </c>
      <c r="D33" s="27">
        <f t="shared" si="0"/>
        <v>103.22515023325407</v>
      </c>
    </row>
    <row r="34" spans="1:6" ht="15.75" x14ac:dyDescent="0.25">
      <c r="A34" s="26" t="s">
        <v>32</v>
      </c>
      <c r="B34" s="27">
        <v>28670.609</v>
      </c>
      <c r="C34" s="27">
        <v>29059.053879999999</v>
      </c>
      <c r="D34" s="27">
        <f t="shared" si="0"/>
        <v>101.3548539551427</v>
      </c>
    </row>
    <row r="35" spans="1:6" ht="15.75" x14ac:dyDescent="0.25">
      <c r="A35" s="26" t="s">
        <v>33</v>
      </c>
      <c r="B35" s="27">
        <v>3066</v>
      </c>
      <c r="C35" s="27">
        <v>949.351</v>
      </c>
      <c r="D35" s="27">
        <f t="shared" si="0"/>
        <v>30.963829093281149</v>
      </c>
    </row>
    <row r="36" spans="1:6" ht="15.75" x14ac:dyDescent="0.25">
      <c r="A36" s="26" t="s">
        <v>188</v>
      </c>
      <c r="B36" s="27">
        <v>559750</v>
      </c>
      <c r="C36" s="27">
        <v>649560.77995</v>
      </c>
      <c r="D36" s="27">
        <f t="shared" si="0"/>
        <v>116.04480213488164</v>
      </c>
    </row>
    <row r="37" spans="1:6" ht="15.75" x14ac:dyDescent="0.25">
      <c r="A37" s="28" t="s">
        <v>34</v>
      </c>
      <c r="B37" s="25">
        <f>B38+B39+B40</f>
        <v>111751.764</v>
      </c>
      <c r="C37" s="25">
        <f>C38+C39+C40</f>
        <v>97888.783909999984</v>
      </c>
      <c r="D37" s="25">
        <f t="shared" si="0"/>
        <v>87.59484450733143</v>
      </c>
    </row>
    <row r="38" spans="1:6" ht="15.75" x14ac:dyDescent="0.25">
      <c r="A38" s="33" t="s">
        <v>35</v>
      </c>
      <c r="B38" s="27">
        <v>97344.763999999996</v>
      </c>
      <c r="C38" s="27">
        <v>83402.213499999998</v>
      </c>
      <c r="D38" s="27">
        <f t="shared" si="0"/>
        <v>85.677143867748256</v>
      </c>
    </row>
    <row r="39" spans="1:6" ht="15.75" x14ac:dyDescent="0.25">
      <c r="A39" s="26" t="s">
        <v>36</v>
      </c>
      <c r="B39" s="27">
        <v>8498</v>
      </c>
      <c r="C39" s="27">
        <v>8586.3889899999995</v>
      </c>
      <c r="D39" s="27">
        <f t="shared" si="0"/>
        <v>101.0401152035773</v>
      </c>
    </row>
    <row r="40" spans="1:6" ht="15.75" x14ac:dyDescent="0.25">
      <c r="A40" s="26" t="s">
        <v>37</v>
      </c>
      <c r="B40" s="27">
        <v>5909</v>
      </c>
      <c r="C40" s="27">
        <v>5900.1814199999999</v>
      </c>
      <c r="D40" s="27">
        <f t="shared" si="0"/>
        <v>99.850760196310702</v>
      </c>
    </row>
    <row r="41" spans="1:6" ht="15.75" x14ac:dyDescent="0.25">
      <c r="A41" s="28" t="s">
        <v>38</v>
      </c>
      <c r="B41" s="25">
        <f>B42</f>
        <v>62862.9</v>
      </c>
      <c r="C41" s="25">
        <f>C42</f>
        <v>59129.277030000005</v>
      </c>
      <c r="D41" s="25">
        <f t="shared" si="0"/>
        <v>94.060689261869882</v>
      </c>
    </row>
    <row r="42" spans="1:6" ht="15.75" x14ac:dyDescent="0.25">
      <c r="A42" s="34" t="s">
        <v>39</v>
      </c>
      <c r="B42" s="27">
        <v>62862.9</v>
      </c>
      <c r="C42" s="27">
        <v>59129.277030000005</v>
      </c>
      <c r="D42" s="27">
        <f t="shared" si="0"/>
        <v>94.060689261869882</v>
      </c>
    </row>
    <row r="43" spans="1:6" ht="15.75" x14ac:dyDescent="0.25">
      <c r="A43" s="35" t="s">
        <v>40</v>
      </c>
      <c r="B43" s="25">
        <v>61196.877</v>
      </c>
      <c r="C43" s="25">
        <v>61508.689549999996</v>
      </c>
      <c r="D43" s="25">
        <f t="shared" si="0"/>
        <v>100.50952363141015</v>
      </c>
    </row>
    <row r="44" spans="1:6" ht="15.75" x14ac:dyDescent="0.25">
      <c r="A44" s="24" t="s">
        <v>41</v>
      </c>
      <c r="B44" s="25">
        <v>800</v>
      </c>
      <c r="C44" s="25">
        <v>649.11099999999999</v>
      </c>
      <c r="D44" s="25">
        <f t="shared" si="0"/>
        <v>81.138874999999999</v>
      </c>
    </row>
    <row r="45" spans="1:6" ht="15.75" x14ac:dyDescent="0.25">
      <c r="A45" s="24" t="s">
        <v>42</v>
      </c>
      <c r="B45" s="25">
        <v>285741.02600000001</v>
      </c>
      <c r="C45" s="25">
        <v>289309.59029000002</v>
      </c>
      <c r="D45" s="25">
        <f t="shared" si="0"/>
        <v>101.24888061751413</v>
      </c>
    </row>
    <row r="46" spans="1:6" ht="15.75" x14ac:dyDescent="0.25">
      <c r="A46" s="24" t="s">
        <v>43</v>
      </c>
      <c r="B46" s="25">
        <v>3085.5940000000001</v>
      </c>
      <c r="C46" s="25">
        <v>3882.1385800000003</v>
      </c>
      <c r="D46" s="25">
        <f t="shared" si="0"/>
        <v>125.81495102725764</v>
      </c>
    </row>
    <row r="47" spans="1:6" ht="15.75" x14ac:dyDescent="0.25">
      <c r="A47" s="36" t="s">
        <v>44</v>
      </c>
      <c r="B47" s="67">
        <f>+B7+B29</f>
        <v>13202836.72085</v>
      </c>
      <c r="C47" s="67">
        <f>+C7+C29</f>
        <v>13051223.755889999</v>
      </c>
      <c r="D47" s="67">
        <f t="shared" si="0"/>
        <v>98.851663713142997</v>
      </c>
      <c r="E47" s="12">
        <v>13202836.72085</v>
      </c>
      <c r="F47" s="12">
        <v>13051223.755890001</v>
      </c>
    </row>
    <row r="48" spans="1:6" ht="15.75" x14ac:dyDescent="0.25">
      <c r="A48" s="36"/>
      <c r="B48" s="67"/>
      <c r="C48" s="67"/>
      <c r="D48" s="67"/>
      <c r="E48" s="10">
        <f>+E47-B47</f>
        <v>0</v>
      </c>
      <c r="F48" s="10">
        <f>+F47-C47</f>
        <v>0</v>
      </c>
    </row>
    <row r="49" spans="1:14" s="4" customFormat="1" ht="15.75" x14ac:dyDescent="0.25">
      <c r="A49" s="38" t="s">
        <v>45</v>
      </c>
      <c r="B49" s="25">
        <f>+B50+B166+B169+B175+B187+B173</f>
        <v>47858152.109070003</v>
      </c>
      <c r="C49" s="25">
        <f>+C50+C166+C169+C175+C187+C173</f>
        <v>47718778.598209992</v>
      </c>
      <c r="D49" s="25">
        <f t="shared" ref="D49:D50" si="1">+C49/B49*100</f>
        <v>99.708777909890102</v>
      </c>
      <c r="E49" s="4">
        <v>47858152.100309998</v>
      </c>
      <c r="F49" s="4">
        <v>47718778.609900005</v>
      </c>
      <c r="G49" s="12"/>
      <c r="H49" s="12"/>
      <c r="I49" s="12"/>
      <c r="J49" s="12"/>
      <c r="K49" s="12"/>
      <c r="L49" s="12"/>
      <c r="M49" s="12"/>
      <c r="N49" s="12"/>
    </row>
    <row r="50" spans="1:14" s="4" customFormat="1" ht="31.5" x14ac:dyDescent="0.25">
      <c r="A50" s="39" t="s">
        <v>46</v>
      </c>
      <c r="B50" s="25">
        <f>+B51+B57+B127+B144</f>
        <v>47434165.100000009</v>
      </c>
      <c r="C50" s="25">
        <f>+C51+C57+C127+C144</f>
        <v>47312668.5</v>
      </c>
      <c r="D50" s="25">
        <f t="shared" si="1"/>
        <v>99.743862678422033</v>
      </c>
      <c r="E50" s="4">
        <v>47434165.116420001</v>
      </c>
      <c r="F50" s="4">
        <v>47312668.485849999</v>
      </c>
      <c r="G50" s="12"/>
      <c r="H50" s="12"/>
      <c r="I50" s="12"/>
      <c r="J50" s="12"/>
      <c r="K50" s="12"/>
      <c r="L50" s="12"/>
      <c r="M50" s="12"/>
      <c r="N50" s="12"/>
    </row>
    <row r="51" spans="1:14" s="4" customFormat="1" ht="15.75" x14ac:dyDescent="0.25">
      <c r="A51" s="40" t="s">
        <v>47</v>
      </c>
      <c r="B51" s="41">
        <f>SUM(B52:B56)</f>
        <v>24323183.699999996</v>
      </c>
      <c r="C51" s="41">
        <f>SUM(C52:C56)</f>
        <v>24323183.699999996</v>
      </c>
      <c r="D51" s="41">
        <f>+C51/B51*100</f>
        <v>100</v>
      </c>
      <c r="E51" s="12">
        <f>+E49-B49</f>
        <v>-8.7600052356719971E-3</v>
      </c>
      <c r="F51" s="12">
        <f>+F49-C49</f>
        <v>1.1690013110637665E-2</v>
      </c>
      <c r="G51" s="12"/>
      <c r="H51" s="12"/>
      <c r="I51" s="12"/>
      <c r="J51" s="12"/>
      <c r="K51" s="12"/>
      <c r="L51" s="12"/>
      <c r="M51" s="12"/>
      <c r="N51" s="12"/>
    </row>
    <row r="52" spans="1:14" s="4" customFormat="1" ht="15.75" x14ac:dyDescent="0.25">
      <c r="A52" s="42" t="s">
        <v>48</v>
      </c>
      <c r="B52" s="43">
        <v>20488443.399999999</v>
      </c>
      <c r="C52" s="43">
        <v>20488443.399999999</v>
      </c>
      <c r="D52" s="44">
        <f>+C52/B52*100</f>
        <v>100</v>
      </c>
      <c r="E52" s="12">
        <f>+E50-B50</f>
        <v>1.6419991850852966E-2</v>
      </c>
      <c r="F52" s="12">
        <f>+F50-C50</f>
        <v>-1.4150001108646393E-2</v>
      </c>
      <c r="G52" s="12"/>
      <c r="H52" s="12"/>
      <c r="I52" s="12"/>
      <c r="J52" s="12"/>
      <c r="K52" s="12"/>
      <c r="L52" s="12"/>
      <c r="M52" s="12"/>
      <c r="N52" s="12"/>
    </row>
    <row r="53" spans="1:14" s="4" customFormat="1" ht="31.5" x14ac:dyDescent="0.25">
      <c r="A53" s="42" t="s">
        <v>49</v>
      </c>
      <c r="B53" s="43">
        <v>2337887.4</v>
      </c>
      <c r="C53" s="43">
        <v>2337887.4</v>
      </c>
      <c r="D53" s="44">
        <f t="shared" ref="D53:D56" si="2">+C53/B53*100</f>
        <v>100</v>
      </c>
      <c r="G53" s="12"/>
      <c r="H53" s="12"/>
      <c r="I53" s="12"/>
      <c r="J53" s="12"/>
      <c r="K53" s="12"/>
      <c r="L53" s="12"/>
      <c r="M53" s="12"/>
      <c r="N53" s="12"/>
    </row>
    <row r="54" spans="1:14" s="4" customFormat="1" ht="31.5" x14ac:dyDescent="0.25">
      <c r="A54" s="42" t="s">
        <v>162</v>
      </c>
      <c r="B54" s="43">
        <v>1409458</v>
      </c>
      <c r="C54" s="43">
        <v>1409458</v>
      </c>
      <c r="D54" s="44">
        <f t="shared" si="2"/>
        <v>100</v>
      </c>
      <c r="G54" s="12"/>
      <c r="H54" s="12"/>
      <c r="I54" s="12"/>
      <c r="J54" s="12"/>
      <c r="K54" s="12"/>
      <c r="L54" s="12"/>
      <c r="M54" s="12"/>
      <c r="N54" s="12"/>
    </row>
    <row r="55" spans="1:14" s="4" customFormat="1" ht="31.5" x14ac:dyDescent="0.25">
      <c r="A55" s="42" t="s">
        <v>234</v>
      </c>
      <c r="B55" s="43">
        <v>4053</v>
      </c>
      <c r="C55" s="43">
        <v>4053</v>
      </c>
      <c r="D55" s="44">
        <f t="shared" si="2"/>
        <v>100</v>
      </c>
      <c r="G55" s="12"/>
      <c r="H55" s="12"/>
      <c r="I55" s="12"/>
      <c r="J55" s="12"/>
      <c r="K55" s="12"/>
      <c r="L55" s="12"/>
      <c r="M55" s="12"/>
      <c r="N55" s="12"/>
    </row>
    <row r="56" spans="1:14" s="4" customFormat="1" ht="31.5" x14ac:dyDescent="0.25">
      <c r="A56" s="42" t="s">
        <v>163</v>
      </c>
      <c r="B56" s="43">
        <v>83341.899999999994</v>
      </c>
      <c r="C56" s="43">
        <v>83341.899999999994</v>
      </c>
      <c r="D56" s="44">
        <f t="shared" si="2"/>
        <v>100</v>
      </c>
      <c r="E56" s="12"/>
      <c r="F56" s="12"/>
      <c r="G56" s="12"/>
      <c r="H56" s="12"/>
      <c r="I56" s="12"/>
      <c r="J56" s="12"/>
      <c r="K56" s="12"/>
      <c r="L56" s="12"/>
      <c r="M56" s="12"/>
      <c r="N56" s="12"/>
    </row>
    <row r="57" spans="1:14" s="4" customFormat="1" ht="15.75" x14ac:dyDescent="0.25">
      <c r="A57" s="45" t="s">
        <v>50</v>
      </c>
      <c r="B57" s="46">
        <f>SUM(B58:B126)</f>
        <v>15348717.000000007</v>
      </c>
      <c r="C57" s="46">
        <f>SUM(C58:C126)</f>
        <v>15265881.000000004</v>
      </c>
      <c r="D57" s="47">
        <f>+C57/B57*100</f>
        <v>99.460306682310957</v>
      </c>
      <c r="E57" s="12"/>
      <c r="F57" s="12"/>
      <c r="G57" s="12"/>
      <c r="H57" s="12"/>
      <c r="I57" s="12"/>
      <c r="J57" s="12"/>
      <c r="K57" s="12"/>
      <c r="L57" s="12"/>
      <c r="M57" s="12"/>
      <c r="N57" s="12"/>
    </row>
    <row r="58" spans="1:14" s="4" customFormat="1" ht="15.75" x14ac:dyDescent="0.25">
      <c r="A58" s="48" t="s">
        <v>201</v>
      </c>
      <c r="B58" s="43">
        <v>728681.5</v>
      </c>
      <c r="C58" s="43">
        <v>728681.5</v>
      </c>
      <c r="D58" s="44">
        <f t="shared" ref="D58:D121" si="3">+C58/B58*100</f>
        <v>100</v>
      </c>
      <c r="E58" s="12"/>
      <c r="F58" s="12"/>
      <c r="G58" s="12"/>
      <c r="H58" s="12"/>
      <c r="I58" s="12"/>
      <c r="J58" s="12"/>
      <c r="K58" s="12"/>
      <c r="L58" s="12"/>
      <c r="M58" s="12"/>
      <c r="N58" s="12"/>
    </row>
    <row r="59" spans="1:14" s="4" customFormat="1" ht="31.5" x14ac:dyDescent="0.25">
      <c r="A59" s="48" t="s">
        <v>235</v>
      </c>
      <c r="B59" s="43">
        <v>5139</v>
      </c>
      <c r="C59" s="43">
        <v>5139</v>
      </c>
      <c r="D59" s="44">
        <f t="shared" si="3"/>
        <v>100</v>
      </c>
      <c r="E59" s="12"/>
      <c r="F59" s="12"/>
      <c r="G59" s="12"/>
      <c r="H59" s="12"/>
      <c r="I59" s="12"/>
      <c r="J59" s="12"/>
      <c r="K59" s="12"/>
      <c r="L59" s="12"/>
      <c r="M59" s="12"/>
      <c r="N59" s="12"/>
    </row>
    <row r="60" spans="1:14" s="4" customFormat="1" ht="31.5" x14ac:dyDescent="0.25">
      <c r="A60" s="48" t="s">
        <v>202</v>
      </c>
      <c r="B60" s="43">
        <v>4314.6000000000004</v>
      </c>
      <c r="C60" s="43">
        <v>4314.6000000000004</v>
      </c>
      <c r="D60" s="44">
        <f t="shared" si="3"/>
        <v>100</v>
      </c>
      <c r="E60" s="12"/>
      <c r="F60" s="12"/>
      <c r="G60" s="12"/>
      <c r="H60" s="12"/>
      <c r="I60" s="12"/>
      <c r="J60" s="12"/>
      <c r="K60" s="12"/>
      <c r="L60" s="12"/>
      <c r="M60" s="12"/>
      <c r="N60" s="12"/>
    </row>
    <row r="61" spans="1:14" s="4" customFormat="1" ht="31.5" x14ac:dyDescent="0.25">
      <c r="A61" s="49" t="s">
        <v>203</v>
      </c>
      <c r="B61" s="43">
        <v>123838</v>
      </c>
      <c r="C61" s="43">
        <v>123838</v>
      </c>
      <c r="D61" s="44">
        <f t="shared" si="3"/>
        <v>100</v>
      </c>
      <c r="E61" s="12"/>
      <c r="F61" s="12"/>
      <c r="G61" s="12"/>
      <c r="H61" s="12"/>
      <c r="I61" s="12"/>
      <c r="J61" s="12"/>
      <c r="K61" s="12"/>
      <c r="L61" s="12"/>
      <c r="M61" s="12"/>
      <c r="N61" s="12"/>
    </row>
    <row r="62" spans="1:14" s="4" customFormat="1" ht="31.5" x14ac:dyDescent="0.25">
      <c r="A62" s="49" t="s">
        <v>236</v>
      </c>
      <c r="B62" s="43">
        <v>3585.1</v>
      </c>
      <c r="C62" s="43">
        <v>3585.1</v>
      </c>
      <c r="D62" s="44">
        <f t="shared" si="3"/>
        <v>100</v>
      </c>
      <c r="E62" s="12"/>
      <c r="F62" s="12"/>
      <c r="G62" s="12"/>
      <c r="H62" s="12"/>
      <c r="I62" s="12"/>
      <c r="J62" s="12"/>
      <c r="K62" s="12"/>
      <c r="L62" s="12"/>
      <c r="M62" s="12"/>
      <c r="N62" s="12"/>
    </row>
    <row r="63" spans="1:14" s="4" customFormat="1" ht="47.25" x14ac:dyDescent="0.25">
      <c r="A63" s="49" t="s">
        <v>51</v>
      </c>
      <c r="B63" s="43">
        <v>290332.59999999998</v>
      </c>
      <c r="C63" s="43">
        <v>290332.59999999998</v>
      </c>
      <c r="D63" s="44">
        <f t="shared" si="3"/>
        <v>100</v>
      </c>
      <c r="E63" s="12"/>
      <c r="F63" s="12"/>
      <c r="G63" s="12"/>
      <c r="H63" s="12"/>
      <c r="I63" s="12"/>
      <c r="J63" s="12"/>
      <c r="K63" s="12"/>
      <c r="L63" s="12"/>
      <c r="M63" s="12"/>
      <c r="N63" s="12"/>
    </row>
    <row r="64" spans="1:14" s="4" customFormat="1" ht="31.5" x14ac:dyDescent="0.25">
      <c r="A64" s="49" t="s">
        <v>164</v>
      </c>
      <c r="B64" s="43">
        <v>1075765.3999999999</v>
      </c>
      <c r="C64" s="43">
        <v>1075339.3</v>
      </c>
      <c r="D64" s="44">
        <f t="shared" si="3"/>
        <v>99.960390992311162</v>
      </c>
      <c r="E64" s="12"/>
      <c r="F64" s="12"/>
      <c r="G64" s="12"/>
      <c r="H64" s="12"/>
      <c r="I64" s="12"/>
      <c r="J64" s="12"/>
      <c r="K64" s="12"/>
      <c r="L64" s="12"/>
      <c r="M64" s="12"/>
      <c r="N64" s="12"/>
    </row>
    <row r="65" spans="1:14" s="4" customFormat="1" ht="47.25" x14ac:dyDescent="0.25">
      <c r="A65" s="49" t="s">
        <v>165</v>
      </c>
      <c r="B65" s="43">
        <v>89.1</v>
      </c>
      <c r="C65" s="43">
        <v>19.8</v>
      </c>
      <c r="D65" s="44">
        <f t="shared" si="3"/>
        <v>22.222222222222225</v>
      </c>
      <c r="E65" s="12"/>
      <c r="F65" s="12"/>
      <c r="G65" s="12"/>
      <c r="H65" s="12"/>
      <c r="I65" s="12"/>
      <c r="J65" s="12"/>
      <c r="K65" s="12"/>
      <c r="L65" s="12"/>
      <c r="M65" s="12"/>
      <c r="N65" s="12"/>
    </row>
    <row r="66" spans="1:14" s="4" customFormat="1" ht="47.25" x14ac:dyDescent="0.25">
      <c r="A66" s="49" t="s">
        <v>237</v>
      </c>
      <c r="B66" s="43">
        <v>19823.099999999999</v>
      </c>
      <c r="C66" s="43">
        <v>19823.099999999999</v>
      </c>
      <c r="D66" s="44">
        <f t="shared" si="3"/>
        <v>100</v>
      </c>
      <c r="E66" s="12"/>
      <c r="F66" s="12"/>
      <c r="G66" s="12"/>
      <c r="H66" s="12"/>
      <c r="I66" s="12"/>
      <c r="J66" s="12"/>
      <c r="K66" s="12"/>
      <c r="L66" s="12"/>
      <c r="M66" s="12"/>
      <c r="N66" s="12"/>
    </row>
    <row r="67" spans="1:14" s="4" customFormat="1" ht="47.25" x14ac:dyDescent="0.25">
      <c r="A67" s="49" t="s">
        <v>204</v>
      </c>
      <c r="B67" s="43">
        <v>27094</v>
      </c>
      <c r="C67" s="43">
        <v>26960.1</v>
      </c>
      <c r="D67" s="44">
        <f t="shared" si="3"/>
        <v>99.505794640879898</v>
      </c>
      <c r="E67" s="12"/>
      <c r="F67" s="12"/>
      <c r="G67" s="12"/>
      <c r="H67" s="12"/>
      <c r="I67" s="12"/>
      <c r="J67" s="12"/>
      <c r="K67" s="12"/>
      <c r="L67" s="12"/>
      <c r="M67" s="12"/>
      <c r="N67" s="12"/>
    </row>
    <row r="68" spans="1:14" s="4" customFormat="1" ht="31.5" x14ac:dyDescent="0.25">
      <c r="A68" s="49" t="s">
        <v>238</v>
      </c>
      <c r="B68" s="43">
        <v>64442.3</v>
      </c>
      <c r="C68" s="43">
        <v>64442.3</v>
      </c>
      <c r="D68" s="44">
        <f t="shared" si="3"/>
        <v>100</v>
      </c>
      <c r="E68" s="12"/>
      <c r="F68" s="12"/>
      <c r="G68" s="12"/>
      <c r="H68" s="12"/>
      <c r="I68" s="12"/>
      <c r="J68" s="12"/>
      <c r="K68" s="12"/>
      <c r="L68" s="12"/>
      <c r="M68" s="12"/>
      <c r="N68" s="12"/>
    </row>
    <row r="69" spans="1:14" s="4" customFormat="1" ht="63" x14ac:dyDescent="0.25">
      <c r="A69" s="49" t="s">
        <v>189</v>
      </c>
      <c r="B69" s="43">
        <v>58410</v>
      </c>
      <c r="C69" s="43">
        <v>58410</v>
      </c>
      <c r="D69" s="44">
        <f t="shared" si="3"/>
        <v>100</v>
      </c>
      <c r="E69" s="12"/>
      <c r="F69" s="12"/>
      <c r="G69" s="12"/>
      <c r="H69" s="12"/>
      <c r="I69" s="12"/>
      <c r="J69" s="12"/>
      <c r="K69" s="12"/>
      <c r="L69" s="12"/>
      <c r="M69" s="12"/>
      <c r="N69" s="12"/>
    </row>
    <row r="70" spans="1:14" s="4" customFormat="1" ht="31.5" x14ac:dyDescent="0.25">
      <c r="A70" s="49" t="s">
        <v>239</v>
      </c>
      <c r="B70" s="43">
        <v>27580</v>
      </c>
      <c r="C70" s="43">
        <v>27580</v>
      </c>
      <c r="D70" s="44">
        <f t="shared" si="3"/>
        <v>100</v>
      </c>
      <c r="E70" s="12"/>
      <c r="F70" s="12"/>
      <c r="G70" s="12"/>
      <c r="H70" s="12"/>
      <c r="I70" s="12"/>
      <c r="J70" s="12"/>
      <c r="K70" s="12"/>
      <c r="L70" s="12"/>
      <c r="M70" s="12"/>
      <c r="N70" s="12"/>
    </row>
    <row r="71" spans="1:14" s="4" customFormat="1" ht="63" x14ac:dyDescent="0.25">
      <c r="A71" s="49" t="s">
        <v>240</v>
      </c>
      <c r="B71" s="43">
        <v>180732.7</v>
      </c>
      <c r="C71" s="43">
        <v>180732.7</v>
      </c>
      <c r="D71" s="44">
        <f t="shared" si="3"/>
        <v>100</v>
      </c>
      <c r="E71" s="12"/>
      <c r="F71" s="12"/>
      <c r="G71" s="12"/>
      <c r="H71" s="12"/>
      <c r="I71" s="12"/>
      <c r="J71" s="12"/>
      <c r="K71" s="12"/>
      <c r="L71" s="12"/>
      <c r="M71" s="12"/>
      <c r="N71" s="12"/>
    </row>
    <row r="72" spans="1:14" s="4" customFormat="1" ht="47.25" x14ac:dyDescent="0.25">
      <c r="A72" s="49" t="s">
        <v>241</v>
      </c>
      <c r="B72" s="43">
        <v>58087.5</v>
      </c>
      <c r="C72" s="43">
        <v>58087.199999999997</v>
      </c>
      <c r="D72" s="44">
        <f t="shared" si="3"/>
        <v>99.999483537766295</v>
      </c>
      <c r="E72" s="12"/>
      <c r="F72" s="12"/>
      <c r="G72" s="12"/>
      <c r="H72" s="12"/>
      <c r="I72" s="12"/>
      <c r="J72" s="12"/>
      <c r="K72" s="12"/>
      <c r="L72" s="12"/>
      <c r="M72" s="12"/>
      <c r="N72" s="12"/>
    </row>
    <row r="73" spans="1:14" s="4" customFormat="1" ht="47.25" x14ac:dyDescent="0.25">
      <c r="A73" s="49" t="s">
        <v>242</v>
      </c>
      <c r="B73" s="43">
        <v>11132.5</v>
      </c>
      <c r="C73" s="43">
        <v>11132.5</v>
      </c>
      <c r="D73" s="44">
        <f t="shared" si="3"/>
        <v>100</v>
      </c>
      <c r="E73" s="12"/>
      <c r="F73" s="12"/>
      <c r="G73" s="12"/>
      <c r="H73" s="12"/>
      <c r="I73" s="12"/>
      <c r="J73" s="12"/>
      <c r="K73" s="12"/>
      <c r="L73" s="12"/>
      <c r="M73" s="12"/>
      <c r="N73" s="12"/>
    </row>
    <row r="74" spans="1:14" s="4" customFormat="1" ht="15.75" x14ac:dyDescent="0.25">
      <c r="A74" s="49" t="s">
        <v>52</v>
      </c>
      <c r="B74" s="43">
        <v>6146.9</v>
      </c>
      <c r="C74" s="43">
        <v>6142.2</v>
      </c>
      <c r="D74" s="44">
        <f t="shared" si="3"/>
        <v>99.9235386943012</v>
      </c>
      <c r="E74" s="12"/>
      <c r="F74" s="12"/>
      <c r="G74" s="12"/>
      <c r="H74" s="12"/>
      <c r="I74" s="12"/>
      <c r="J74" s="12"/>
      <c r="K74" s="12"/>
      <c r="L74" s="12"/>
      <c r="M74" s="12"/>
      <c r="N74" s="12"/>
    </row>
    <row r="75" spans="1:14" s="4" customFormat="1" ht="31.5" x14ac:dyDescent="0.25">
      <c r="A75" s="49" t="s">
        <v>53</v>
      </c>
      <c r="B75" s="43">
        <v>11254.5</v>
      </c>
      <c r="C75" s="43">
        <v>11253.6</v>
      </c>
      <c r="D75" s="44">
        <f t="shared" si="3"/>
        <v>99.992003198720511</v>
      </c>
      <c r="E75" s="12"/>
      <c r="F75" s="12"/>
      <c r="G75" s="12"/>
      <c r="H75" s="12"/>
      <c r="I75" s="12"/>
      <c r="J75" s="12"/>
      <c r="K75" s="12"/>
      <c r="L75" s="12"/>
      <c r="M75" s="12"/>
      <c r="N75" s="12"/>
    </row>
    <row r="76" spans="1:14" s="4" customFormat="1" ht="47.25" x14ac:dyDescent="0.25">
      <c r="A76" s="49" t="s">
        <v>243</v>
      </c>
      <c r="B76" s="43">
        <v>107606.7</v>
      </c>
      <c r="C76" s="43">
        <v>107606.7</v>
      </c>
      <c r="D76" s="44">
        <f t="shared" si="3"/>
        <v>100</v>
      </c>
      <c r="E76" s="12"/>
      <c r="F76" s="12"/>
      <c r="G76" s="12"/>
      <c r="H76" s="12"/>
      <c r="I76" s="12"/>
      <c r="J76" s="12"/>
      <c r="K76" s="12"/>
      <c r="L76" s="12"/>
      <c r="M76" s="12"/>
      <c r="N76" s="12"/>
    </row>
    <row r="77" spans="1:14" s="4" customFormat="1" ht="31.5" x14ac:dyDescent="0.25">
      <c r="A77" s="49" t="s">
        <v>54</v>
      </c>
      <c r="B77" s="43">
        <v>7145.1</v>
      </c>
      <c r="C77" s="43">
        <v>7145.1</v>
      </c>
      <c r="D77" s="44">
        <f t="shared" si="3"/>
        <v>100</v>
      </c>
      <c r="E77" s="12"/>
      <c r="F77" s="12"/>
      <c r="G77" s="12"/>
      <c r="H77" s="12"/>
      <c r="I77" s="12"/>
      <c r="J77" s="12"/>
      <c r="K77" s="12"/>
      <c r="L77" s="12"/>
      <c r="M77" s="12"/>
      <c r="N77" s="12"/>
    </row>
    <row r="78" spans="1:14" s="4" customFormat="1" ht="63" x14ac:dyDescent="0.25">
      <c r="A78" s="49" t="s">
        <v>244</v>
      </c>
      <c r="B78" s="43">
        <v>878.4</v>
      </c>
      <c r="C78" s="43">
        <v>878.4</v>
      </c>
      <c r="D78" s="44">
        <f t="shared" si="3"/>
        <v>100</v>
      </c>
      <c r="E78" s="12"/>
      <c r="F78" s="12"/>
      <c r="G78" s="12"/>
      <c r="H78" s="12"/>
      <c r="I78" s="12"/>
      <c r="J78" s="12"/>
      <c r="K78" s="12"/>
      <c r="L78" s="12"/>
      <c r="M78" s="12"/>
      <c r="N78" s="12"/>
    </row>
    <row r="79" spans="1:14" s="4" customFormat="1" ht="31.5" x14ac:dyDescent="0.25">
      <c r="A79" s="49" t="s">
        <v>245</v>
      </c>
      <c r="B79" s="43">
        <v>203747.8</v>
      </c>
      <c r="C79" s="43">
        <v>203747.8</v>
      </c>
      <c r="D79" s="44">
        <f t="shared" si="3"/>
        <v>100</v>
      </c>
      <c r="E79" s="12"/>
      <c r="F79" s="12"/>
      <c r="G79" s="12"/>
      <c r="H79" s="12"/>
      <c r="I79" s="12"/>
      <c r="J79" s="12"/>
      <c r="K79" s="12"/>
      <c r="L79" s="12"/>
      <c r="M79" s="12"/>
      <c r="N79" s="12"/>
    </row>
    <row r="80" spans="1:14" s="4" customFormat="1" ht="31.5" x14ac:dyDescent="0.25">
      <c r="A80" s="49" t="s">
        <v>246</v>
      </c>
      <c r="B80" s="43">
        <v>354264.5</v>
      </c>
      <c r="C80" s="43">
        <v>354264.5</v>
      </c>
      <c r="D80" s="44">
        <f t="shared" si="3"/>
        <v>100</v>
      </c>
      <c r="E80" s="12"/>
      <c r="F80" s="12"/>
      <c r="G80" s="12"/>
      <c r="H80" s="12"/>
      <c r="I80" s="12"/>
      <c r="J80" s="12"/>
      <c r="K80" s="12"/>
      <c r="L80" s="12"/>
      <c r="M80" s="12"/>
      <c r="N80" s="12"/>
    </row>
    <row r="81" spans="1:14" s="4" customFormat="1" ht="31.5" x14ac:dyDescent="0.25">
      <c r="A81" s="49" t="s">
        <v>55</v>
      </c>
      <c r="B81" s="43">
        <v>963623.1</v>
      </c>
      <c r="C81" s="43">
        <v>956441.1</v>
      </c>
      <c r="D81" s="44">
        <f t="shared" si="3"/>
        <v>99.254687854618666</v>
      </c>
      <c r="E81" s="12"/>
      <c r="F81" s="12"/>
      <c r="G81" s="12"/>
      <c r="H81" s="12"/>
      <c r="I81" s="12"/>
      <c r="J81" s="12"/>
      <c r="K81" s="12"/>
      <c r="L81" s="12"/>
      <c r="M81" s="12"/>
      <c r="N81" s="12"/>
    </row>
    <row r="82" spans="1:14" s="4" customFormat="1" ht="78.75" x14ac:dyDescent="0.25">
      <c r="A82" s="49" t="s">
        <v>166</v>
      </c>
      <c r="B82" s="43">
        <v>18324.900000000001</v>
      </c>
      <c r="C82" s="43">
        <v>18324.900000000001</v>
      </c>
      <c r="D82" s="44">
        <f t="shared" si="3"/>
        <v>100</v>
      </c>
      <c r="E82" s="12"/>
      <c r="F82" s="12"/>
      <c r="G82" s="12"/>
      <c r="H82" s="12"/>
      <c r="I82" s="12"/>
      <c r="J82" s="12"/>
      <c r="K82" s="12"/>
      <c r="L82" s="12"/>
      <c r="M82" s="12"/>
      <c r="N82" s="12"/>
    </row>
    <row r="83" spans="1:14" s="4" customFormat="1" ht="47.25" x14ac:dyDescent="0.25">
      <c r="A83" s="48" t="s">
        <v>205</v>
      </c>
      <c r="B83" s="43">
        <v>7920</v>
      </c>
      <c r="C83" s="43">
        <v>7920</v>
      </c>
      <c r="D83" s="44">
        <f t="shared" si="3"/>
        <v>100</v>
      </c>
      <c r="E83" s="12"/>
      <c r="F83" s="12"/>
      <c r="G83" s="12"/>
      <c r="H83" s="12"/>
      <c r="I83" s="12"/>
      <c r="J83" s="12"/>
      <c r="K83" s="12"/>
      <c r="L83" s="12"/>
      <c r="M83" s="12"/>
      <c r="N83" s="12"/>
    </row>
    <row r="84" spans="1:14" s="4" customFormat="1" ht="47.25" x14ac:dyDescent="0.25">
      <c r="A84" s="48" t="s">
        <v>206</v>
      </c>
      <c r="B84" s="43">
        <v>522391.9</v>
      </c>
      <c r="C84" s="43">
        <v>522391.1</v>
      </c>
      <c r="D84" s="44">
        <f t="shared" si="3"/>
        <v>99.999846858268654</v>
      </c>
      <c r="E84" s="12"/>
      <c r="F84" s="12"/>
      <c r="G84" s="12"/>
      <c r="H84" s="12"/>
      <c r="I84" s="12"/>
      <c r="J84" s="12"/>
      <c r="K84" s="12"/>
      <c r="L84" s="12"/>
      <c r="M84" s="12"/>
      <c r="N84" s="12"/>
    </row>
    <row r="85" spans="1:14" s="4" customFormat="1" ht="47.25" x14ac:dyDescent="0.25">
      <c r="A85" s="49" t="s">
        <v>167</v>
      </c>
      <c r="B85" s="43">
        <v>2367.4</v>
      </c>
      <c r="C85" s="43">
        <v>2367.4</v>
      </c>
      <c r="D85" s="44">
        <f t="shared" si="3"/>
        <v>100</v>
      </c>
      <c r="E85" s="12"/>
      <c r="F85" s="12"/>
      <c r="G85" s="12"/>
      <c r="H85" s="12"/>
      <c r="I85" s="12"/>
      <c r="J85" s="12"/>
      <c r="K85" s="12"/>
      <c r="L85" s="12"/>
      <c r="M85" s="12"/>
      <c r="N85" s="12"/>
    </row>
    <row r="86" spans="1:14" s="4" customFormat="1" ht="15.75" x14ac:dyDescent="0.25">
      <c r="A86" s="49" t="s">
        <v>168</v>
      </c>
      <c r="B86" s="43">
        <v>143683.29999999999</v>
      </c>
      <c r="C86" s="43">
        <v>143683.29999999999</v>
      </c>
      <c r="D86" s="44">
        <f t="shared" si="3"/>
        <v>100</v>
      </c>
      <c r="E86" s="12"/>
      <c r="F86" s="12"/>
      <c r="G86" s="12"/>
      <c r="H86" s="12"/>
      <c r="I86" s="12"/>
      <c r="J86" s="12"/>
      <c r="K86" s="12"/>
      <c r="L86" s="12"/>
      <c r="M86" s="12"/>
      <c r="N86" s="12"/>
    </row>
    <row r="87" spans="1:14" s="4" customFormat="1" ht="47.25" x14ac:dyDescent="0.25">
      <c r="A87" s="49" t="s">
        <v>169</v>
      </c>
      <c r="B87" s="43">
        <v>542.29999999999995</v>
      </c>
      <c r="C87" s="43">
        <v>542.29999999999995</v>
      </c>
      <c r="D87" s="44">
        <f t="shared" si="3"/>
        <v>100</v>
      </c>
      <c r="E87" s="12"/>
      <c r="F87" s="12"/>
      <c r="G87" s="12"/>
      <c r="H87" s="12"/>
      <c r="I87" s="12"/>
      <c r="J87" s="12"/>
      <c r="K87" s="12"/>
      <c r="L87" s="12"/>
      <c r="M87" s="12"/>
      <c r="N87" s="12"/>
    </row>
    <row r="88" spans="1:14" s="4" customFormat="1" ht="31.5" x14ac:dyDescent="0.25">
      <c r="A88" s="49" t="s">
        <v>170</v>
      </c>
      <c r="B88" s="43">
        <v>1423280.1</v>
      </c>
      <c r="C88" s="43">
        <v>1423210.1</v>
      </c>
      <c r="D88" s="44">
        <f t="shared" si="3"/>
        <v>99.995081783269498</v>
      </c>
      <c r="E88" s="12"/>
      <c r="F88" s="12"/>
      <c r="G88" s="12"/>
      <c r="H88" s="12"/>
      <c r="I88" s="12"/>
      <c r="J88" s="12"/>
      <c r="K88" s="12"/>
      <c r="L88" s="12"/>
      <c r="M88" s="12"/>
      <c r="N88" s="12"/>
    </row>
    <row r="89" spans="1:14" s="4" customFormat="1" ht="31.5" x14ac:dyDescent="0.25">
      <c r="A89" s="48" t="s">
        <v>171</v>
      </c>
      <c r="B89" s="43">
        <v>425343.7</v>
      </c>
      <c r="C89" s="43">
        <v>425343.6</v>
      </c>
      <c r="D89" s="44">
        <f t="shared" si="3"/>
        <v>99.999976489601224</v>
      </c>
      <c r="E89" s="12"/>
      <c r="F89" s="12"/>
      <c r="G89" s="12"/>
      <c r="H89" s="12"/>
      <c r="I89" s="12"/>
      <c r="J89" s="12"/>
      <c r="K89" s="12"/>
      <c r="L89" s="12"/>
      <c r="M89" s="12"/>
      <c r="N89" s="12"/>
    </row>
    <row r="90" spans="1:14" s="4" customFormat="1" ht="31.5" x14ac:dyDescent="0.25">
      <c r="A90" s="48" t="s">
        <v>207</v>
      </c>
      <c r="B90" s="43">
        <v>1230803.6000000001</v>
      </c>
      <c r="C90" s="43">
        <v>1230803.6000000001</v>
      </c>
      <c r="D90" s="44">
        <f t="shared" si="3"/>
        <v>100</v>
      </c>
      <c r="E90" s="12"/>
      <c r="F90" s="12"/>
      <c r="G90" s="12"/>
      <c r="H90" s="12"/>
      <c r="I90" s="12"/>
      <c r="J90" s="12"/>
      <c r="K90" s="12"/>
      <c r="L90" s="12"/>
      <c r="M90" s="12"/>
      <c r="N90" s="12"/>
    </row>
    <row r="91" spans="1:14" s="4" customFormat="1" ht="31.5" x14ac:dyDescent="0.25">
      <c r="A91" s="48" t="s">
        <v>247</v>
      </c>
      <c r="B91" s="43">
        <v>43156.9</v>
      </c>
      <c r="C91" s="43">
        <v>43156.9</v>
      </c>
      <c r="D91" s="44">
        <f t="shared" si="3"/>
        <v>100</v>
      </c>
      <c r="E91" s="12"/>
      <c r="F91" s="12"/>
      <c r="G91" s="12"/>
      <c r="H91" s="12"/>
      <c r="I91" s="12"/>
      <c r="J91" s="12"/>
      <c r="K91" s="12"/>
      <c r="L91" s="12"/>
      <c r="M91" s="12"/>
      <c r="N91" s="12"/>
    </row>
    <row r="92" spans="1:14" s="4" customFormat="1" ht="31.5" x14ac:dyDescent="0.25">
      <c r="A92" s="49" t="s">
        <v>208</v>
      </c>
      <c r="B92" s="43">
        <v>303699.90000000002</v>
      </c>
      <c r="C92" s="43">
        <v>301978.3</v>
      </c>
      <c r="D92" s="44">
        <f t="shared" si="3"/>
        <v>99.433124607548422</v>
      </c>
      <c r="E92" s="12"/>
      <c r="F92" s="12"/>
      <c r="G92" s="12"/>
      <c r="H92" s="12"/>
      <c r="I92" s="12"/>
      <c r="J92" s="12"/>
      <c r="K92" s="12"/>
      <c r="L92" s="12"/>
      <c r="M92" s="12"/>
      <c r="N92" s="12"/>
    </row>
    <row r="93" spans="1:14" s="4" customFormat="1" ht="47.25" x14ac:dyDescent="0.25">
      <c r="A93" s="49" t="s">
        <v>248</v>
      </c>
      <c r="B93" s="43">
        <v>14442.4</v>
      </c>
      <c r="C93" s="43">
        <v>13482.2</v>
      </c>
      <c r="D93" s="44">
        <f t="shared" si="3"/>
        <v>93.351520522904792</v>
      </c>
      <c r="E93" s="12"/>
      <c r="F93" s="12"/>
      <c r="G93" s="12"/>
      <c r="H93" s="12"/>
      <c r="I93" s="12"/>
      <c r="J93" s="12"/>
      <c r="K93" s="12"/>
      <c r="L93" s="12"/>
      <c r="M93" s="12"/>
      <c r="N93" s="12"/>
    </row>
    <row r="94" spans="1:14" s="4" customFormat="1" ht="31.5" x14ac:dyDescent="0.25">
      <c r="A94" s="49" t="s">
        <v>249</v>
      </c>
      <c r="B94" s="43">
        <v>387087.9</v>
      </c>
      <c r="C94" s="43">
        <v>387087.9</v>
      </c>
      <c r="D94" s="44">
        <f t="shared" si="3"/>
        <v>100</v>
      </c>
      <c r="E94" s="12"/>
      <c r="F94" s="12"/>
      <c r="G94" s="12"/>
      <c r="H94" s="12"/>
      <c r="I94" s="12"/>
      <c r="J94" s="12"/>
      <c r="K94" s="12"/>
      <c r="L94" s="12"/>
      <c r="M94" s="12"/>
      <c r="N94" s="12"/>
    </row>
    <row r="95" spans="1:14" s="4" customFormat="1" ht="47.25" x14ac:dyDescent="0.25">
      <c r="A95" s="49" t="s">
        <v>250</v>
      </c>
      <c r="B95" s="43">
        <v>297</v>
      </c>
      <c r="C95" s="43">
        <v>297</v>
      </c>
      <c r="D95" s="44">
        <f t="shared" si="3"/>
        <v>100</v>
      </c>
      <c r="E95" s="12"/>
      <c r="F95" s="12"/>
      <c r="G95" s="12"/>
      <c r="H95" s="12"/>
      <c r="I95" s="12"/>
      <c r="J95" s="12"/>
      <c r="K95" s="12"/>
      <c r="L95" s="12"/>
      <c r="M95" s="12"/>
      <c r="N95" s="12"/>
    </row>
    <row r="96" spans="1:14" s="4" customFormat="1" ht="31.5" x14ac:dyDescent="0.25">
      <c r="A96" s="49" t="s">
        <v>172</v>
      </c>
      <c r="B96" s="43">
        <v>628174</v>
      </c>
      <c r="C96" s="43">
        <v>628174</v>
      </c>
      <c r="D96" s="44">
        <f t="shared" si="3"/>
        <v>100</v>
      </c>
      <c r="E96" s="12"/>
      <c r="F96" s="12"/>
      <c r="G96" s="12"/>
      <c r="H96" s="12"/>
      <c r="I96" s="12"/>
      <c r="J96" s="12"/>
      <c r="K96" s="12"/>
      <c r="L96" s="12"/>
      <c r="M96" s="12"/>
      <c r="N96" s="12"/>
    </row>
    <row r="97" spans="1:14" s="4" customFormat="1" ht="31.5" x14ac:dyDescent="0.25">
      <c r="A97" s="49" t="s">
        <v>56</v>
      </c>
      <c r="B97" s="43">
        <v>186.8</v>
      </c>
      <c r="C97" s="43">
        <v>186.8</v>
      </c>
      <c r="D97" s="44">
        <f t="shared" si="3"/>
        <v>100</v>
      </c>
      <c r="E97" s="12"/>
      <c r="F97" s="12"/>
      <c r="G97" s="12"/>
      <c r="H97" s="12"/>
      <c r="I97" s="12"/>
      <c r="J97" s="12"/>
      <c r="K97" s="12"/>
      <c r="L97" s="12"/>
      <c r="M97" s="12"/>
      <c r="N97" s="12"/>
    </row>
    <row r="98" spans="1:14" s="4" customFormat="1" ht="47.25" x14ac:dyDescent="0.25">
      <c r="A98" s="49" t="s">
        <v>57</v>
      </c>
      <c r="B98" s="43">
        <v>6916.1</v>
      </c>
      <c r="C98" s="43">
        <v>6916.1</v>
      </c>
      <c r="D98" s="44">
        <f t="shared" si="3"/>
        <v>100</v>
      </c>
      <c r="E98" s="12"/>
      <c r="F98" s="12"/>
      <c r="G98" s="12"/>
      <c r="H98" s="12"/>
      <c r="I98" s="12"/>
      <c r="J98" s="12"/>
      <c r="K98" s="12"/>
      <c r="L98" s="12"/>
      <c r="M98" s="12"/>
      <c r="N98" s="12"/>
    </row>
    <row r="99" spans="1:14" s="4" customFormat="1" ht="31.5" x14ac:dyDescent="0.25">
      <c r="A99" s="49" t="s">
        <v>58</v>
      </c>
      <c r="B99" s="43">
        <v>6282.3</v>
      </c>
      <c r="C99" s="43">
        <v>6282.3</v>
      </c>
      <c r="D99" s="44">
        <f t="shared" si="3"/>
        <v>100</v>
      </c>
      <c r="E99" s="12"/>
      <c r="F99" s="12"/>
      <c r="G99" s="12"/>
      <c r="H99" s="12"/>
      <c r="I99" s="12"/>
      <c r="J99" s="12"/>
      <c r="K99" s="12"/>
      <c r="L99" s="12"/>
      <c r="M99" s="12"/>
      <c r="N99" s="12"/>
    </row>
    <row r="100" spans="1:14" s="4" customFormat="1" ht="31.5" x14ac:dyDescent="0.25">
      <c r="A100" s="49" t="s">
        <v>173</v>
      </c>
      <c r="B100" s="43">
        <v>44184</v>
      </c>
      <c r="C100" s="43">
        <v>44184</v>
      </c>
      <c r="D100" s="44">
        <f t="shared" si="3"/>
        <v>100</v>
      </c>
      <c r="E100" s="12"/>
      <c r="F100" s="12"/>
      <c r="G100" s="12"/>
      <c r="H100" s="12"/>
      <c r="I100" s="12"/>
      <c r="J100" s="12"/>
      <c r="K100" s="12"/>
      <c r="L100" s="12"/>
      <c r="M100" s="12"/>
      <c r="N100" s="12"/>
    </row>
    <row r="101" spans="1:14" s="4" customFormat="1" ht="47.25" x14ac:dyDescent="0.25">
      <c r="A101" s="49" t="s">
        <v>209</v>
      </c>
      <c r="B101" s="43">
        <v>2658081.7000000002</v>
      </c>
      <c r="C101" s="43">
        <v>2653641.5</v>
      </c>
      <c r="D101" s="44">
        <f t="shared" si="3"/>
        <v>99.832954720691987</v>
      </c>
      <c r="E101" s="12"/>
      <c r="F101" s="12"/>
      <c r="G101" s="12"/>
      <c r="H101" s="12"/>
      <c r="I101" s="12"/>
      <c r="J101" s="12"/>
      <c r="K101" s="12"/>
      <c r="L101" s="12"/>
      <c r="M101" s="12"/>
      <c r="N101" s="12"/>
    </row>
    <row r="102" spans="1:14" s="4" customFormat="1" ht="31.5" x14ac:dyDescent="0.25">
      <c r="A102" s="49" t="s">
        <v>59</v>
      </c>
      <c r="B102" s="43">
        <v>174891</v>
      </c>
      <c r="C102" s="43">
        <v>174891</v>
      </c>
      <c r="D102" s="44">
        <f t="shared" si="3"/>
        <v>100</v>
      </c>
      <c r="E102" s="12"/>
      <c r="F102" s="12"/>
      <c r="G102" s="12"/>
      <c r="H102" s="12"/>
      <c r="I102" s="12"/>
      <c r="J102" s="12"/>
      <c r="K102" s="12"/>
      <c r="L102" s="12"/>
      <c r="M102" s="12"/>
      <c r="N102" s="12"/>
    </row>
    <row r="103" spans="1:14" s="4" customFormat="1" ht="31.5" x14ac:dyDescent="0.25">
      <c r="A103" s="49" t="s">
        <v>174</v>
      </c>
      <c r="B103" s="43">
        <v>70319.8</v>
      </c>
      <c r="C103" s="43">
        <v>70319.8</v>
      </c>
      <c r="D103" s="44">
        <f t="shared" si="3"/>
        <v>100</v>
      </c>
      <c r="E103" s="12"/>
      <c r="F103" s="12"/>
      <c r="G103" s="12"/>
      <c r="H103" s="12"/>
      <c r="I103" s="12"/>
      <c r="J103" s="12"/>
      <c r="K103" s="12"/>
      <c r="L103" s="12"/>
      <c r="M103" s="12"/>
      <c r="N103" s="12"/>
    </row>
    <row r="104" spans="1:14" s="4" customFormat="1" ht="31.5" x14ac:dyDescent="0.25">
      <c r="A104" s="49" t="s">
        <v>175</v>
      </c>
      <c r="B104" s="43">
        <v>90367.9</v>
      </c>
      <c r="C104" s="43">
        <v>90344.9</v>
      </c>
      <c r="D104" s="44">
        <f t="shared" si="3"/>
        <v>99.974548484583565</v>
      </c>
      <c r="E104" s="12"/>
      <c r="F104" s="12"/>
      <c r="G104" s="12"/>
      <c r="H104" s="12"/>
      <c r="I104" s="12"/>
      <c r="J104" s="12"/>
      <c r="K104" s="12"/>
      <c r="L104" s="12"/>
      <c r="M104" s="12"/>
      <c r="N104" s="12"/>
    </row>
    <row r="105" spans="1:14" s="4" customFormat="1" ht="15.75" x14ac:dyDescent="0.25">
      <c r="A105" s="49" t="s">
        <v>210</v>
      </c>
      <c r="B105" s="43">
        <v>77991.899999999994</v>
      </c>
      <c r="C105" s="43">
        <v>77991.899999999994</v>
      </c>
      <c r="D105" s="44">
        <f t="shared" si="3"/>
        <v>100</v>
      </c>
      <c r="E105" s="12"/>
      <c r="F105" s="12"/>
      <c r="G105" s="12"/>
      <c r="H105" s="12"/>
      <c r="I105" s="12"/>
      <c r="J105" s="12"/>
      <c r="K105" s="12"/>
      <c r="L105" s="12"/>
      <c r="M105" s="12"/>
      <c r="N105" s="12"/>
    </row>
    <row r="106" spans="1:14" s="4" customFormat="1" ht="31.5" x14ac:dyDescent="0.25">
      <c r="A106" s="49" t="s">
        <v>60</v>
      </c>
      <c r="B106" s="43">
        <v>6198.5</v>
      </c>
      <c r="C106" s="43">
        <v>6198.5</v>
      </c>
      <c r="D106" s="44">
        <f t="shared" si="3"/>
        <v>100</v>
      </c>
      <c r="E106" s="12"/>
      <c r="F106" s="12"/>
      <c r="G106" s="12"/>
      <c r="H106" s="12"/>
      <c r="I106" s="12"/>
      <c r="J106" s="12"/>
      <c r="K106" s="12"/>
      <c r="L106" s="12"/>
      <c r="M106" s="12"/>
      <c r="N106" s="12"/>
    </row>
    <row r="107" spans="1:14" s="4" customFormat="1" ht="31.5" x14ac:dyDescent="0.25">
      <c r="A107" s="49" t="s">
        <v>251</v>
      </c>
      <c r="B107" s="43">
        <v>11061.5</v>
      </c>
      <c r="C107" s="43">
        <v>11061.5</v>
      </c>
      <c r="D107" s="44">
        <f t="shared" si="3"/>
        <v>100</v>
      </c>
      <c r="E107" s="12"/>
      <c r="F107" s="12"/>
      <c r="G107" s="12"/>
      <c r="H107" s="12"/>
      <c r="I107" s="12"/>
      <c r="J107" s="12"/>
      <c r="K107" s="12"/>
      <c r="L107" s="12"/>
      <c r="M107" s="12"/>
      <c r="N107" s="12"/>
    </row>
    <row r="108" spans="1:14" s="4" customFormat="1" ht="15.75" x14ac:dyDescent="0.25">
      <c r="A108" s="49" t="s">
        <v>176</v>
      </c>
      <c r="B108" s="43">
        <v>41756.300000000003</v>
      </c>
      <c r="C108" s="43">
        <v>41756.300000000003</v>
      </c>
      <c r="D108" s="44">
        <f t="shared" si="3"/>
        <v>100</v>
      </c>
      <c r="E108" s="12"/>
      <c r="F108" s="12"/>
      <c r="G108" s="12"/>
      <c r="H108" s="12"/>
      <c r="I108" s="12"/>
      <c r="J108" s="12"/>
      <c r="K108" s="12"/>
      <c r="L108" s="12"/>
      <c r="M108" s="12"/>
      <c r="N108" s="12"/>
    </row>
    <row r="109" spans="1:14" s="4" customFormat="1" ht="31.5" x14ac:dyDescent="0.25">
      <c r="A109" s="49" t="s">
        <v>61</v>
      </c>
      <c r="B109" s="43">
        <v>234698.8</v>
      </c>
      <c r="C109" s="43">
        <v>234698.8</v>
      </c>
      <c r="D109" s="44">
        <f t="shared" si="3"/>
        <v>100</v>
      </c>
      <c r="E109" s="12"/>
      <c r="F109" s="12"/>
      <c r="G109" s="12"/>
      <c r="H109" s="12"/>
      <c r="I109" s="12"/>
      <c r="J109" s="12"/>
      <c r="K109" s="12"/>
      <c r="L109" s="12"/>
      <c r="M109" s="12"/>
      <c r="N109" s="12"/>
    </row>
    <row r="110" spans="1:14" s="4" customFormat="1" ht="31.5" x14ac:dyDescent="0.25">
      <c r="A110" s="49" t="s">
        <v>252</v>
      </c>
      <c r="B110" s="43">
        <v>59835.6</v>
      </c>
      <c r="C110" s="43">
        <v>0</v>
      </c>
      <c r="D110" s="44">
        <f t="shared" si="3"/>
        <v>0</v>
      </c>
      <c r="E110" s="12"/>
      <c r="F110" s="12"/>
      <c r="G110" s="12"/>
      <c r="H110" s="12"/>
      <c r="I110" s="12"/>
      <c r="J110" s="12"/>
      <c r="K110" s="12"/>
      <c r="L110" s="12"/>
      <c r="M110" s="12"/>
      <c r="N110" s="12"/>
    </row>
    <row r="111" spans="1:14" s="4" customFormat="1" ht="47.25" x14ac:dyDescent="0.25">
      <c r="A111" s="49" t="s">
        <v>190</v>
      </c>
      <c r="B111" s="43">
        <v>42085.2</v>
      </c>
      <c r="C111" s="43">
        <v>41517.5</v>
      </c>
      <c r="D111" s="44">
        <f t="shared" si="3"/>
        <v>98.651069734728608</v>
      </c>
      <c r="E111" s="12"/>
      <c r="F111" s="12"/>
      <c r="G111" s="12"/>
      <c r="H111" s="12"/>
      <c r="I111" s="12"/>
      <c r="J111" s="12"/>
      <c r="K111" s="12"/>
      <c r="L111" s="12"/>
      <c r="M111" s="12"/>
      <c r="N111" s="12"/>
    </row>
    <row r="112" spans="1:14" s="4" customFormat="1" ht="31.5" x14ac:dyDescent="0.25">
      <c r="A112" s="49" t="s">
        <v>177</v>
      </c>
      <c r="B112" s="43">
        <v>195140.8</v>
      </c>
      <c r="C112" s="43">
        <v>195140.8</v>
      </c>
      <c r="D112" s="44">
        <f t="shared" si="3"/>
        <v>100</v>
      </c>
      <c r="E112" s="12"/>
      <c r="F112" s="12"/>
      <c r="G112" s="12"/>
      <c r="H112" s="12"/>
      <c r="I112" s="12"/>
      <c r="J112" s="12"/>
      <c r="K112" s="12"/>
      <c r="L112" s="12"/>
      <c r="M112" s="12"/>
      <c r="N112" s="12"/>
    </row>
    <row r="113" spans="1:14" s="4" customFormat="1" ht="31.5" x14ac:dyDescent="0.25">
      <c r="A113" s="49" t="s">
        <v>62</v>
      </c>
      <c r="B113" s="43">
        <v>100000</v>
      </c>
      <c r="C113" s="43">
        <v>100000</v>
      </c>
      <c r="D113" s="44">
        <f t="shared" si="3"/>
        <v>100</v>
      </c>
      <c r="E113" s="12"/>
      <c r="F113" s="12"/>
      <c r="G113" s="12"/>
      <c r="H113" s="12"/>
      <c r="I113" s="12"/>
      <c r="J113" s="12"/>
      <c r="K113" s="12"/>
      <c r="L113" s="12"/>
      <c r="M113" s="12"/>
      <c r="N113" s="12"/>
    </row>
    <row r="114" spans="1:14" s="4" customFormat="1" ht="31.5" x14ac:dyDescent="0.25">
      <c r="A114" s="49" t="s">
        <v>253</v>
      </c>
      <c r="B114" s="43">
        <v>16361.8</v>
      </c>
      <c r="C114" s="43">
        <v>16361.8</v>
      </c>
      <c r="D114" s="44">
        <f t="shared" si="3"/>
        <v>100</v>
      </c>
      <c r="E114" s="12"/>
      <c r="F114" s="12"/>
      <c r="G114" s="12"/>
      <c r="H114" s="12"/>
      <c r="I114" s="12"/>
      <c r="J114" s="12"/>
      <c r="K114" s="12"/>
      <c r="L114" s="12"/>
      <c r="M114" s="12"/>
      <c r="N114" s="12"/>
    </row>
    <row r="115" spans="1:14" s="4" customFormat="1" ht="15.75" x14ac:dyDescent="0.25">
      <c r="A115" s="49" t="s">
        <v>178</v>
      </c>
      <c r="B115" s="43">
        <v>48802.5</v>
      </c>
      <c r="C115" s="43">
        <v>49207.1</v>
      </c>
      <c r="D115" s="44">
        <f t="shared" si="3"/>
        <v>100.82905588853031</v>
      </c>
      <c r="E115" s="12"/>
      <c r="F115" s="12"/>
      <c r="G115" s="12"/>
      <c r="H115" s="12"/>
      <c r="I115" s="12"/>
      <c r="J115" s="12"/>
      <c r="K115" s="12"/>
      <c r="L115" s="12"/>
      <c r="M115" s="12"/>
      <c r="N115" s="12"/>
    </row>
    <row r="116" spans="1:14" s="4" customFormat="1" ht="47.25" x14ac:dyDescent="0.25">
      <c r="A116" s="49" t="s">
        <v>179</v>
      </c>
      <c r="B116" s="43">
        <v>22278.6</v>
      </c>
      <c r="C116" s="43">
        <v>22278.6</v>
      </c>
      <c r="D116" s="44">
        <f t="shared" si="3"/>
        <v>100</v>
      </c>
      <c r="E116" s="12"/>
      <c r="F116" s="12"/>
      <c r="G116" s="12"/>
      <c r="H116" s="12"/>
      <c r="I116" s="12"/>
      <c r="J116" s="12"/>
      <c r="K116" s="12"/>
      <c r="L116" s="12"/>
      <c r="M116" s="12"/>
      <c r="N116" s="12"/>
    </row>
    <row r="117" spans="1:14" s="4" customFormat="1" ht="31.5" x14ac:dyDescent="0.25">
      <c r="A117" s="49" t="s">
        <v>254</v>
      </c>
      <c r="B117" s="43">
        <v>5025</v>
      </c>
      <c r="C117" s="43">
        <v>5025</v>
      </c>
      <c r="D117" s="44">
        <f t="shared" si="3"/>
        <v>100</v>
      </c>
      <c r="E117" s="12"/>
      <c r="F117" s="12"/>
      <c r="G117" s="12"/>
      <c r="H117" s="12"/>
      <c r="I117" s="12"/>
      <c r="J117" s="12"/>
      <c r="K117" s="12"/>
      <c r="L117" s="12"/>
      <c r="M117" s="12"/>
      <c r="N117" s="12"/>
    </row>
    <row r="118" spans="1:14" s="4" customFormat="1" ht="31.5" x14ac:dyDescent="0.25">
      <c r="A118" s="49" t="s">
        <v>211</v>
      </c>
      <c r="B118" s="43">
        <v>120972.6</v>
      </c>
      <c r="C118" s="43">
        <v>120972.6</v>
      </c>
      <c r="D118" s="44">
        <f t="shared" si="3"/>
        <v>100</v>
      </c>
      <c r="E118" s="12"/>
      <c r="F118" s="12"/>
      <c r="G118" s="12"/>
      <c r="H118" s="12"/>
      <c r="I118" s="12"/>
      <c r="J118" s="12"/>
      <c r="K118" s="12"/>
      <c r="L118" s="12"/>
      <c r="M118" s="12"/>
      <c r="N118" s="12"/>
    </row>
    <row r="119" spans="1:14" s="4" customFormat="1" ht="31.5" x14ac:dyDescent="0.25">
      <c r="A119" s="49" t="s">
        <v>212</v>
      </c>
      <c r="B119" s="43">
        <v>567933.4</v>
      </c>
      <c r="C119" s="43">
        <v>567385.69999999995</v>
      </c>
      <c r="D119" s="44">
        <f t="shared" si="3"/>
        <v>99.903562636041471</v>
      </c>
      <c r="E119" s="12"/>
      <c r="F119" s="12"/>
      <c r="G119" s="12"/>
      <c r="H119" s="12"/>
      <c r="I119" s="12"/>
      <c r="J119" s="12"/>
      <c r="K119" s="12"/>
      <c r="L119" s="12"/>
      <c r="M119" s="12"/>
      <c r="N119" s="12"/>
    </row>
    <row r="120" spans="1:14" s="4" customFormat="1" ht="47.25" x14ac:dyDescent="0.25">
      <c r="A120" s="49" t="s">
        <v>213</v>
      </c>
      <c r="B120" s="43">
        <v>36827.199999999997</v>
      </c>
      <c r="C120" s="43">
        <v>36827.199999999997</v>
      </c>
      <c r="D120" s="44">
        <f t="shared" si="3"/>
        <v>100</v>
      </c>
      <c r="E120" s="12"/>
      <c r="F120" s="12"/>
      <c r="G120" s="12"/>
      <c r="H120" s="12"/>
      <c r="I120" s="12"/>
      <c r="J120" s="12"/>
      <c r="K120" s="12"/>
      <c r="L120" s="12"/>
      <c r="M120" s="12"/>
      <c r="N120" s="12"/>
    </row>
    <row r="121" spans="1:14" s="4" customFormat="1" ht="47.25" x14ac:dyDescent="0.25">
      <c r="A121" s="49" t="s">
        <v>255</v>
      </c>
      <c r="B121" s="43">
        <v>86754</v>
      </c>
      <c r="C121" s="43">
        <v>86754</v>
      </c>
      <c r="D121" s="44">
        <f t="shared" si="3"/>
        <v>100</v>
      </c>
      <c r="E121" s="12"/>
      <c r="F121" s="12"/>
      <c r="G121" s="12"/>
      <c r="H121" s="12"/>
      <c r="I121" s="12"/>
      <c r="J121" s="12"/>
      <c r="K121" s="12"/>
      <c r="L121" s="12"/>
      <c r="M121" s="12"/>
      <c r="N121" s="12"/>
    </row>
    <row r="122" spans="1:14" s="4" customFormat="1" ht="47.25" x14ac:dyDescent="0.25">
      <c r="A122" s="49" t="s">
        <v>256</v>
      </c>
      <c r="B122" s="43">
        <v>16242.5</v>
      </c>
      <c r="C122" s="43">
        <v>16242.5</v>
      </c>
      <c r="D122" s="44">
        <f t="shared" ref="D122:D126" si="4">+C122/B122*100</f>
        <v>100</v>
      </c>
      <c r="E122" s="12"/>
      <c r="F122" s="12"/>
      <c r="G122" s="12"/>
      <c r="H122" s="12"/>
      <c r="I122" s="12"/>
      <c r="J122" s="12"/>
      <c r="K122" s="12"/>
      <c r="L122" s="12"/>
      <c r="M122" s="12"/>
      <c r="N122" s="12"/>
    </row>
    <row r="123" spans="1:14" s="4" customFormat="1" ht="47.25" x14ac:dyDescent="0.25">
      <c r="A123" s="49" t="s">
        <v>63</v>
      </c>
      <c r="B123" s="43">
        <v>578633.69999999995</v>
      </c>
      <c r="C123" s="43">
        <v>578633.69999999995</v>
      </c>
      <c r="D123" s="44">
        <f t="shared" si="4"/>
        <v>100</v>
      </c>
      <c r="E123" s="12"/>
      <c r="F123" s="12"/>
      <c r="G123" s="12"/>
      <c r="H123" s="12"/>
      <c r="I123" s="12"/>
      <c r="J123" s="12"/>
      <c r="K123" s="12"/>
      <c r="L123" s="12"/>
      <c r="M123" s="12"/>
      <c r="N123" s="12"/>
    </row>
    <row r="124" spans="1:14" s="4" customFormat="1" ht="63" x14ac:dyDescent="0.25">
      <c r="A124" s="49" t="s">
        <v>257</v>
      </c>
      <c r="B124" s="43">
        <v>229300.8</v>
      </c>
      <c r="C124" s="43">
        <v>222552.8</v>
      </c>
      <c r="D124" s="44">
        <f t="shared" si="4"/>
        <v>97.057140664140732</v>
      </c>
      <c r="E124" s="12"/>
      <c r="F124" s="12"/>
      <c r="G124" s="12"/>
      <c r="H124" s="12"/>
      <c r="I124" s="12"/>
      <c r="J124" s="12"/>
      <c r="K124" s="12"/>
      <c r="L124" s="12"/>
      <c r="M124" s="12"/>
      <c r="N124" s="12"/>
    </row>
    <row r="125" spans="1:14" s="4" customFormat="1" ht="31.5" x14ac:dyDescent="0.25">
      <c r="A125" s="49" t="s">
        <v>258</v>
      </c>
      <c r="B125" s="43">
        <v>313503.90000000002</v>
      </c>
      <c r="C125" s="43">
        <v>313098.7</v>
      </c>
      <c r="D125" s="44">
        <f t="shared" si="4"/>
        <v>99.8707512091556</v>
      </c>
      <c r="E125" s="12"/>
      <c r="F125" s="12"/>
      <c r="G125" s="12"/>
      <c r="H125" s="12"/>
      <c r="I125" s="12"/>
      <c r="J125" s="12"/>
      <c r="K125" s="12"/>
      <c r="L125" s="12"/>
      <c r="M125" s="12"/>
      <c r="N125" s="12"/>
    </row>
    <row r="126" spans="1:14" s="4" customFormat="1" ht="15.75" x14ac:dyDescent="0.25">
      <c r="A126" s="49" t="s">
        <v>259</v>
      </c>
      <c r="B126" s="43">
        <v>853.1</v>
      </c>
      <c r="C126" s="43">
        <v>749.8</v>
      </c>
      <c r="D126" s="44">
        <f t="shared" si="4"/>
        <v>87.891220255538613</v>
      </c>
      <c r="E126" s="12"/>
      <c r="F126" s="12"/>
      <c r="G126" s="12"/>
      <c r="H126" s="12"/>
      <c r="I126" s="12"/>
      <c r="J126" s="12"/>
      <c r="K126" s="12"/>
      <c r="L126" s="12"/>
      <c r="M126" s="12"/>
      <c r="N126" s="12"/>
    </row>
    <row r="127" spans="1:14" s="4" customFormat="1" ht="15.75" x14ac:dyDescent="0.25">
      <c r="A127" s="50" t="s">
        <v>64</v>
      </c>
      <c r="B127" s="46">
        <f>SUM(B128:B143)</f>
        <v>1520224.0999999999</v>
      </c>
      <c r="C127" s="46">
        <f>SUM(C128:C143)</f>
        <v>1485375.5</v>
      </c>
      <c r="D127" s="47">
        <f>+C127/B127*100</f>
        <v>97.707666915686971</v>
      </c>
      <c r="E127" s="12"/>
      <c r="F127" s="12"/>
      <c r="G127" s="12"/>
      <c r="H127" s="12"/>
      <c r="I127" s="12"/>
      <c r="J127" s="12"/>
      <c r="K127" s="12"/>
      <c r="L127" s="12"/>
      <c r="M127" s="12"/>
      <c r="N127" s="12"/>
    </row>
    <row r="128" spans="1:14" s="4" customFormat="1" ht="31.5" x14ac:dyDescent="0.25">
      <c r="A128" s="51" t="s">
        <v>214</v>
      </c>
      <c r="B128" s="43">
        <v>26547.5</v>
      </c>
      <c r="C128" s="43">
        <v>25992.799999999999</v>
      </c>
      <c r="D128" s="44">
        <f>+C128/B128*100</f>
        <v>97.910537715415757</v>
      </c>
      <c r="E128" s="12"/>
      <c r="F128" s="12"/>
      <c r="G128" s="12"/>
      <c r="H128" s="12"/>
      <c r="I128" s="12"/>
      <c r="J128" s="12"/>
      <c r="K128" s="12"/>
      <c r="L128" s="12"/>
      <c r="M128" s="12"/>
      <c r="N128" s="12"/>
    </row>
    <row r="129" spans="1:14" s="4" customFormat="1" ht="31.5" x14ac:dyDescent="0.25">
      <c r="A129" s="51" t="s">
        <v>65</v>
      </c>
      <c r="B129" s="43">
        <v>630.1</v>
      </c>
      <c r="C129" s="43">
        <v>630.1</v>
      </c>
      <c r="D129" s="44">
        <f t="shared" ref="D129:D143" si="5">+C129/B129*100</f>
        <v>100</v>
      </c>
      <c r="E129" s="12"/>
      <c r="F129" s="12"/>
      <c r="G129" s="12"/>
      <c r="H129" s="12"/>
      <c r="I129" s="12"/>
      <c r="J129" s="12"/>
      <c r="K129" s="12"/>
      <c r="L129" s="12"/>
      <c r="M129" s="12"/>
      <c r="N129" s="12"/>
    </row>
    <row r="130" spans="1:14" s="4" customFormat="1" ht="31.5" x14ac:dyDescent="0.25">
      <c r="A130" s="51" t="s">
        <v>66</v>
      </c>
      <c r="B130" s="43">
        <v>5801.1</v>
      </c>
      <c r="C130" s="43">
        <v>5801.1</v>
      </c>
      <c r="D130" s="44">
        <f t="shared" si="5"/>
        <v>100</v>
      </c>
      <c r="E130" s="12"/>
      <c r="F130" s="12"/>
      <c r="G130" s="12"/>
      <c r="H130" s="12"/>
      <c r="I130" s="12"/>
      <c r="J130" s="12"/>
      <c r="K130" s="12"/>
      <c r="L130" s="12"/>
      <c r="M130" s="12"/>
      <c r="N130" s="12"/>
    </row>
    <row r="131" spans="1:14" s="4" customFormat="1" ht="31.5" x14ac:dyDescent="0.25">
      <c r="A131" s="51" t="s">
        <v>67</v>
      </c>
      <c r="B131" s="43">
        <v>244431.2</v>
      </c>
      <c r="C131" s="43">
        <v>244431.2</v>
      </c>
      <c r="D131" s="44">
        <f t="shared" si="5"/>
        <v>100</v>
      </c>
      <c r="E131" s="12"/>
      <c r="F131" s="12"/>
      <c r="G131" s="12"/>
      <c r="H131" s="12"/>
      <c r="I131" s="12"/>
      <c r="J131" s="12"/>
      <c r="K131" s="12"/>
      <c r="L131" s="12"/>
      <c r="M131" s="12"/>
      <c r="N131" s="12"/>
    </row>
    <row r="132" spans="1:14" s="4" customFormat="1" ht="31.5" x14ac:dyDescent="0.25">
      <c r="A132" s="51" t="s">
        <v>260</v>
      </c>
      <c r="B132" s="43">
        <v>13819.2</v>
      </c>
      <c r="C132" s="43">
        <v>6056.2</v>
      </c>
      <c r="D132" s="44">
        <f t="shared" si="5"/>
        <v>43.824533981706608</v>
      </c>
      <c r="E132" s="12"/>
      <c r="F132" s="12"/>
      <c r="G132" s="12"/>
      <c r="H132" s="12"/>
      <c r="I132" s="12"/>
      <c r="J132" s="12"/>
      <c r="K132" s="12"/>
      <c r="L132" s="12"/>
      <c r="M132" s="12"/>
      <c r="N132" s="12"/>
    </row>
    <row r="133" spans="1:14" s="4" customFormat="1" ht="47.25" x14ac:dyDescent="0.25">
      <c r="A133" s="51" t="s">
        <v>261</v>
      </c>
      <c r="B133" s="43">
        <v>70727.399999999994</v>
      </c>
      <c r="C133" s="43">
        <v>44317.5</v>
      </c>
      <c r="D133" s="44">
        <f t="shared" si="5"/>
        <v>62.659591615130772</v>
      </c>
      <c r="E133" s="12"/>
      <c r="F133" s="12"/>
      <c r="G133" s="12"/>
      <c r="H133" s="12"/>
      <c r="I133" s="12"/>
      <c r="J133" s="12"/>
      <c r="K133" s="12"/>
      <c r="L133" s="12"/>
      <c r="M133" s="12"/>
      <c r="N133" s="12"/>
    </row>
    <row r="134" spans="1:14" s="4" customFormat="1" ht="47.25" x14ac:dyDescent="0.25">
      <c r="A134" s="51" t="s">
        <v>68</v>
      </c>
      <c r="B134" s="43">
        <v>7300.7</v>
      </c>
      <c r="C134" s="43">
        <v>7300.7</v>
      </c>
      <c r="D134" s="44">
        <f t="shared" si="5"/>
        <v>100</v>
      </c>
      <c r="E134" s="12"/>
      <c r="F134" s="12"/>
      <c r="G134" s="12"/>
      <c r="H134" s="12"/>
      <c r="I134" s="12"/>
      <c r="J134" s="12"/>
      <c r="K134" s="12"/>
      <c r="L134" s="12"/>
      <c r="M134" s="12"/>
      <c r="N134" s="12"/>
    </row>
    <row r="135" spans="1:14" s="4" customFormat="1" ht="47.25" x14ac:dyDescent="0.25">
      <c r="A135" s="51" t="s">
        <v>191</v>
      </c>
      <c r="B135" s="43">
        <v>119.4</v>
      </c>
      <c r="C135" s="43">
        <v>0</v>
      </c>
      <c r="D135" s="44">
        <f t="shared" si="5"/>
        <v>0</v>
      </c>
      <c r="E135" s="12"/>
      <c r="F135" s="12"/>
      <c r="G135" s="12"/>
      <c r="H135" s="12"/>
      <c r="I135" s="12"/>
      <c r="J135" s="12"/>
      <c r="K135" s="12"/>
      <c r="L135" s="12"/>
      <c r="M135" s="12"/>
      <c r="N135" s="12"/>
    </row>
    <row r="136" spans="1:14" s="4" customFormat="1" ht="31.5" x14ac:dyDescent="0.25">
      <c r="A136" s="51" t="s">
        <v>69</v>
      </c>
      <c r="B136" s="43">
        <v>194711.6</v>
      </c>
      <c r="C136" s="43">
        <v>194711.6</v>
      </c>
      <c r="D136" s="44">
        <f t="shared" si="5"/>
        <v>100</v>
      </c>
      <c r="E136" s="12"/>
      <c r="F136" s="12"/>
      <c r="G136" s="12"/>
      <c r="H136" s="12"/>
      <c r="I136" s="12"/>
      <c r="J136" s="12"/>
      <c r="K136" s="12"/>
      <c r="L136" s="12"/>
      <c r="M136" s="12"/>
      <c r="N136" s="12"/>
    </row>
    <row r="137" spans="1:14" s="4" customFormat="1" ht="47.25" x14ac:dyDescent="0.25">
      <c r="A137" s="51" t="s">
        <v>192</v>
      </c>
      <c r="B137" s="43">
        <v>316920.40000000002</v>
      </c>
      <c r="C137" s="43">
        <v>316920.40000000002</v>
      </c>
      <c r="D137" s="44">
        <f t="shared" si="5"/>
        <v>100</v>
      </c>
      <c r="E137" s="12"/>
      <c r="F137" s="12"/>
      <c r="G137" s="12"/>
      <c r="H137" s="12"/>
      <c r="I137" s="12"/>
      <c r="J137" s="12"/>
      <c r="K137" s="12"/>
      <c r="L137" s="12"/>
      <c r="M137" s="12"/>
      <c r="N137" s="12"/>
    </row>
    <row r="138" spans="1:14" s="4" customFormat="1" ht="31.5" x14ac:dyDescent="0.25">
      <c r="A138" s="51" t="s">
        <v>215</v>
      </c>
      <c r="B138" s="43">
        <v>325103.40000000002</v>
      </c>
      <c r="C138" s="43">
        <v>325103.40000000002</v>
      </c>
      <c r="D138" s="44">
        <f t="shared" si="5"/>
        <v>100</v>
      </c>
      <c r="E138" s="12"/>
      <c r="F138" s="12"/>
      <c r="G138" s="12"/>
      <c r="H138" s="12"/>
      <c r="I138" s="12"/>
      <c r="J138" s="12"/>
      <c r="K138" s="12"/>
      <c r="L138" s="12"/>
      <c r="M138" s="12"/>
      <c r="N138" s="12"/>
    </row>
    <row r="139" spans="1:14" s="4" customFormat="1" ht="15.75" x14ac:dyDescent="0.25">
      <c r="A139" s="51" t="s">
        <v>70</v>
      </c>
      <c r="B139" s="43">
        <v>40399.199999999997</v>
      </c>
      <c r="C139" s="43">
        <v>40399.199999999997</v>
      </c>
      <c r="D139" s="44">
        <f t="shared" si="5"/>
        <v>100</v>
      </c>
      <c r="E139" s="12"/>
      <c r="F139" s="12"/>
      <c r="G139" s="12"/>
      <c r="H139" s="12"/>
      <c r="I139" s="12"/>
      <c r="J139" s="12"/>
      <c r="K139" s="12"/>
      <c r="L139" s="12"/>
      <c r="M139" s="12"/>
      <c r="N139" s="12"/>
    </row>
    <row r="140" spans="1:14" s="4" customFormat="1" ht="31.5" x14ac:dyDescent="0.25">
      <c r="A140" s="51" t="s">
        <v>262</v>
      </c>
      <c r="B140" s="43">
        <v>82.2</v>
      </c>
      <c r="C140" s="43">
        <v>82.2</v>
      </c>
      <c r="D140" s="44">
        <f t="shared" si="5"/>
        <v>100</v>
      </c>
      <c r="E140" s="12"/>
      <c r="F140" s="12"/>
      <c r="G140" s="12"/>
      <c r="H140" s="12"/>
      <c r="I140" s="12"/>
      <c r="J140" s="12"/>
      <c r="K140" s="12"/>
      <c r="L140" s="12"/>
      <c r="M140" s="12"/>
      <c r="N140" s="12"/>
    </row>
    <row r="141" spans="1:14" s="4" customFormat="1" ht="47.25" x14ac:dyDescent="0.25">
      <c r="A141" s="51" t="s">
        <v>71</v>
      </c>
      <c r="B141" s="43">
        <v>27636.400000000001</v>
      </c>
      <c r="C141" s="43">
        <v>27636.400000000001</v>
      </c>
      <c r="D141" s="44">
        <f t="shared" si="5"/>
        <v>100</v>
      </c>
      <c r="E141" s="12"/>
      <c r="F141" s="12"/>
      <c r="G141" s="12"/>
      <c r="H141" s="12"/>
      <c r="I141" s="12"/>
      <c r="J141" s="12"/>
      <c r="K141" s="12"/>
      <c r="L141" s="12"/>
      <c r="M141" s="12"/>
      <c r="N141" s="12"/>
    </row>
    <row r="142" spans="1:14" s="4" customFormat="1" ht="63" x14ac:dyDescent="0.25">
      <c r="A142" s="51" t="s">
        <v>72</v>
      </c>
      <c r="B142" s="43">
        <v>184720.1</v>
      </c>
      <c r="C142" s="43">
        <v>184720.1</v>
      </c>
      <c r="D142" s="44">
        <f t="shared" si="5"/>
        <v>100</v>
      </c>
      <c r="E142" s="12"/>
      <c r="F142" s="12"/>
      <c r="G142" s="12"/>
      <c r="H142" s="12"/>
      <c r="I142" s="12"/>
      <c r="J142" s="12"/>
      <c r="K142" s="12"/>
      <c r="L142" s="12"/>
      <c r="M142" s="12"/>
      <c r="N142" s="12"/>
    </row>
    <row r="143" spans="1:14" s="4" customFormat="1" ht="15.75" x14ac:dyDescent="0.25">
      <c r="A143" s="51" t="s">
        <v>73</v>
      </c>
      <c r="B143" s="43">
        <v>61274.2</v>
      </c>
      <c r="C143" s="43">
        <v>61272.6</v>
      </c>
      <c r="D143" s="44">
        <f t="shared" si="5"/>
        <v>99.9973887867977</v>
      </c>
      <c r="E143" s="12"/>
      <c r="F143" s="12"/>
      <c r="G143" s="12"/>
      <c r="H143" s="12"/>
      <c r="I143" s="12"/>
      <c r="J143" s="12"/>
      <c r="K143" s="12"/>
      <c r="L143" s="12"/>
      <c r="M143" s="12"/>
      <c r="N143" s="12"/>
    </row>
    <row r="144" spans="1:14" s="4" customFormat="1" ht="15.75" x14ac:dyDescent="0.25">
      <c r="A144" s="52" t="s">
        <v>74</v>
      </c>
      <c r="B144" s="46">
        <f>SUM(B145:B165)</f>
        <v>6242040.3000000007</v>
      </c>
      <c r="C144" s="46">
        <f>SUM(C145:C165)</f>
        <v>6238228.3000000007</v>
      </c>
      <c r="D144" s="47">
        <f>+C144/B144*100</f>
        <v>99.938930224465224</v>
      </c>
      <c r="E144" s="12"/>
      <c r="F144" s="12"/>
      <c r="G144" s="12"/>
      <c r="H144" s="12"/>
      <c r="I144" s="12"/>
      <c r="J144" s="12"/>
      <c r="K144" s="12"/>
      <c r="L144" s="12"/>
      <c r="M144" s="12"/>
      <c r="N144" s="12"/>
    </row>
    <row r="145" spans="1:14" s="4" customFormat="1" ht="31.5" x14ac:dyDescent="0.25">
      <c r="A145" s="53" t="s">
        <v>75</v>
      </c>
      <c r="B145" s="43">
        <v>20567.3</v>
      </c>
      <c r="C145" s="43">
        <v>18970.900000000001</v>
      </c>
      <c r="D145" s="44">
        <f>+C145/B145*100</f>
        <v>92.238164464951652</v>
      </c>
      <c r="E145" s="12"/>
      <c r="F145" s="12"/>
      <c r="G145" s="12"/>
      <c r="H145" s="12"/>
      <c r="I145" s="12"/>
      <c r="J145" s="12"/>
      <c r="K145" s="12"/>
      <c r="L145" s="12"/>
      <c r="M145" s="12"/>
      <c r="N145" s="12"/>
    </row>
    <row r="146" spans="1:14" s="4" customFormat="1" ht="31.5" x14ac:dyDescent="0.25">
      <c r="A146" s="54" t="s">
        <v>193</v>
      </c>
      <c r="B146" s="43">
        <v>11088.9</v>
      </c>
      <c r="C146" s="43">
        <v>10521.6</v>
      </c>
      <c r="D146" s="44">
        <f t="shared" ref="D146:D165" si="6">+C146/B146*100</f>
        <v>94.884073262451651</v>
      </c>
      <c r="E146" s="12"/>
      <c r="F146" s="12"/>
      <c r="G146" s="12"/>
      <c r="H146" s="12"/>
      <c r="I146" s="12"/>
      <c r="J146" s="12"/>
      <c r="K146" s="12"/>
      <c r="L146" s="12"/>
      <c r="M146" s="12"/>
      <c r="N146" s="12"/>
    </row>
    <row r="147" spans="1:14" s="4" customFormat="1" ht="31.5" x14ac:dyDescent="0.25">
      <c r="A147" s="54" t="s">
        <v>76</v>
      </c>
      <c r="B147" s="43">
        <v>53278.8</v>
      </c>
      <c r="C147" s="43">
        <v>53278.8</v>
      </c>
      <c r="D147" s="44">
        <f t="shared" si="6"/>
        <v>100</v>
      </c>
      <c r="E147" s="12"/>
      <c r="F147" s="12"/>
      <c r="G147" s="12"/>
      <c r="H147" s="12"/>
      <c r="I147" s="12"/>
      <c r="J147" s="12"/>
      <c r="K147" s="12"/>
      <c r="L147" s="12"/>
      <c r="M147" s="12"/>
      <c r="N147" s="12"/>
    </row>
    <row r="148" spans="1:14" s="4" customFormat="1" ht="31.5" x14ac:dyDescent="0.25">
      <c r="A148" s="54" t="s">
        <v>180</v>
      </c>
      <c r="B148" s="43">
        <v>12491.5</v>
      </c>
      <c r="C148" s="43">
        <v>12491.5</v>
      </c>
      <c r="D148" s="44">
        <f t="shared" si="6"/>
        <v>100</v>
      </c>
      <c r="E148" s="12"/>
      <c r="F148" s="12"/>
      <c r="G148" s="12"/>
      <c r="H148" s="12"/>
      <c r="I148" s="12"/>
      <c r="J148" s="12"/>
      <c r="K148" s="12"/>
      <c r="L148" s="12"/>
      <c r="M148" s="12"/>
      <c r="N148" s="12"/>
    </row>
    <row r="149" spans="1:14" s="4" customFormat="1" ht="31.5" x14ac:dyDescent="0.25">
      <c r="A149" s="51" t="s">
        <v>77</v>
      </c>
      <c r="B149" s="43">
        <v>19984.900000000001</v>
      </c>
      <c r="C149" s="43">
        <v>19984.900000000001</v>
      </c>
      <c r="D149" s="44">
        <f t="shared" si="6"/>
        <v>100</v>
      </c>
      <c r="E149" s="12"/>
      <c r="F149" s="12"/>
      <c r="G149" s="12"/>
      <c r="H149" s="12"/>
      <c r="I149" s="12"/>
      <c r="J149" s="12"/>
      <c r="K149" s="12"/>
      <c r="L149" s="12"/>
      <c r="M149" s="12"/>
      <c r="N149" s="12"/>
    </row>
    <row r="150" spans="1:14" s="4" customFormat="1" ht="110.25" x14ac:dyDescent="0.25">
      <c r="A150" s="54" t="s">
        <v>181</v>
      </c>
      <c r="B150" s="43">
        <v>622.70000000000005</v>
      </c>
      <c r="C150" s="43">
        <v>622.70000000000005</v>
      </c>
      <c r="D150" s="44">
        <f t="shared" si="6"/>
        <v>100</v>
      </c>
      <c r="E150" s="12"/>
      <c r="F150" s="12"/>
      <c r="G150" s="12"/>
      <c r="H150" s="12"/>
      <c r="I150" s="12"/>
      <c r="J150" s="12"/>
      <c r="K150" s="12"/>
      <c r="L150" s="12"/>
      <c r="M150" s="12"/>
      <c r="N150" s="12"/>
    </row>
    <row r="151" spans="1:14" s="4" customFormat="1" ht="47.25" x14ac:dyDescent="0.25">
      <c r="A151" s="54" t="s">
        <v>263</v>
      </c>
      <c r="B151" s="43">
        <v>1469.2</v>
      </c>
      <c r="C151" s="43">
        <v>1465.4</v>
      </c>
      <c r="D151" s="44">
        <f t="shared" si="6"/>
        <v>99.741355839912885</v>
      </c>
      <c r="E151" s="12"/>
      <c r="F151" s="12"/>
      <c r="G151" s="12"/>
      <c r="H151" s="12"/>
      <c r="I151" s="12"/>
      <c r="J151" s="12"/>
      <c r="K151" s="12"/>
      <c r="L151" s="12"/>
      <c r="M151" s="12"/>
      <c r="N151" s="12"/>
    </row>
    <row r="152" spans="1:14" s="4" customFormat="1" ht="47.25" x14ac:dyDescent="0.25">
      <c r="A152" s="54" t="s">
        <v>264</v>
      </c>
      <c r="B152" s="43">
        <v>29671.4</v>
      </c>
      <c r="C152" s="43">
        <v>29671.4</v>
      </c>
      <c r="D152" s="44">
        <f t="shared" si="6"/>
        <v>100</v>
      </c>
      <c r="E152" s="12"/>
      <c r="F152" s="12"/>
      <c r="G152" s="12"/>
      <c r="H152" s="12"/>
      <c r="I152" s="12"/>
      <c r="J152" s="12"/>
      <c r="K152" s="12"/>
      <c r="L152" s="12"/>
      <c r="M152" s="12"/>
      <c r="N152" s="12"/>
    </row>
    <row r="153" spans="1:14" s="4" customFormat="1" ht="78.75" x14ac:dyDescent="0.25">
      <c r="A153" s="54" t="s">
        <v>265</v>
      </c>
      <c r="B153" s="43">
        <v>539609.80000000005</v>
      </c>
      <c r="C153" s="43">
        <v>538988.4</v>
      </c>
      <c r="D153" s="44">
        <f t="shared" si="6"/>
        <v>99.884842714124161</v>
      </c>
      <c r="E153" s="12"/>
      <c r="F153" s="12"/>
      <c r="G153" s="12"/>
      <c r="H153" s="12"/>
      <c r="I153" s="12"/>
      <c r="J153" s="12"/>
      <c r="K153" s="12"/>
      <c r="L153" s="12"/>
      <c r="M153" s="12"/>
      <c r="N153" s="12"/>
    </row>
    <row r="154" spans="1:14" s="4" customFormat="1" ht="47.25" x14ac:dyDescent="0.25">
      <c r="A154" s="54" t="s">
        <v>182</v>
      </c>
      <c r="B154" s="43">
        <v>1003264.1</v>
      </c>
      <c r="C154" s="43">
        <v>1002241.1</v>
      </c>
      <c r="D154" s="44">
        <f t="shared" si="6"/>
        <v>99.898032831036204</v>
      </c>
      <c r="E154" s="12"/>
      <c r="F154" s="12"/>
      <c r="G154" s="12"/>
      <c r="H154" s="12"/>
      <c r="I154" s="12"/>
      <c r="J154" s="12"/>
      <c r="K154" s="12"/>
      <c r="L154" s="12"/>
      <c r="M154" s="12"/>
      <c r="N154" s="12"/>
    </row>
    <row r="155" spans="1:14" s="4" customFormat="1" ht="78.75" x14ac:dyDescent="0.25">
      <c r="A155" s="54" t="s">
        <v>216</v>
      </c>
      <c r="B155" s="43">
        <v>50112.3</v>
      </c>
      <c r="C155" s="43">
        <v>50112.3</v>
      </c>
      <c r="D155" s="44">
        <f t="shared" si="6"/>
        <v>100</v>
      </c>
      <c r="E155" s="12"/>
      <c r="F155" s="12"/>
      <c r="G155" s="12"/>
      <c r="H155" s="12"/>
      <c r="I155" s="12"/>
      <c r="J155" s="12"/>
      <c r="K155" s="12"/>
      <c r="L155" s="12"/>
      <c r="M155" s="12"/>
      <c r="N155" s="12"/>
    </row>
    <row r="156" spans="1:14" s="4" customFormat="1" ht="47.25" x14ac:dyDescent="0.25">
      <c r="A156" s="54" t="s">
        <v>266</v>
      </c>
      <c r="B156" s="43">
        <v>3304</v>
      </c>
      <c r="C156" s="43">
        <v>3304</v>
      </c>
      <c r="D156" s="44">
        <f t="shared" si="6"/>
        <v>100</v>
      </c>
      <c r="E156" s="12"/>
      <c r="F156" s="12"/>
      <c r="G156" s="12"/>
      <c r="H156" s="12"/>
      <c r="I156" s="12"/>
      <c r="J156" s="12"/>
      <c r="K156" s="12"/>
      <c r="L156" s="12"/>
      <c r="M156" s="12"/>
      <c r="N156" s="12"/>
    </row>
    <row r="157" spans="1:14" s="4" customFormat="1" ht="31.5" x14ac:dyDescent="0.25">
      <c r="A157" s="54" t="s">
        <v>267</v>
      </c>
      <c r="B157" s="43">
        <v>55540.9</v>
      </c>
      <c r="C157" s="43">
        <v>55540.9</v>
      </c>
      <c r="D157" s="44">
        <f t="shared" si="6"/>
        <v>100</v>
      </c>
      <c r="E157" s="12"/>
      <c r="F157" s="12"/>
      <c r="G157" s="12"/>
      <c r="H157" s="12"/>
      <c r="I157" s="12"/>
      <c r="J157" s="12"/>
      <c r="K157" s="12"/>
      <c r="L157" s="12"/>
      <c r="M157" s="12"/>
      <c r="N157" s="12"/>
    </row>
    <row r="158" spans="1:14" s="4" customFormat="1" ht="47.25" x14ac:dyDescent="0.25">
      <c r="A158" s="54" t="s">
        <v>217</v>
      </c>
      <c r="B158" s="43">
        <v>70000</v>
      </c>
      <c r="C158" s="43">
        <v>70000</v>
      </c>
      <c r="D158" s="44">
        <f t="shared" si="6"/>
        <v>100</v>
      </c>
      <c r="E158" s="12"/>
      <c r="F158" s="12"/>
      <c r="G158" s="12"/>
      <c r="H158" s="12"/>
      <c r="I158" s="12"/>
      <c r="J158" s="12"/>
      <c r="K158" s="12"/>
      <c r="L158" s="12"/>
      <c r="M158" s="12"/>
      <c r="N158" s="12"/>
    </row>
    <row r="159" spans="1:14" s="4" customFormat="1" ht="31.5" x14ac:dyDescent="0.25">
      <c r="A159" s="54" t="s">
        <v>78</v>
      </c>
      <c r="B159" s="43">
        <v>20000</v>
      </c>
      <c r="C159" s="43">
        <v>20000</v>
      </c>
      <c r="D159" s="44">
        <f t="shared" si="6"/>
        <v>100</v>
      </c>
      <c r="E159" s="12"/>
      <c r="F159" s="12"/>
      <c r="G159" s="12"/>
      <c r="H159" s="12"/>
      <c r="I159" s="12"/>
      <c r="J159" s="12"/>
      <c r="K159" s="12"/>
      <c r="L159" s="12"/>
      <c r="M159" s="12"/>
      <c r="N159" s="12"/>
    </row>
    <row r="160" spans="1:14" s="4" customFormat="1" ht="47.25" x14ac:dyDescent="0.25">
      <c r="A160" s="54" t="s">
        <v>79</v>
      </c>
      <c r="B160" s="43">
        <v>26</v>
      </c>
      <c r="C160" s="43">
        <v>26</v>
      </c>
      <c r="D160" s="44">
        <f t="shared" si="6"/>
        <v>100</v>
      </c>
      <c r="E160" s="12"/>
      <c r="F160" s="12"/>
      <c r="G160" s="12"/>
      <c r="H160" s="12"/>
      <c r="I160" s="12"/>
      <c r="J160" s="12"/>
      <c r="K160" s="12"/>
      <c r="L160" s="12"/>
      <c r="M160" s="12"/>
      <c r="N160" s="12"/>
    </row>
    <row r="161" spans="1:14" s="4" customFormat="1" ht="47.25" x14ac:dyDescent="0.25">
      <c r="A161" s="54" t="s">
        <v>268</v>
      </c>
      <c r="B161" s="43">
        <v>140334.20000000001</v>
      </c>
      <c r="C161" s="43">
        <v>140334.20000000001</v>
      </c>
      <c r="D161" s="44">
        <f t="shared" si="6"/>
        <v>100</v>
      </c>
      <c r="E161" s="12"/>
      <c r="F161" s="12"/>
      <c r="G161" s="12"/>
      <c r="H161" s="12"/>
      <c r="I161" s="12"/>
      <c r="J161" s="12"/>
      <c r="K161" s="12"/>
      <c r="L161" s="12"/>
      <c r="M161" s="12"/>
      <c r="N161" s="12"/>
    </row>
    <row r="162" spans="1:14" s="4" customFormat="1" ht="31.5" x14ac:dyDescent="0.25">
      <c r="A162" s="54" t="s">
        <v>183</v>
      </c>
      <c r="B162" s="43">
        <v>4000000</v>
      </c>
      <c r="C162" s="43">
        <v>4000000</v>
      </c>
      <c r="D162" s="44">
        <f t="shared" si="6"/>
        <v>100</v>
      </c>
      <c r="E162" s="12"/>
      <c r="F162" s="12"/>
      <c r="G162" s="12"/>
      <c r="H162" s="12"/>
      <c r="I162" s="12"/>
      <c r="J162" s="12"/>
      <c r="K162" s="12"/>
      <c r="L162" s="12"/>
      <c r="M162" s="12"/>
      <c r="N162" s="12"/>
    </row>
    <row r="163" spans="1:14" s="4" customFormat="1" ht="47.25" x14ac:dyDescent="0.25">
      <c r="A163" s="54" t="s">
        <v>218</v>
      </c>
      <c r="B163" s="43">
        <v>188162.9</v>
      </c>
      <c r="C163" s="43">
        <v>188162.9</v>
      </c>
      <c r="D163" s="44">
        <f t="shared" si="6"/>
        <v>100</v>
      </c>
      <c r="E163" s="12"/>
      <c r="F163" s="12"/>
      <c r="G163" s="12"/>
      <c r="H163" s="12"/>
      <c r="I163" s="12"/>
      <c r="J163" s="12"/>
      <c r="K163" s="12"/>
      <c r="L163" s="12"/>
      <c r="M163" s="12"/>
      <c r="N163" s="12"/>
    </row>
    <row r="164" spans="1:14" s="4" customFormat="1" ht="31.5" x14ac:dyDescent="0.25">
      <c r="A164" s="54" t="s">
        <v>80</v>
      </c>
      <c r="B164" s="43">
        <v>9348.5</v>
      </c>
      <c r="C164" s="43">
        <v>9348.4</v>
      </c>
      <c r="D164" s="44">
        <f t="shared" si="6"/>
        <v>99.998930309675345</v>
      </c>
      <c r="E164" s="12"/>
      <c r="F164" s="12"/>
      <c r="G164" s="12"/>
      <c r="H164" s="12"/>
      <c r="I164" s="12"/>
      <c r="J164" s="12"/>
      <c r="K164" s="12"/>
      <c r="L164" s="12"/>
      <c r="M164" s="12"/>
      <c r="N164" s="12"/>
    </row>
    <row r="165" spans="1:14" s="4" customFormat="1" ht="15.75" x14ac:dyDescent="0.25">
      <c r="A165" s="54" t="s">
        <v>194</v>
      </c>
      <c r="B165" s="43">
        <v>13162.9</v>
      </c>
      <c r="C165" s="43">
        <v>13162.9</v>
      </c>
      <c r="D165" s="44">
        <f t="shared" si="6"/>
        <v>100</v>
      </c>
      <c r="E165" s="12"/>
      <c r="F165" s="12"/>
      <c r="G165" s="12"/>
      <c r="H165" s="12"/>
      <c r="I165" s="12"/>
      <c r="J165" s="12"/>
      <c r="K165" s="12"/>
      <c r="L165" s="12"/>
      <c r="M165" s="12"/>
      <c r="N165" s="12"/>
    </row>
    <row r="166" spans="1:14" s="4" customFormat="1" ht="15.75" x14ac:dyDescent="0.25">
      <c r="A166" s="55" t="s">
        <v>81</v>
      </c>
      <c r="B166" s="56">
        <f>SUM(B167:B168)</f>
        <v>161101</v>
      </c>
      <c r="C166" s="56">
        <f>SUM(C167:C168)</f>
        <v>156753.1</v>
      </c>
      <c r="D166" s="57">
        <f t="shared" ref="D166:D174" si="7">+C166/B166*100</f>
        <v>97.30113407117274</v>
      </c>
      <c r="E166" s="12"/>
      <c r="F166" s="12"/>
      <c r="G166" s="12"/>
      <c r="H166" s="12"/>
      <c r="I166" s="12"/>
      <c r="J166" s="12"/>
      <c r="K166" s="12"/>
      <c r="L166" s="12"/>
      <c r="M166" s="12"/>
      <c r="N166" s="12"/>
    </row>
    <row r="167" spans="1:14" s="4" customFormat="1" ht="63" x14ac:dyDescent="0.25">
      <c r="A167" s="54" t="s">
        <v>269</v>
      </c>
      <c r="B167" s="58">
        <v>43701</v>
      </c>
      <c r="C167" s="58">
        <v>39353.1</v>
      </c>
      <c r="D167" s="59">
        <f>+C167/B167*100</f>
        <v>90.050799752866055</v>
      </c>
      <c r="E167" s="12"/>
      <c r="F167" s="12"/>
      <c r="G167" s="12"/>
      <c r="H167" s="12"/>
      <c r="I167" s="12"/>
      <c r="J167" s="12"/>
      <c r="K167" s="12"/>
      <c r="L167" s="12"/>
      <c r="M167" s="12"/>
      <c r="N167" s="12"/>
    </row>
    <row r="168" spans="1:14" s="4" customFormat="1" ht="31.5" x14ac:dyDescent="0.25">
      <c r="A168" s="54" t="s">
        <v>270</v>
      </c>
      <c r="B168" s="58">
        <v>117400</v>
      </c>
      <c r="C168" s="58">
        <v>117400</v>
      </c>
      <c r="D168" s="59">
        <f>+C168/B168*100</f>
        <v>100</v>
      </c>
      <c r="E168" s="12"/>
      <c r="F168" s="12"/>
      <c r="G168" s="12"/>
      <c r="H168" s="12"/>
      <c r="I168" s="12"/>
      <c r="J168" s="12"/>
      <c r="K168" s="12"/>
      <c r="L168" s="12"/>
      <c r="M168" s="12"/>
      <c r="N168" s="12"/>
    </row>
    <row r="169" spans="1:14" s="4" customFormat="1" ht="15.75" x14ac:dyDescent="0.25">
      <c r="A169" s="55" t="s">
        <v>195</v>
      </c>
      <c r="B169" s="56">
        <f>+B170+B171+B172</f>
        <v>23796.316799999997</v>
      </c>
      <c r="C169" s="56">
        <f>+C170+C171+C172</f>
        <v>23796.216799999998</v>
      </c>
      <c r="D169" s="57">
        <f>+C169/B169*100</f>
        <v>99.99957976689906</v>
      </c>
      <c r="E169" s="12"/>
      <c r="F169" s="12"/>
      <c r="G169" s="12"/>
      <c r="H169" s="12"/>
      <c r="I169" s="12"/>
      <c r="J169" s="12"/>
      <c r="K169" s="12"/>
      <c r="L169" s="12"/>
      <c r="M169" s="12"/>
      <c r="N169" s="12"/>
    </row>
    <row r="170" spans="1:14" s="4" customFormat="1" ht="31.5" x14ac:dyDescent="0.25">
      <c r="A170" s="54" t="s">
        <v>196</v>
      </c>
      <c r="B170" s="58">
        <v>22798.6</v>
      </c>
      <c r="C170" s="58">
        <v>22798.5</v>
      </c>
      <c r="D170" s="59">
        <f>+C170/B170*100</f>
        <v>99.99956137657577</v>
      </c>
      <c r="E170" s="12"/>
      <c r="F170" s="12"/>
      <c r="G170" s="12"/>
      <c r="H170" s="12"/>
      <c r="I170" s="12"/>
      <c r="J170" s="12"/>
      <c r="K170" s="12"/>
      <c r="L170" s="12"/>
      <c r="M170" s="12"/>
      <c r="N170" s="12"/>
    </row>
    <row r="171" spans="1:14" s="4" customFormat="1" ht="31.5" x14ac:dyDescent="0.25">
      <c r="A171" s="54" t="s">
        <v>297</v>
      </c>
      <c r="B171" s="58">
        <v>797.71680000000003</v>
      </c>
      <c r="C171" s="58">
        <v>797.71680000000003</v>
      </c>
      <c r="D171" s="59">
        <f t="shared" ref="D171:D172" si="8">+C171/B171*100</f>
        <v>100</v>
      </c>
      <c r="E171" s="12"/>
      <c r="F171" s="12"/>
      <c r="G171" s="12"/>
      <c r="H171" s="12"/>
      <c r="I171" s="12"/>
      <c r="J171" s="12"/>
      <c r="K171" s="12"/>
      <c r="L171" s="12"/>
      <c r="M171" s="12"/>
      <c r="N171" s="12"/>
    </row>
    <row r="172" spans="1:14" s="4" customFormat="1" ht="31.5" x14ac:dyDescent="0.25">
      <c r="A172" s="54" t="s">
        <v>298</v>
      </c>
      <c r="B172" s="58">
        <v>200</v>
      </c>
      <c r="C172" s="58">
        <v>200</v>
      </c>
      <c r="D172" s="59">
        <f t="shared" si="8"/>
        <v>100</v>
      </c>
      <c r="E172" s="12"/>
      <c r="F172" s="12"/>
      <c r="G172" s="12"/>
      <c r="H172" s="12"/>
      <c r="I172" s="12"/>
      <c r="J172" s="12"/>
      <c r="K172" s="12"/>
      <c r="L172" s="12"/>
      <c r="M172" s="12"/>
      <c r="N172" s="12"/>
    </row>
    <row r="173" spans="1:14" s="4" customFormat="1" ht="15.75" x14ac:dyDescent="0.25">
      <c r="A173" s="60" t="s">
        <v>219</v>
      </c>
      <c r="B173" s="56">
        <f>+B174</f>
        <v>240000</v>
      </c>
      <c r="C173" s="56">
        <f>+C174</f>
        <v>240000</v>
      </c>
      <c r="D173" s="57">
        <f t="shared" si="7"/>
        <v>100</v>
      </c>
      <c r="E173" s="12"/>
      <c r="F173" s="12"/>
      <c r="G173" s="12"/>
      <c r="H173" s="12"/>
      <c r="I173" s="12"/>
      <c r="J173" s="12"/>
      <c r="K173" s="12"/>
      <c r="L173" s="12"/>
      <c r="M173" s="12"/>
      <c r="N173" s="12"/>
    </row>
    <row r="174" spans="1:14" s="4" customFormat="1" ht="15.75" x14ac:dyDescent="0.25">
      <c r="A174" s="54" t="s">
        <v>271</v>
      </c>
      <c r="B174" s="58">
        <v>240000</v>
      </c>
      <c r="C174" s="58">
        <v>240000</v>
      </c>
      <c r="D174" s="59">
        <f t="shared" si="7"/>
        <v>100</v>
      </c>
      <c r="E174" s="12"/>
      <c r="F174" s="12"/>
      <c r="G174" s="12"/>
      <c r="H174" s="12"/>
      <c r="I174" s="12"/>
      <c r="J174" s="12"/>
      <c r="K174" s="12"/>
      <c r="L174" s="12"/>
      <c r="M174" s="12"/>
      <c r="N174" s="12"/>
    </row>
    <row r="175" spans="1:14" s="4" customFormat="1" ht="63" x14ac:dyDescent="0.25">
      <c r="A175" s="55" t="s">
        <v>82</v>
      </c>
      <c r="B175" s="78">
        <f>SUM(B176:B186)</f>
        <v>25407.899610000004</v>
      </c>
      <c r="C175" s="78">
        <f>SUM(C176:C186)</f>
        <v>2155.1817700000001</v>
      </c>
      <c r="D175" s="79">
        <f>+C175/B175*100</f>
        <v>8.4823295238137941</v>
      </c>
      <c r="E175" s="12">
        <v>25407.89961</v>
      </c>
      <c r="F175" s="12">
        <v>2155.1817700000001</v>
      </c>
      <c r="G175" s="12"/>
      <c r="H175" s="12"/>
      <c r="I175" s="12"/>
      <c r="J175" s="12"/>
      <c r="K175" s="12"/>
      <c r="L175" s="12"/>
      <c r="M175" s="12"/>
      <c r="N175" s="12"/>
    </row>
    <row r="176" spans="1:14" s="4" customFormat="1" ht="31.5" x14ac:dyDescent="0.25">
      <c r="A176" s="54" t="s">
        <v>272</v>
      </c>
      <c r="B176" s="80">
        <v>5.3562700000000003</v>
      </c>
      <c r="C176" s="80">
        <v>0</v>
      </c>
      <c r="D176" s="81">
        <f t="shared" ref="D176:D184" si="9">+C176/B176*100</f>
        <v>0</v>
      </c>
      <c r="E176" s="12">
        <f>+E175-B175</f>
        <v>0</v>
      </c>
      <c r="F176" s="12">
        <f>+F175-C175</f>
        <v>0</v>
      </c>
      <c r="G176" s="12"/>
      <c r="H176" s="12"/>
      <c r="I176" s="12"/>
      <c r="J176" s="12"/>
      <c r="K176" s="12"/>
      <c r="L176" s="12"/>
      <c r="M176" s="12"/>
      <c r="N176" s="12"/>
    </row>
    <row r="177" spans="1:14" s="4" customFormat="1" ht="47.25" x14ac:dyDescent="0.25">
      <c r="A177" s="54" t="s">
        <v>273</v>
      </c>
      <c r="B177" s="80">
        <v>2155.1817700000001</v>
      </c>
      <c r="C177" s="80">
        <v>2155.1817700000001</v>
      </c>
      <c r="D177" s="81">
        <f t="shared" si="9"/>
        <v>100</v>
      </c>
      <c r="E177" s="12"/>
      <c r="F177" s="12"/>
      <c r="G177" s="12"/>
      <c r="H177" s="12"/>
      <c r="I177" s="12"/>
      <c r="J177" s="12"/>
      <c r="K177" s="12"/>
      <c r="L177" s="12"/>
      <c r="M177" s="12"/>
      <c r="N177" s="12"/>
    </row>
    <row r="178" spans="1:14" s="4" customFormat="1" ht="47.25" x14ac:dyDescent="0.25">
      <c r="A178" s="54" t="s">
        <v>274</v>
      </c>
      <c r="B178" s="80">
        <v>70.190780000000004</v>
      </c>
      <c r="C178" s="80">
        <v>0</v>
      </c>
      <c r="D178" s="81">
        <f t="shared" si="9"/>
        <v>0</v>
      </c>
      <c r="E178" s="12"/>
      <c r="F178" s="12"/>
      <c r="G178" s="12"/>
      <c r="H178" s="12"/>
      <c r="I178" s="12"/>
      <c r="J178" s="12"/>
      <c r="K178" s="12"/>
      <c r="L178" s="12"/>
      <c r="M178" s="12"/>
      <c r="N178" s="12"/>
    </row>
    <row r="179" spans="1:14" s="4" customFormat="1" ht="47.25" x14ac:dyDescent="0.25">
      <c r="A179" s="54" t="s">
        <v>275</v>
      </c>
      <c r="B179" s="80">
        <v>45.367449999999998</v>
      </c>
      <c r="C179" s="80">
        <v>0</v>
      </c>
      <c r="D179" s="81">
        <f t="shared" si="9"/>
        <v>0</v>
      </c>
      <c r="E179" s="12"/>
      <c r="F179" s="12"/>
      <c r="G179" s="12"/>
      <c r="H179" s="12"/>
      <c r="I179" s="12"/>
      <c r="J179" s="12"/>
      <c r="K179" s="12"/>
      <c r="L179" s="12"/>
      <c r="M179" s="12"/>
      <c r="N179" s="12"/>
    </row>
    <row r="180" spans="1:14" s="4" customFormat="1" ht="31.5" x14ac:dyDescent="0.25">
      <c r="A180" s="54" t="s">
        <v>276</v>
      </c>
      <c r="B180" s="80">
        <v>17.058540000000001</v>
      </c>
      <c r="C180" s="80">
        <v>0</v>
      </c>
      <c r="D180" s="81">
        <f>+C180/B180*100</f>
        <v>0</v>
      </c>
      <c r="E180" s="12"/>
      <c r="F180" s="12"/>
      <c r="G180" s="12"/>
      <c r="H180" s="12"/>
      <c r="I180" s="12"/>
      <c r="J180" s="12"/>
      <c r="K180" s="12"/>
      <c r="L180" s="12"/>
      <c r="M180" s="12"/>
      <c r="N180" s="12"/>
    </row>
    <row r="181" spans="1:14" s="4" customFormat="1" ht="31.5" x14ac:dyDescent="0.25">
      <c r="A181" s="54" t="s">
        <v>277</v>
      </c>
      <c r="B181" s="80">
        <v>302.39607000000001</v>
      </c>
      <c r="C181" s="80">
        <v>0</v>
      </c>
      <c r="D181" s="81">
        <f t="shared" si="9"/>
        <v>0</v>
      </c>
      <c r="E181" s="12"/>
      <c r="F181" s="12"/>
      <c r="G181" s="12"/>
      <c r="H181" s="12"/>
      <c r="I181" s="12"/>
      <c r="J181" s="12"/>
      <c r="K181" s="12"/>
      <c r="L181" s="12"/>
      <c r="M181" s="12"/>
      <c r="N181" s="12"/>
    </row>
    <row r="182" spans="1:14" s="4" customFormat="1" ht="78.75" x14ac:dyDescent="0.25">
      <c r="A182" s="54" t="s">
        <v>278</v>
      </c>
      <c r="B182" s="80">
        <v>68.637149999999991</v>
      </c>
      <c r="C182" s="80">
        <v>0</v>
      </c>
      <c r="D182" s="81">
        <f t="shared" si="9"/>
        <v>0</v>
      </c>
      <c r="E182" s="12"/>
      <c r="F182" s="12"/>
      <c r="G182" s="12"/>
      <c r="H182" s="12"/>
      <c r="I182" s="12"/>
      <c r="J182" s="12"/>
      <c r="K182" s="12"/>
      <c r="L182" s="12"/>
      <c r="M182" s="12"/>
      <c r="N182" s="12"/>
    </row>
    <row r="183" spans="1:14" s="4" customFormat="1" ht="47.25" x14ac:dyDescent="0.25">
      <c r="A183" s="54" t="s">
        <v>279</v>
      </c>
      <c r="B183" s="80">
        <v>75.932910000000007</v>
      </c>
      <c r="C183" s="80">
        <v>0</v>
      </c>
      <c r="D183" s="81">
        <f>+C183/B183*100</f>
        <v>0</v>
      </c>
      <c r="E183" s="12"/>
      <c r="F183" s="12"/>
      <c r="G183" s="12"/>
      <c r="H183" s="12"/>
      <c r="I183" s="12"/>
      <c r="J183" s="12"/>
      <c r="K183" s="12"/>
      <c r="L183" s="12"/>
      <c r="M183" s="12"/>
      <c r="N183" s="12"/>
    </row>
    <row r="184" spans="1:14" s="4" customFormat="1" ht="47.25" x14ac:dyDescent="0.25">
      <c r="A184" s="54" t="s">
        <v>220</v>
      </c>
      <c r="B184" s="80">
        <v>10.582600000000001</v>
      </c>
      <c r="C184" s="80">
        <v>0</v>
      </c>
      <c r="D184" s="81">
        <f t="shared" si="9"/>
        <v>0</v>
      </c>
      <c r="E184" s="12"/>
      <c r="F184" s="12"/>
      <c r="G184" s="12"/>
      <c r="H184" s="12"/>
      <c r="I184" s="12"/>
      <c r="J184" s="12"/>
      <c r="K184" s="12"/>
      <c r="L184" s="12"/>
      <c r="M184" s="12"/>
      <c r="N184" s="12"/>
    </row>
    <row r="185" spans="1:14" s="4" customFormat="1" ht="31.5" x14ac:dyDescent="0.25">
      <c r="A185" s="54" t="s">
        <v>221</v>
      </c>
      <c r="B185" s="80">
        <v>22611.82862</v>
      </c>
      <c r="C185" s="80">
        <v>0</v>
      </c>
      <c r="D185" s="81">
        <f>+C185/B185*100</f>
        <v>0</v>
      </c>
      <c r="E185" s="12"/>
      <c r="F185" s="12"/>
      <c r="G185" s="12"/>
      <c r="H185" s="12"/>
      <c r="I185" s="12"/>
      <c r="J185" s="12"/>
      <c r="K185" s="12"/>
      <c r="L185" s="12"/>
      <c r="M185" s="12"/>
      <c r="N185" s="12"/>
    </row>
    <row r="186" spans="1:14" s="4" customFormat="1" ht="31.5" x14ac:dyDescent="0.25">
      <c r="A186" s="54" t="s">
        <v>280</v>
      </c>
      <c r="B186" s="80">
        <v>45.367449999999998</v>
      </c>
      <c r="C186" s="80"/>
      <c r="D186" s="81">
        <f>+C186/B186*100</f>
        <v>0</v>
      </c>
      <c r="E186" s="12"/>
      <c r="F186" s="12"/>
      <c r="G186" s="12"/>
      <c r="H186" s="12"/>
      <c r="I186" s="12"/>
      <c r="J186" s="12"/>
      <c r="K186" s="12"/>
      <c r="L186" s="12"/>
      <c r="M186" s="12"/>
      <c r="N186" s="12"/>
    </row>
    <row r="187" spans="1:14" s="4" customFormat="1" ht="31.5" x14ac:dyDescent="0.25">
      <c r="A187" s="55" t="s">
        <v>83</v>
      </c>
      <c r="B187" s="61">
        <f>SUM(B188:B221)</f>
        <v>-26318.207340000001</v>
      </c>
      <c r="C187" s="61">
        <f>SUM(C188:C221)</f>
        <v>-16594.400360000003</v>
      </c>
      <c r="D187" s="57">
        <f>+C187/B187*100</f>
        <v>63.052928133060306</v>
      </c>
      <c r="E187" s="12">
        <v>-26318.207340000001</v>
      </c>
      <c r="F187" s="12">
        <v>-16594.40107</v>
      </c>
      <c r="G187" s="12"/>
      <c r="H187" s="12"/>
      <c r="I187" s="12"/>
      <c r="J187" s="12"/>
      <c r="K187" s="12"/>
      <c r="L187" s="12"/>
      <c r="M187" s="12"/>
      <c r="N187" s="12"/>
    </row>
    <row r="188" spans="1:14" s="4" customFormat="1" ht="47.25" x14ac:dyDescent="0.25">
      <c r="A188" s="54" t="s">
        <v>84</v>
      </c>
      <c r="B188" s="58">
        <v>-139.34817000000001</v>
      </c>
      <c r="C188" s="58">
        <v>-1322.59131</v>
      </c>
      <c r="D188" s="59">
        <f>+C188/B188*100</f>
        <v>949.12714677200279</v>
      </c>
      <c r="E188" s="12">
        <f>+E187-B187</f>
        <v>0</v>
      </c>
      <c r="F188" s="12">
        <f>+F187-C187</f>
        <v>-7.0999999661580659E-4</v>
      </c>
      <c r="G188" s="12"/>
      <c r="H188" s="12"/>
      <c r="I188" s="12"/>
      <c r="J188" s="12"/>
      <c r="K188" s="12"/>
      <c r="L188" s="12"/>
      <c r="M188" s="12"/>
      <c r="N188" s="12"/>
    </row>
    <row r="189" spans="1:14" s="4" customFormat="1" ht="31.5" x14ac:dyDescent="0.25">
      <c r="A189" s="54" t="s">
        <v>222</v>
      </c>
      <c r="B189" s="58">
        <v>-69.488869999999991</v>
      </c>
      <c r="C189" s="58">
        <v>-69.488869999999991</v>
      </c>
      <c r="D189" s="59">
        <f t="shared" ref="D189:D221" si="10">+C189/B189*100</f>
        <v>100</v>
      </c>
      <c r="E189" s="12"/>
      <c r="F189" s="12"/>
      <c r="G189" s="12"/>
      <c r="H189" s="12"/>
      <c r="I189" s="12"/>
      <c r="J189" s="12"/>
      <c r="K189" s="12"/>
      <c r="L189" s="12"/>
      <c r="M189" s="12"/>
      <c r="N189" s="12"/>
    </row>
    <row r="190" spans="1:14" s="4" customFormat="1" ht="47.25" x14ac:dyDescent="0.25">
      <c r="A190" s="54" t="s">
        <v>281</v>
      </c>
      <c r="B190" s="58">
        <v>-3.8029899999999999</v>
      </c>
      <c r="C190" s="58">
        <v>-3.8029899999999999</v>
      </c>
      <c r="D190" s="59">
        <f t="shared" si="10"/>
        <v>100</v>
      </c>
      <c r="E190" s="12"/>
      <c r="F190" s="12"/>
      <c r="G190" s="12"/>
      <c r="H190" s="12"/>
      <c r="I190" s="12"/>
      <c r="J190" s="12"/>
      <c r="K190" s="12"/>
      <c r="L190" s="12"/>
      <c r="M190" s="12"/>
      <c r="N190" s="12"/>
    </row>
    <row r="191" spans="1:14" s="4" customFormat="1" ht="47.25" x14ac:dyDescent="0.25">
      <c r="A191" s="54" t="s">
        <v>223</v>
      </c>
      <c r="B191" s="58">
        <v>-506.11503000000005</v>
      </c>
      <c r="C191" s="58">
        <v>-506.11503000000005</v>
      </c>
      <c r="D191" s="59">
        <f t="shared" si="10"/>
        <v>100</v>
      </c>
      <c r="E191" s="12"/>
      <c r="F191" s="12"/>
      <c r="G191" s="12"/>
      <c r="H191" s="12"/>
      <c r="I191" s="12"/>
      <c r="J191" s="12"/>
      <c r="K191" s="12"/>
      <c r="L191" s="12"/>
      <c r="M191" s="12"/>
      <c r="N191" s="12"/>
    </row>
    <row r="192" spans="1:14" s="4" customFormat="1" ht="47.25" x14ac:dyDescent="0.25">
      <c r="A192" s="54" t="s">
        <v>282</v>
      </c>
      <c r="B192" s="58">
        <v>0</v>
      </c>
      <c r="C192" s="58">
        <v>-990</v>
      </c>
      <c r="D192" s="59"/>
      <c r="E192" s="12"/>
      <c r="F192" s="12"/>
      <c r="G192" s="12"/>
      <c r="H192" s="12"/>
      <c r="I192" s="12"/>
      <c r="J192" s="12"/>
      <c r="K192" s="12"/>
      <c r="L192" s="12"/>
      <c r="M192" s="12"/>
      <c r="N192" s="12"/>
    </row>
    <row r="193" spans="1:14" s="4" customFormat="1" ht="31.5" x14ac:dyDescent="0.25">
      <c r="A193" s="54" t="s">
        <v>197</v>
      </c>
      <c r="B193" s="58">
        <v>-513.55430999999999</v>
      </c>
      <c r="C193" s="58">
        <v>-739.70974000000001</v>
      </c>
      <c r="D193" s="59">
        <f t="shared" si="10"/>
        <v>144.03729568543588</v>
      </c>
      <c r="E193" s="12"/>
      <c r="F193" s="12"/>
      <c r="G193" s="12"/>
      <c r="H193" s="12"/>
      <c r="I193" s="12"/>
      <c r="J193" s="12"/>
      <c r="K193" s="12"/>
      <c r="L193" s="12"/>
      <c r="M193" s="12"/>
      <c r="N193" s="12"/>
    </row>
    <row r="194" spans="1:14" s="4" customFormat="1" ht="47.25" x14ac:dyDescent="0.25">
      <c r="A194" s="54" t="s">
        <v>283</v>
      </c>
      <c r="B194" s="58">
        <v>-2536.2345099999998</v>
      </c>
      <c r="C194" s="58">
        <v>-2536.2345099999998</v>
      </c>
      <c r="D194" s="59">
        <f t="shared" si="10"/>
        <v>100</v>
      </c>
      <c r="E194" s="12"/>
      <c r="F194" s="12"/>
      <c r="G194" s="12"/>
      <c r="H194" s="12"/>
      <c r="I194" s="12"/>
      <c r="J194" s="12"/>
      <c r="K194" s="12"/>
      <c r="L194" s="12"/>
      <c r="M194" s="12"/>
      <c r="N194" s="12"/>
    </row>
    <row r="195" spans="1:14" s="4" customFormat="1" ht="47.25" x14ac:dyDescent="0.25">
      <c r="A195" s="54" t="s">
        <v>198</v>
      </c>
      <c r="B195" s="58">
        <v>0</v>
      </c>
      <c r="C195" s="58">
        <v>-3834.9929999999999</v>
      </c>
      <c r="D195" s="59"/>
      <c r="E195" s="12"/>
      <c r="F195" s="12"/>
      <c r="G195" s="12"/>
      <c r="H195" s="12"/>
      <c r="I195" s="12"/>
      <c r="J195" s="12"/>
      <c r="K195" s="12"/>
      <c r="L195" s="12"/>
      <c r="M195" s="12"/>
      <c r="N195" s="12"/>
    </row>
    <row r="196" spans="1:14" s="4" customFormat="1" ht="31.5" x14ac:dyDescent="0.25">
      <c r="A196" s="54" t="s">
        <v>224</v>
      </c>
      <c r="B196" s="58">
        <v>-5.9384899999999998</v>
      </c>
      <c r="C196" s="58">
        <v>-5.9384899999999998</v>
      </c>
      <c r="D196" s="59">
        <f t="shared" si="10"/>
        <v>100</v>
      </c>
      <c r="E196" s="12"/>
      <c r="F196" s="12"/>
      <c r="G196" s="12"/>
      <c r="H196" s="12"/>
      <c r="I196" s="12"/>
      <c r="J196" s="12"/>
      <c r="K196" s="12"/>
      <c r="L196" s="12"/>
      <c r="M196" s="12"/>
      <c r="N196" s="12"/>
    </row>
    <row r="197" spans="1:14" s="4" customFormat="1" ht="31.5" x14ac:dyDescent="0.25">
      <c r="A197" s="54" t="s">
        <v>284</v>
      </c>
      <c r="B197" s="58">
        <v>-99.101759999999999</v>
      </c>
      <c r="C197" s="58">
        <v>-99.101759999999999</v>
      </c>
      <c r="D197" s="59">
        <f t="shared" si="10"/>
        <v>100</v>
      </c>
      <c r="E197" s="12"/>
      <c r="F197" s="12"/>
      <c r="G197" s="12"/>
      <c r="H197" s="12"/>
      <c r="I197" s="12"/>
      <c r="J197" s="12"/>
      <c r="K197" s="12"/>
      <c r="L197" s="12"/>
      <c r="M197" s="12"/>
      <c r="N197" s="12"/>
    </row>
    <row r="198" spans="1:14" s="4" customFormat="1" ht="47.25" x14ac:dyDescent="0.25">
      <c r="A198" s="54" t="s">
        <v>285</v>
      </c>
      <c r="B198" s="58">
        <v>0</v>
      </c>
      <c r="C198" s="58">
        <v>-738.75409000000002</v>
      </c>
      <c r="D198" s="59"/>
      <c r="E198" s="12"/>
      <c r="F198" s="12"/>
      <c r="G198" s="12"/>
      <c r="H198" s="12"/>
      <c r="I198" s="12"/>
      <c r="J198" s="12"/>
      <c r="K198" s="12"/>
      <c r="L198" s="12"/>
      <c r="M198" s="12"/>
      <c r="N198" s="12"/>
    </row>
    <row r="199" spans="1:14" s="4" customFormat="1" ht="31.5" x14ac:dyDescent="0.25">
      <c r="A199" s="54" t="s">
        <v>286</v>
      </c>
      <c r="B199" s="58">
        <v>-2162.45505</v>
      </c>
      <c r="C199" s="58">
        <v>-2162.45505</v>
      </c>
      <c r="D199" s="59">
        <f t="shared" si="10"/>
        <v>100</v>
      </c>
      <c r="E199" s="12"/>
      <c r="F199" s="12"/>
      <c r="G199" s="12"/>
      <c r="H199" s="12"/>
      <c r="I199" s="12"/>
      <c r="J199" s="12"/>
      <c r="K199" s="12"/>
      <c r="L199" s="12"/>
      <c r="M199" s="12"/>
      <c r="N199" s="12"/>
    </row>
    <row r="200" spans="1:14" s="4" customFormat="1" ht="31.5" x14ac:dyDescent="0.25">
      <c r="A200" s="54" t="s">
        <v>287</v>
      </c>
      <c r="B200" s="58">
        <v>-270.76002</v>
      </c>
      <c r="C200" s="58">
        <v>-270.76002</v>
      </c>
      <c r="D200" s="59">
        <f t="shared" si="10"/>
        <v>100</v>
      </c>
      <c r="E200" s="12"/>
      <c r="F200" s="12"/>
      <c r="G200" s="12"/>
      <c r="H200" s="12"/>
      <c r="I200" s="12"/>
      <c r="J200" s="12"/>
      <c r="K200" s="12"/>
      <c r="L200" s="12"/>
      <c r="M200" s="12"/>
      <c r="N200" s="12"/>
    </row>
    <row r="201" spans="1:14" s="4" customFormat="1" ht="31.5" x14ac:dyDescent="0.25">
      <c r="A201" s="54" t="s">
        <v>225</v>
      </c>
      <c r="B201" s="58">
        <v>-45.367449999999998</v>
      </c>
      <c r="C201" s="58">
        <v>-45.367449999999998</v>
      </c>
      <c r="D201" s="59">
        <f t="shared" si="10"/>
        <v>100</v>
      </c>
      <c r="E201" s="12"/>
      <c r="F201" s="12"/>
      <c r="G201" s="12"/>
      <c r="H201" s="12"/>
      <c r="I201" s="12"/>
      <c r="J201" s="12"/>
      <c r="K201" s="12"/>
      <c r="L201" s="12"/>
      <c r="M201" s="12"/>
      <c r="N201" s="12"/>
    </row>
    <row r="202" spans="1:14" s="4" customFormat="1" ht="31.5" x14ac:dyDescent="0.25">
      <c r="A202" s="54" t="s">
        <v>85</v>
      </c>
      <c r="B202" s="58">
        <v>-17.058540000000001</v>
      </c>
      <c r="C202" s="58">
        <v>-17.058540000000001</v>
      </c>
      <c r="D202" s="59">
        <f t="shared" si="10"/>
        <v>100</v>
      </c>
      <c r="E202" s="12"/>
      <c r="F202" s="12"/>
      <c r="G202" s="12"/>
      <c r="H202" s="12"/>
      <c r="I202" s="12"/>
      <c r="J202" s="12"/>
      <c r="K202" s="12"/>
      <c r="L202" s="12"/>
      <c r="M202" s="12"/>
      <c r="N202" s="12"/>
    </row>
    <row r="203" spans="1:14" s="4" customFormat="1" ht="47.25" x14ac:dyDescent="0.25">
      <c r="A203" s="54" t="s">
        <v>184</v>
      </c>
      <c r="B203" s="58">
        <v>-944.01035000000002</v>
      </c>
      <c r="C203" s="58">
        <v>-1824.44352</v>
      </c>
      <c r="D203" s="59">
        <f t="shared" si="10"/>
        <v>193.26520307748746</v>
      </c>
      <c r="E203" s="12"/>
      <c r="F203" s="12"/>
      <c r="G203" s="12"/>
      <c r="H203" s="12"/>
      <c r="I203" s="12"/>
      <c r="J203" s="12"/>
      <c r="K203" s="12"/>
      <c r="L203" s="12"/>
      <c r="M203" s="12"/>
      <c r="N203" s="12"/>
    </row>
    <row r="204" spans="1:14" s="4" customFormat="1" ht="31.5" x14ac:dyDescent="0.25">
      <c r="A204" s="54" t="s">
        <v>288</v>
      </c>
      <c r="B204" s="58">
        <v>-3.3068400000000002</v>
      </c>
      <c r="C204" s="58">
        <v>-3.3068400000000002</v>
      </c>
      <c r="D204" s="59">
        <f t="shared" si="10"/>
        <v>100</v>
      </c>
      <c r="E204" s="12"/>
      <c r="F204" s="12"/>
      <c r="G204" s="12"/>
      <c r="H204" s="12"/>
      <c r="I204" s="12"/>
      <c r="J204" s="12"/>
      <c r="K204" s="12"/>
      <c r="L204" s="12"/>
      <c r="M204" s="12"/>
      <c r="N204" s="12"/>
    </row>
    <row r="205" spans="1:14" s="4" customFormat="1" ht="78.75" x14ac:dyDescent="0.25">
      <c r="A205" s="54" t="s">
        <v>289</v>
      </c>
      <c r="B205" s="58">
        <v>-68.637149999999991</v>
      </c>
      <c r="C205" s="58">
        <v>-68.637149999999991</v>
      </c>
      <c r="D205" s="59">
        <f t="shared" si="10"/>
        <v>100</v>
      </c>
      <c r="E205" s="12"/>
      <c r="F205" s="12"/>
      <c r="G205" s="12"/>
      <c r="H205" s="12"/>
      <c r="I205" s="12"/>
      <c r="J205" s="12"/>
      <c r="K205" s="12"/>
      <c r="L205" s="12"/>
      <c r="M205" s="12"/>
      <c r="N205" s="12"/>
    </row>
    <row r="206" spans="1:14" s="4" customFormat="1" ht="31.5" x14ac:dyDescent="0.25">
      <c r="A206" s="54" t="s">
        <v>86</v>
      </c>
      <c r="B206" s="58">
        <v>-83.462479999999999</v>
      </c>
      <c r="C206" s="58">
        <v>-137.46033</v>
      </c>
      <c r="D206" s="59">
        <f t="shared" si="10"/>
        <v>164.69715493716456</v>
      </c>
      <c r="E206" s="12"/>
      <c r="F206" s="12"/>
      <c r="G206" s="12"/>
      <c r="H206" s="12"/>
      <c r="I206" s="12"/>
      <c r="J206" s="12"/>
      <c r="K206" s="12"/>
      <c r="L206" s="12"/>
      <c r="M206" s="12"/>
      <c r="N206" s="12"/>
    </row>
    <row r="207" spans="1:14" s="4" customFormat="1" ht="31.5" x14ac:dyDescent="0.25">
      <c r="A207" s="54" t="s">
        <v>87</v>
      </c>
      <c r="B207" s="58">
        <v>0</v>
      </c>
      <c r="C207" s="58">
        <v>-452.21600000000001</v>
      </c>
      <c r="D207" s="59"/>
      <c r="E207" s="12"/>
      <c r="F207" s="12"/>
      <c r="G207" s="12"/>
      <c r="H207" s="12"/>
      <c r="I207" s="12"/>
      <c r="J207" s="12"/>
      <c r="K207" s="12"/>
      <c r="L207" s="12"/>
      <c r="M207" s="12"/>
      <c r="N207" s="12"/>
    </row>
    <row r="208" spans="1:14" s="4" customFormat="1" ht="47.25" x14ac:dyDescent="0.25">
      <c r="A208" s="54" t="s">
        <v>226</v>
      </c>
      <c r="B208" s="58">
        <v>-471.68690999999995</v>
      </c>
      <c r="C208" s="58">
        <v>-471.68690999999995</v>
      </c>
      <c r="D208" s="59">
        <f t="shared" si="10"/>
        <v>100</v>
      </c>
      <c r="E208" s="12"/>
      <c r="F208" s="12"/>
      <c r="G208" s="12"/>
      <c r="H208" s="12"/>
      <c r="I208" s="12"/>
      <c r="J208" s="12"/>
      <c r="K208" s="12"/>
      <c r="L208" s="12"/>
      <c r="M208" s="12"/>
      <c r="N208" s="12"/>
    </row>
    <row r="209" spans="1:14" s="4" customFormat="1" ht="47.25" x14ac:dyDescent="0.25">
      <c r="A209" s="54" t="s">
        <v>199</v>
      </c>
      <c r="B209" s="58">
        <v>-18.499200000000002</v>
      </c>
      <c r="C209" s="58">
        <v>-18.499200000000002</v>
      </c>
      <c r="D209" s="59">
        <f t="shared" si="10"/>
        <v>100</v>
      </c>
      <c r="E209" s="12"/>
      <c r="F209" s="12"/>
      <c r="G209" s="12"/>
      <c r="H209" s="12"/>
      <c r="I209" s="12"/>
      <c r="J209" s="12"/>
      <c r="K209" s="12"/>
      <c r="L209" s="12"/>
      <c r="M209" s="12"/>
      <c r="N209" s="12"/>
    </row>
    <row r="210" spans="1:14" s="4" customFormat="1" ht="47.25" x14ac:dyDescent="0.25">
      <c r="A210" s="54" t="s">
        <v>290</v>
      </c>
      <c r="B210" s="58">
        <v>-63.063000000000002</v>
      </c>
      <c r="C210" s="58">
        <v>-63.063000000000002</v>
      </c>
      <c r="D210" s="59">
        <f t="shared" si="10"/>
        <v>100</v>
      </c>
      <c r="E210" s="12"/>
      <c r="F210" s="12"/>
      <c r="G210" s="12"/>
      <c r="H210" s="12"/>
      <c r="I210" s="12"/>
      <c r="J210" s="12"/>
      <c r="K210" s="12"/>
      <c r="L210" s="12"/>
      <c r="M210" s="12"/>
      <c r="N210" s="12"/>
    </row>
    <row r="211" spans="1:14" s="4" customFormat="1" ht="31.5" x14ac:dyDescent="0.25">
      <c r="A211" s="54" t="s">
        <v>200</v>
      </c>
      <c r="B211" s="58">
        <v>-212.27795999999998</v>
      </c>
      <c r="C211" s="58">
        <v>-212.71655999999999</v>
      </c>
      <c r="D211" s="59">
        <f t="shared" si="10"/>
        <v>100.20661589172988</v>
      </c>
      <c r="E211" s="12"/>
      <c r="F211" s="12"/>
      <c r="G211" s="12"/>
      <c r="H211" s="12"/>
      <c r="I211" s="12"/>
      <c r="J211" s="12"/>
      <c r="K211" s="12"/>
      <c r="L211" s="12"/>
      <c r="M211" s="12"/>
      <c r="N211" s="12"/>
    </row>
    <row r="212" spans="1:14" s="4" customFormat="1" ht="31.5" x14ac:dyDescent="0.25">
      <c r="A212" s="54" t="s">
        <v>291</v>
      </c>
      <c r="B212" s="58">
        <v>-130.12090000000001</v>
      </c>
      <c r="C212" s="58">
        <v>0</v>
      </c>
      <c r="D212" s="59">
        <f t="shared" si="10"/>
        <v>0</v>
      </c>
      <c r="E212" s="12"/>
      <c r="F212" s="12"/>
      <c r="G212" s="12"/>
      <c r="H212" s="12"/>
      <c r="I212" s="12"/>
      <c r="J212" s="12"/>
      <c r="K212" s="12"/>
      <c r="L212" s="12"/>
      <c r="M212" s="12"/>
      <c r="N212" s="12"/>
    </row>
    <row r="213" spans="1:14" s="4" customFormat="1" ht="31.5" x14ac:dyDescent="0.25">
      <c r="A213" s="54" t="s">
        <v>292</v>
      </c>
      <c r="B213" s="58">
        <v>-11.397</v>
      </c>
      <c r="C213" s="58">
        <v>0</v>
      </c>
      <c r="D213" s="59">
        <f t="shared" si="10"/>
        <v>0</v>
      </c>
      <c r="E213" s="12"/>
      <c r="F213" s="12"/>
      <c r="G213" s="12"/>
      <c r="H213" s="12"/>
      <c r="I213" s="12"/>
      <c r="J213" s="12"/>
      <c r="K213" s="12"/>
      <c r="L213" s="12"/>
      <c r="M213" s="12"/>
      <c r="N213" s="12"/>
    </row>
    <row r="214" spans="1:14" s="4" customFormat="1" ht="31.5" x14ac:dyDescent="0.25">
      <c r="A214" s="54" t="s">
        <v>186</v>
      </c>
      <c r="B214" s="58">
        <v>-12164.23762</v>
      </c>
      <c r="C214" s="58">
        <v>0</v>
      </c>
      <c r="D214" s="59">
        <f t="shared" si="10"/>
        <v>0</v>
      </c>
      <c r="E214" s="12"/>
      <c r="F214" s="12"/>
      <c r="G214" s="12"/>
      <c r="H214" s="12"/>
      <c r="I214" s="12"/>
      <c r="J214" s="12"/>
      <c r="K214" s="12"/>
      <c r="L214" s="12"/>
      <c r="M214" s="12"/>
      <c r="N214" s="12"/>
    </row>
    <row r="215" spans="1:14" s="4" customFormat="1" ht="31.5" x14ac:dyDescent="0.25">
      <c r="A215" s="54" t="s">
        <v>293</v>
      </c>
      <c r="B215" s="58">
        <v>-5.3562700000000003</v>
      </c>
      <c r="C215" s="58">
        <v>0</v>
      </c>
      <c r="D215" s="59">
        <f t="shared" si="10"/>
        <v>0</v>
      </c>
      <c r="E215" s="12"/>
      <c r="F215" s="12"/>
      <c r="G215" s="12"/>
      <c r="H215" s="12"/>
      <c r="I215" s="12"/>
      <c r="J215" s="12"/>
      <c r="K215" s="12"/>
      <c r="L215" s="12"/>
      <c r="M215" s="12"/>
      <c r="N215" s="12"/>
    </row>
    <row r="216" spans="1:14" s="4" customFormat="1" ht="31.5" x14ac:dyDescent="0.25">
      <c r="A216" s="54" t="s">
        <v>294</v>
      </c>
      <c r="B216" s="58">
        <v>-16</v>
      </c>
      <c r="C216" s="58">
        <v>0</v>
      </c>
      <c r="D216" s="59">
        <f t="shared" si="10"/>
        <v>0</v>
      </c>
      <c r="E216" s="12"/>
      <c r="F216" s="12"/>
      <c r="G216" s="12"/>
      <c r="H216" s="12"/>
      <c r="I216" s="12"/>
      <c r="J216" s="12"/>
      <c r="K216" s="12"/>
      <c r="L216" s="12"/>
      <c r="M216" s="12"/>
      <c r="N216" s="12"/>
    </row>
    <row r="217" spans="1:14" s="4" customFormat="1" ht="31.5" x14ac:dyDescent="0.25">
      <c r="A217" s="54" t="s">
        <v>295</v>
      </c>
      <c r="B217" s="58">
        <v>-45.367449999999998</v>
      </c>
      <c r="C217" s="58">
        <v>0</v>
      </c>
      <c r="D217" s="59">
        <f t="shared" si="10"/>
        <v>0</v>
      </c>
      <c r="E217" s="12"/>
      <c r="F217" s="12"/>
      <c r="G217" s="12"/>
      <c r="H217" s="12"/>
      <c r="I217" s="12"/>
      <c r="J217" s="12"/>
      <c r="K217" s="12"/>
      <c r="L217" s="12"/>
      <c r="M217" s="12"/>
      <c r="N217" s="12"/>
    </row>
    <row r="218" spans="1:14" s="4" customFormat="1" ht="31.5" x14ac:dyDescent="0.25">
      <c r="A218" s="54" t="s">
        <v>227</v>
      </c>
      <c r="B218" s="58">
        <v>-6.9490100000000004</v>
      </c>
      <c r="C218" s="58">
        <v>0</v>
      </c>
      <c r="D218" s="59">
        <f t="shared" si="10"/>
        <v>0</v>
      </c>
      <c r="E218" s="12"/>
      <c r="F218" s="12"/>
      <c r="G218" s="12"/>
      <c r="H218" s="12"/>
      <c r="I218" s="12"/>
      <c r="J218" s="12"/>
      <c r="K218" s="12"/>
      <c r="L218" s="12"/>
      <c r="M218" s="12"/>
      <c r="N218" s="12"/>
    </row>
    <row r="219" spans="1:14" s="4" customFormat="1" ht="31.5" x14ac:dyDescent="0.25">
      <c r="A219" s="54" t="s">
        <v>228</v>
      </c>
      <c r="B219" s="58">
        <v>-2.0089999999999999</v>
      </c>
      <c r="C219" s="58">
        <v>0</v>
      </c>
      <c r="D219" s="59">
        <f t="shared" si="10"/>
        <v>0</v>
      </c>
      <c r="E219" s="12"/>
      <c r="F219" s="12"/>
      <c r="G219" s="12"/>
      <c r="H219" s="12"/>
      <c r="I219" s="12"/>
      <c r="J219" s="12"/>
      <c r="K219" s="12"/>
      <c r="L219" s="12"/>
      <c r="M219" s="12"/>
      <c r="N219" s="12"/>
    </row>
    <row r="220" spans="1:14" s="4" customFormat="1" ht="31.5" x14ac:dyDescent="0.25">
      <c r="A220" s="54" t="s">
        <v>187</v>
      </c>
      <c r="B220" s="43">
        <v>-5657.2335599999997</v>
      </c>
      <c r="C220" s="43">
        <v>0</v>
      </c>
      <c r="D220" s="59">
        <f t="shared" si="10"/>
        <v>0</v>
      </c>
      <c r="E220" s="12"/>
      <c r="F220" s="12"/>
      <c r="G220" s="12"/>
      <c r="H220" s="12"/>
      <c r="I220" s="12"/>
      <c r="J220" s="12"/>
      <c r="K220" s="12"/>
      <c r="L220" s="12"/>
      <c r="M220" s="12"/>
      <c r="N220" s="12"/>
    </row>
    <row r="221" spans="1:14" s="4" customFormat="1" ht="31.5" x14ac:dyDescent="0.25">
      <c r="A221" s="54" t="s">
        <v>296</v>
      </c>
      <c r="B221" s="43">
        <v>-45.367449999999998</v>
      </c>
      <c r="C221" s="43">
        <v>0</v>
      </c>
      <c r="D221" s="59">
        <f t="shared" si="10"/>
        <v>0</v>
      </c>
      <c r="E221" s="12"/>
      <c r="F221" s="12"/>
      <c r="G221" s="12"/>
      <c r="H221" s="12"/>
      <c r="I221" s="12"/>
      <c r="J221" s="12"/>
      <c r="K221" s="12"/>
      <c r="L221" s="12"/>
      <c r="M221" s="12"/>
      <c r="N221" s="12"/>
    </row>
    <row r="222" spans="1:14" s="4" customFormat="1" ht="15.75" x14ac:dyDescent="0.25">
      <c r="A222" s="62"/>
      <c r="B222" s="63"/>
      <c r="C222" s="64"/>
      <c r="D222" s="27"/>
      <c r="E222" s="12"/>
      <c r="F222" s="13"/>
      <c r="G222" s="13"/>
      <c r="H222" s="13"/>
      <c r="I222" s="12"/>
      <c r="J222" s="12"/>
      <c r="K222" s="12"/>
      <c r="L222" s="12"/>
      <c r="M222" s="12"/>
      <c r="N222" s="12"/>
    </row>
    <row r="223" spans="1:14" ht="15.75" x14ac:dyDescent="0.25">
      <c r="A223" s="65" t="s">
        <v>88</v>
      </c>
      <c r="B223" s="37">
        <f>+B47+B49</f>
        <v>61060988.829920001</v>
      </c>
      <c r="C223" s="37">
        <f>+C47+C49</f>
        <v>60770002.354099989</v>
      </c>
      <c r="D223" s="37">
        <f>+C223/B223*100</f>
        <v>99.523449453741193</v>
      </c>
      <c r="E223" s="10">
        <v>61060988.821160004</v>
      </c>
      <c r="F223" s="14">
        <v>60770002.365790002</v>
      </c>
      <c r="G223" s="15"/>
      <c r="H223" s="15"/>
    </row>
    <row r="224" spans="1:14" ht="15.75" x14ac:dyDescent="0.25">
      <c r="A224" s="66"/>
      <c r="B224" s="37"/>
      <c r="C224" s="37"/>
      <c r="D224" s="37"/>
      <c r="E224" s="10">
        <f>+E223-B223</f>
        <v>-8.7599977850914001E-3</v>
      </c>
      <c r="F224" s="10">
        <f>+F223-C223</f>
        <v>1.1690013110637665E-2</v>
      </c>
      <c r="G224" s="15"/>
      <c r="H224" s="15"/>
    </row>
    <row r="225" spans="1:8" ht="15.75" x14ac:dyDescent="0.25">
      <c r="A225" s="36" t="s">
        <v>89</v>
      </c>
      <c r="B225" s="82">
        <v>-2228769.6640699999</v>
      </c>
      <c r="C225" s="67">
        <f>+C223-C304</f>
        <v>-1556138.9452900141</v>
      </c>
      <c r="D225" s="67"/>
      <c r="E225" s="10">
        <v>2228769.6640699999</v>
      </c>
      <c r="F225" s="15">
        <v>1556138.9336000001</v>
      </c>
      <c r="G225" s="15"/>
      <c r="H225" s="15"/>
    </row>
    <row r="226" spans="1:8" ht="15.75" x14ac:dyDescent="0.25">
      <c r="A226" s="68"/>
      <c r="B226" s="83"/>
      <c r="C226" s="69"/>
      <c r="D226" s="69"/>
      <c r="E226" s="10">
        <f>+E225+B225</f>
        <v>0</v>
      </c>
      <c r="F226" s="10">
        <f>+F225+C225</f>
        <v>-1.1690014041960239E-2</v>
      </c>
      <c r="G226" s="15"/>
      <c r="H226" s="15"/>
    </row>
    <row r="227" spans="1:8" ht="15.75" x14ac:dyDescent="0.25">
      <c r="A227" s="70" t="s">
        <v>90</v>
      </c>
      <c r="B227" s="71"/>
      <c r="C227" s="69"/>
      <c r="D227" s="69"/>
      <c r="G227" s="15"/>
      <c r="H227" s="15"/>
    </row>
    <row r="228" spans="1:8" ht="15.75" x14ac:dyDescent="0.25">
      <c r="A228" s="70"/>
      <c r="B228" s="71"/>
      <c r="C228" s="69"/>
      <c r="D228" s="69"/>
    </row>
    <row r="229" spans="1:8" ht="15.75" x14ac:dyDescent="0.25">
      <c r="A229" s="36" t="s">
        <v>91</v>
      </c>
      <c r="B229" s="25">
        <f>SUM(B230:B238)</f>
        <v>3003390.1314900001</v>
      </c>
      <c r="C229" s="25">
        <f>SUM(C230:C238)</f>
        <v>2943798.6989599997</v>
      </c>
      <c r="D229" s="25">
        <f>+C229/B229*100</f>
        <v>98.015861079611497</v>
      </c>
    </row>
    <row r="230" spans="1:8" ht="15.75" x14ac:dyDescent="0.25">
      <c r="A230" s="66" t="s">
        <v>92</v>
      </c>
      <c r="B230" s="27">
        <v>44810.663799999995</v>
      </c>
      <c r="C230" s="27">
        <v>44045.273630000003</v>
      </c>
      <c r="D230" s="27">
        <f t="shared" ref="D230:D291" si="11">+C230/B230*100</f>
        <v>98.291946369247952</v>
      </c>
    </row>
    <row r="231" spans="1:8" ht="31.5" x14ac:dyDescent="0.25">
      <c r="A231" s="66" t="s">
        <v>93</v>
      </c>
      <c r="B231" s="27">
        <v>299343.95832999999</v>
      </c>
      <c r="C231" s="27">
        <v>294308.98569999996</v>
      </c>
      <c r="D231" s="27">
        <f t="shared" si="11"/>
        <v>98.317997577739845</v>
      </c>
    </row>
    <row r="232" spans="1:8" ht="31.5" x14ac:dyDescent="0.25">
      <c r="A232" s="66" t="s">
        <v>94</v>
      </c>
      <c r="B232" s="27">
        <v>1274345.1334200001</v>
      </c>
      <c r="C232" s="27">
        <v>1246885.4941099999</v>
      </c>
      <c r="D232" s="27">
        <f t="shared" si="11"/>
        <v>97.845196046984071</v>
      </c>
    </row>
    <row r="233" spans="1:8" ht="15.75" x14ac:dyDescent="0.25">
      <c r="A233" s="66" t="s">
        <v>95</v>
      </c>
      <c r="B233" s="27">
        <v>101109.80834999999</v>
      </c>
      <c r="C233" s="27">
        <v>100731.38851</v>
      </c>
      <c r="D233" s="27">
        <f t="shared" si="11"/>
        <v>99.625733797565857</v>
      </c>
    </row>
    <row r="234" spans="1:8" ht="31.5" x14ac:dyDescent="0.25">
      <c r="A234" s="66" t="s">
        <v>96</v>
      </c>
      <c r="B234" s="27">
        <v>350894.44639</v>
      </c>
      <c r="C234" s="27">
        <v>348329.20111000002</v>
      </c>
      <c r="D234" s="27">
        <f t="shared" si="11"/>
        <v>99.268941042985659</v>
      </c>
    </row>
    <row r="235" spans="1:8" ht="15.75" x14ac:dyDescent="0.25">
      <c r="A235" s="66" t="s">
        <v>97</v>
      </c>
      <c r="B235" s="27">
        <v>60287.413950000002</v>
      </c>
      <c r="C235" s="27">
        <v>60284.633829999999</v>
      </c>
      <c r="D235" s="27">
        <f t="shared" si="11"/>
        <v>99.995388556552939</v>
      </c>
    </row>
    <row r="236" spans="1:8" ht="15.75" x14ac:dyDescent="0.25">
      <c r="A236" s="66" t="s">
        <v>98</v>
      </c>
      <c r="B236" s="27">
        <v>139387.94680000001</v>
      </c>
      <c r="C236" s="27">
        <v>138894.70080000002</v>
      </c>
      <c r="D236" s="27">
        <f t="shared" si="11"/>
        <v>99.646134395890257</v>
      </c>
    </row>
    <row r="237" spans="1:8" ht="15.75" x14ac:dyDescent="0.25">
      <c r="A237" s="66" t="s">
        <v>99</v>
      </c>
      <c r="B237" s="27">
        <v>8214.3785599999992</v>
      </c>
      <c r="C237" s="27">
        <v>0</v>
      </c>
      <c r="D237" s="27">
        <f t="shared" si="11"/>
        <v>0</v>
      </c>
    </row>
    <row r="238" spans="1:8" ht="15.75" x14ac:dyDescent="0.25">
      <c r="A238" s="66" t="s">
        <v>100</v>
      </c>
      <c r="B238" s="27">
        <v>724996.38188999996</v>
      </c>
      <c r="C238" s="27">
        <v>710319.02127000003</v>
      </c>
      <c r="D238" s="27">
        <f t="shared" si="11"/>
        <v>97.975526363078203</v>
      </c>
    </row>
    <row r="239" spans="1:8" ht="15.75" x14ac:dyDescent="0.25">
      <c r="A239" s="36" t="s">
        <v>101</v>
      </c>
      <c r="B239" s="25">
        <f>+B240</f>
        <v>38224.475789999997</v>
      </c>
      <c r="C239" s="25">
        <f>+C240</f>
        <v>37617.992130000006</v>
      </c>
      <c r="D239" s="25">
        <f t="shared" si="11"/>
        <v>98.41336304170153</v>
      </c>
    </row>
    <row r="240" spans="1:8" ht="15.75" x14ac:dyDescent="0.25">
      <c r="A240" s="66" t="s">
        <v>102</v>
      </c>
      <c r="B240" s="27">
        <v>38224.475789999997</v>
      </c>
      <c r="C240" s="27">
        <v>37617.992130000006</v>
      </c>
      <c r="D240" s="27">
        <f t="shared" si="11"/>
        <v>98.41336304170153</v>
      </c>
    </row>
    <row r="241" spans="1:4" ht="15.75" x14ac:dyDescent="0.25">
      <c r="A241" s="36" t="s">
        <v>103</v>
      </c>
      <c r="B241" s="25">
        <f>+B242+B243+B245+B246+B244</f>
        <v>309625.83679999999</v>
      </c>
      <c r="C241" s="25">
        <f>+C242+C243+C245+C246+C244</f>
        <v>288579.38477999996</v>
      </c>
      <c r="D241" s="25">
        <f t="shared" si="11"/>
        <v>93.202617637624726</v>
      </c>
    </row>
    <row r="242" spans="1:4" ht="15.75" x14ac:dyDescent="0.25">
      <c r="A242" s="66" t="s">
        <v>104</v>
      </c>
      <c r="B242" s="69">
        <v>38253.292860000001</v>
      </c>
      <c r="C242" s="72">
        <v>38243.192860000003</v>
      </c>
      <c r="D242" s="72">
        <f t="shared" si="11"/>
        <v>99.973597044215339</v>
      </c>
    </row>
    <row r="243" spans="1:4" ht="15.75" x14ac:dyDescent="0.25">
      <c r="A243" s="66" t="s">
        <v>230</v>
      </c>
      <c r="B243" s="27">
        <v>82580.886299999998</v>
      </c>
      <c r="C243" s="27">
        <v>74103.861480000007</v>
      </c>
      <c r="D243" s="27">
        <f t="shared" si="11"/>
        <v>89.734882731574658</v>
      </c>
    </row>
    <row r="244" spans="1:4" ht="31.5" x14ac:dyDescent="0.25">
      <c r="A244" s="66" t="s">
        <v>231</v>
      </c>
      <c r="B244" s="27">
        <v>174473.96481999999</v>
      </c>
      <c r="C244" s="27">
        <v>163277.71249999999</v>
      </c>
      <c r="D244" s="27">
        <f t="shared" si="11"/>
        <v>93.582852128367193</v>
      </c>
    </row>
    <row r="245" spans="1:4" ht="15.75" x14ac:dyDescent="0.25">
      <c r="A245" s="73" t="s">
        <v>161</v>
      </c>
      <c r="B245" s="27">
        <v>90</v>
      </c>
      <c r="C245" s="27">
        <v>20</v>
      </c>
      <c r="D245" s="27">
        <f t="shared" si="11"/>
        <v>22.222222222222221</v>
      </c>
    </row>
    <row r="246" spans="1:4" ht="15.75" x14ac:dyDescent="0.25">
      <c r="A246" s="66" t="s">
        <v>105</v>
      </c>
      <c r="B246" s="27">
        <v>14227.69282</v>
      </c>
      <c r="C246" s="27">
        <v>12934.61794</v>
      </c>
      <c r="D246" s="27">
        <f t="shared" si="11"/>
        <v>90.911563130022657</v>
      </c>
    </row>
    <row r="247" spans="1:4" ht="15.75" x14ac:dyDescent="0.25">
      <c r="A247" s="36" t="s">
        <v>106</v>
      </c>
      <c r="B247" s="25">
        <f>SUM(B248:B256)</f>
        <v>14305827.26323</v>
      </c>
      <c r="C247" s="25">
        <f>SUM(C248:C256)</f>
        <v>13996186.703949999</v>
      </c>
      <c r="D247" s="25">
        <f t="shared" si="11"/>
        <v>97.835563413547817</v>
      </c>
    </row>
    <row r="248" spans="1:4" ht="15.75" x14ac:dyDescent="0.25">
      <c r="A248" s="66" t="s">
        <v>107</v>
      </c>
      <c r="B248" s="27">
        <v>425581.12145999999</v>
      </c>
      <c r="C248" s="27">
        <v>420693.39370999997</v>
      </c>
      <c r="D248" s="27">
        <f t="shared" si="11"/>
        <v>98.851516784101662</v>
      </c>
    </row>
    <row r="249" spans="1:4" ht="15.75" x14ac:dyDescent="0.25">
      <c r="A249" s="66" t="s">
        <v>108</v>
      </c>
      <c r="B249" s="27">
        <v>5417672.2221999997</v>
      </c>
      <c r="C249" s="27">
        <v>5417643.9326299997</v>
      </c>
      <c r="D249" s="27">
        <f t="shared" si="11"/>
        <v>99.999477827951935</v>
      </c>
    </row>
    <row r="250" spans="1:4" ht="15.75" x14ac:dyDescent="0.25">
      <c r="A250" s="66" t="s">
        <v>109</v>
      </c>
      <c r="B250" s="27">
        <v>1272545.7617000001</v>
      </c>
      <c r="C250" s="27">
        <v>1269623.40224</v>
      </c>
      <c r="D250" s="27">
        <f t="shared" si="11"/>
        <v>99.770353291177813</v>
      </c>
    </row>
    <row r="251" spans="1:4" ht="15.75" x14ac:dyDescent="0.25">
      <c r="A251" s="66" t="s">
        <v>110</v>
      </c>
      <c r="B251" s="27">
        <v>135036.212</v>
      </c>
      <c r="C251" s="27">
        <v>135034.41897999999</v>
      </c>
      <c r="D251" s="27">
        <f t="shared" si="11"/>
        <v>99.998672193203987</v>
      </c>
    </row>
    <row r="252" spans="1:4" ht="15.75" x14ac:dyDescent="0.25">
      <c r="A252" s="66" t="s">
        <v>111</v>
      </c>
      <c r="B252" s="27">
        <v>642459.18034000008</v>
      </c>
      <c r="C252" s="27">
        <v>640568.52741999994</v>
      </c>
      <c r="D252" s="27">
        <f t="shared" si="11"/>
        <v>99.705716257490536</v>
      </c>
    </row>
    <row r="253" spans="1:4" ht="15.75" x14ac:dyDescent="0.25">
      <c r="A253" s="66" t="s">
        <v>112</v>
      </c>
      <c r="B253" s="27">
        <v>840923.30475999997</v>
      </c>
      <c r="C253" s="27">
        <v>826028.64063000004</v>
      </c>
      <c r="D253" s="27">
        <f t="shared" si="11"/>
        <v>98.228772582982359</v>
      </c>
    </row>
    <row r="254" spans="1:4" ht="15.75" x14ac:dyDescent="0.25">
      <c r="A254" s="66" t="s">
        <v>113</v>
      </c>
      <c r="B254" s="27">
        <v>3791842.2018300002</v>
      </c>
      <c r="C254" s="27">
        <v>3555930.7287399997</v>
      </c>
      <c r="D254" s="27">
        <f t="shared" si="11"/>
        <v>93.778446978195817</v>
      </c>
    </row>
    <row r="255" spans="1:4" ht="15.75" x14ac:dyDescent="0.25">
      <c r="A255" s="66" t="s">
        <v>114</v>
      </c>
      <c r="B255" s="27">
        <v>192988.52429</v>
      </c>
      <c r="C255" s="27">
        <v>182925.66791999998</v>
      </c>
      <c r="D255" s="27">
        <f t="shared" si="11"/>
        <v>94.785774746440993</v>
      </c>
    </row>
    <row r="256" spans="1:4" ht="15.75" x14ac:dyDescent="0.25">
      <c r="A256" s="66" t="s">
        <v>115</v>
      </c>
      <c r="B256" s="27">
        <v>1586778.73465</v>
      </c>
      <c r="C256" s="27">
        <v>1547737.99168</v>
      </c>
      <c r="D256" s="27">
        <f t="shared" si="11"/>
        <v>97.539622751586009</v>
      </c>
    </row>
    <row r="257" spans="1:4" ht="15.75" x14ac:dyDescent="0.25">
      <c r="A257" s="36" t="s">
        <v>116</v>
      </c>
      <c r="B257" s="25">
        <f>SUM(B258:B261)</f>
        <v>2809393.1448900001</v>
      </c>
      <c r="C257" s="25">
        <f>SUM(C258:C261)</f>
        <v>2594853.4239999996</v>
      </c>
      <c r="D257" s="25">
        <f t="shared" si="11"/>
        <v>92.363485285773322</v>
      </c>
    </row>
    <row r="258" spans="1:4" ht="15.75" x14ac:dyDescent="0.25">
      <c r="A258" s="66" t="s">
        <v>117</v>
      </c>
      <c r="B258" s="27">
        <v>228510.50503</v>
      </c>
      <c r="C258" s="27">
        <v>218800.58537000002</v>
      </c>
      <c r="D258" s="27">
        <f t="shared" si="11"/>
        <v>95.750777558902499</v>
      </c>
    </row>
    <row r="259" spans="1:4" ht="15.75" x14ac:dyDescent="0.25">
      <c r="A259" s="66" t="s">
        <v>118</v>
      </c>
      <c r="B259" s="27">
        <v>1440320.71398</v>
      </c>
      <c r="C259" s="27">
        <v>1427843.1479400001</v>
      </c>
      <c r="D259" s="27">
        <f t="shared" si="11"/>
        <v>99.13369530001961</v>
      </c>
    </row>
    <row r="260" spans="1:4" ht="15.75" x14ac:dyDescent="0.25">
      <c r="A260" s="66" t="s">
        <v>119</v>
      </c>
      <c r="B260" s="27">
        <v>734416.76127999998</v>
      </c>
      <c r="C260" s="27">
        <v>661190.08204999997</v>
      </c>
      <c r="D260" s="27">
        <f t="shared" si="11"/>
        <v>90.029274508608069</v>
      </c>
    </row>
    <row r="261" spans="1:4" ht="15.75" x14ac:dyDescent="0.25">
      <c r="A261" s="66" t="s">
        <v>120</v>
      </c>
      <c r="B261" s="27">
        <v>406145.16460000002</v>
      </c>
      <c r="C261" s="27">
        <v>287019.60863999999</v>
      </c>
      <c r="D261" s="27">
        <f t="shared" si="11"/>
        <v>70.669217229922424</v>
      </c>
    </row>
    <row r="262" spans="1:4" ht="15.75" x14ac:dyDescent="0.25">
      <c r="A262" s="36" t="s">
        <v>121</v>
      </c>
      <c r="B262" s="25">
        <f>+B264+B263</f>
        <v>121858.33137999999</v>
      </c>
      <c r="C262" s="25">
        <f>+C264+C263</f>
        <v>108179.01676</v>
      </c>
      <c r="D262" s="25">
        <f>+C262/B262*100</f>
        <v>88.77441167535541</v>
      </c>
    </row>
    <row r="263" spans="1:4" ht="15.75" x14ac:dyDescent="0.25">
      <c r="A263" s="66" t="s">
        <v>232</v>
      </c>
      <c r="B263" s="27">
        <v>415</v>
      </c>
      <c r="C263" s="27">
        <v>331</v>
      </c>
      <c r="D263" s="27">
        <f>+C263/B263*100</f>
        <v>79.759036144578317</v>
      </c>
    </row>
    <row r="264" spans="1:4" ht="15.75" x14ac:dyDescent="0.25">
      <c r="A264" s="66" t="s">
        <v>122</v>
      </c>
      <c r="B264" s="27">
        <v>121443.33137999999</v>
      </c>
      <c r="C264" s="27">
        <v>107848.01676</v>
      </c>
      <c r="D264" s="27">
        <f>+C264/B264*100</f>
        <v>88.805219302277024</v>
      </c>
    </row>
    <row r="265" spans="1:4" ht="15.75" x14ac:dyDescent="0.25">
      <c r="A265" s="36" t="s">
        <v>123</v>
      </c>
      <c r="B265" s="25">
        <f>SUM(B266:B273)</f>
        <v>23628610.900820002</v>
      </c>
      <c r="C265" s="25">
        <f>SUM(C266:C273)</f>
        <v>23513081.918400001</v>
      </c>
      <c r="D265" s="25">
        <f t="shared" si="11"/>
        <v>99.511063164462229</v>
      </c>
    </row>
    <row r="266" spans="1:4" ht="15.75" x14ac:dyDescent="0.25">
      <c r="A266" s="66" t="s">
        <v>124</v>
      </c>
      <c r="B266" s="27">
        <v>4502643.1575100003</v>
      </c>
      <c r="C266" s="27">
        <v>4485234.3857100001</v>
      </c>
      <c r="D266" s="27">
        <f t="shared" si="11"/>
        <v>99.613365501306404</v>
      </c>
    </row>
    <row r="267" spans="1:4" ht="15.75" x14ac:dyDescent="0.25">
      <c r="A267" s="66" t="s">
        <v>125</v>
      </c>
      <c r="B267" s="27">
        <v>15620329.69093</v>
      </c>
      <c r="C267" s="27">
        <v>15557528.5855</v>
      </c>
      <c r="D267" s="27">
        <f t="shared" si="11"/>
        <v>99.597952753414248</v>
      </c>
    </row>
    <row r="268" spans="1:4" ht="15.75" x14ac:dyDescent="0.25">
      <c r="A268" s="66" t="s">
        <v>126</v>
      </c>
      <c r="B268" s="27">
        <v>928026.16310000001</v>
      </c>
      <c r="C268" s="27">
        <v>913423.36834000004</v>
      </c>
      <c r="D268" s="27">
        <f t="shared" si="11"/>
        <v>98.426467341047754</v>
      </c>
    </row>
    <row r="269" spans="1:4" ht="15.75" x14ac:dyDescent="0.25">
      <c r="A269" s="66" t="s">
        <v>127</v>
      </c>
      <c r="B269" s="27">
        <v>1128563.4116800001</v>
      </c>
      <c r="C269" s="27">
        <v>1123132.4876400002</v>
      </c>
      <c r="D269" s="27">
        <f t="shared" si="11"/>
        <v>99.518775464117212</v>
      </c>
    </row>
    <row r="270" spans="1:4" ht="15.75" x14ac:dyDescent="0.25">
      <c r="A270" s="66" t="s">
        <v>128</v>
      </c>
      <c r="B270" s="27">
        <v>58899.979380000004</v>
      </c>
      <c r="C270" s="27">
        <v>58558.379380000006</v>
      </c>
      <c r="D270" s="27">
        <f t="shared" si="11"/>
        <v>99.420033752819975</v>
      </c>
    </row>
    <row r="271" spans="1:4" ht="15.75" x14ac:dyDescent="0.25">
      <c r="A271" s="66" t="s">
        <v>129</v>
      </c>
      <c r="B271" s="27">
        <v>256152.61537000001</v>
      </c>
      <c r="C271" s="27">
        <v>252163.9903</v>
      </c>
      <c r="D271" s="27">
        <f t="shared" si="11"/>
        <v>98.442871620015026</v>
      </c>
    </row>
    <row r="272" spans="1:4" ht="15.75" x14ac:dyDescent="0.25">
      <c r="A272" s="66" t="s">
        <v>130</v>
      </c>
      <c r="B272" s="27">
        <v>23822.305</v>
      </c>
      <c r="C272" s="27">
        <v>23614.799999999999</v>
      </c>
      <c r="D272" s="27">
        <f t="shared" si="11"/>
        <v>99.128946590180917</v>
      </c>
    </row>
    <row r="273" spans="1:4" ht="15.75" x14ac:dyDescent="0.25">
      <c r="A273" s="66" t="s">
        <v>131</v>
      </c>
      <c r="B273" s="27">
        <v>1110173.57785</v>
      </c>
      <c r="C273" s="27">
        <v>1099425.9215299999</v>
      </c>
      <c r="D273" s="27">
        <f t="shared" si="11"/>
        <v>99.031894062835264</v>
      </c>
    </row>
    <row r="274" spans="1:4" ht="15.75" x14ac:dyDescent="0.25">
      <c r="A274" s="74" t="s">
        <v>132</v>
      </c>
      <c r="B274" s="25">
        <f>+B275+B276</f>
        <v>2535479.1595100001</v>
      </c>
      <c r="C274" s="25">
        <f>+C275+C276</f>
        <v>2504363.9677599999</v>
      </c>
      <c r="D274" s="25">
        <f t="shared" si="11"/>
        <v>98.772808223120506</v>
      </c>
    </row>
    <row r="275" spans="1:4" ht="15.75" x14ac:dyDescent="0.25">
      <c r="A275" s="75" t="s">
        <v>133</v>
      </c>
      <c r="B275" s="27">
        <v>1899034.57088</v>
      </c>
      <c r="C275" s="27">
        <v>1873442.65989</v>
      </c>
      <c r="D275" s="27">
        <f t="shared" si="11"/>
        <v>98.652372559066109</v>
      </c>
    </row>
    <row r="276" spans="1:4" ht="15.75" x14ac:dyDescent="0.25">
      <c r="A276" s="75" t="s">
        <v>134</v>
      </c>
      <c r="B276" s="27">
        <v>636444.58863000001</v>
      </c>
      <c r="C276" s="27">
        <v>630921.30787000002</v>
      </c>
      <c r="D276" s="27">
        <f t="shared" si="11"/>
        <v>99.132166278310365</v>
      </c>
    </row>
    <row r="277" spans="1:4" ht="15.75" x14ac:dyDescent="0.25">
      <c r="A277" s="74" t="s">
        <v>135</v>
      </c>
      <c r="B277" s="25">
        <f>SUM(B278:B285)</f>
        <v>3008912.1304600006</v>
      </c>
      <c r="C277" s="25">
        <f>SUM(C278:C285)</f>
        <v>2978963.9058900001</v>
      </c>
      <c r="D277" s="25">
        <f t="shared" si="11"/>
        <v>99.004682647032894</v>
      </c>
    </row>
    <row r="278" spans="1:4" ht="15.75" x14ac:dyDescent="0.25">
      <c r="A278" s="66" t="s">
        <v>136</v>
      </c>
      <c r="B278" s="27">
        <v>1110183.9314900001</v>
      </c>
      <c r="C278" s="27">
        <v>1107245.31195</v>
      </c>
      <c r="D278" s="27">
        <f t="shared" si="11"/>
        <v>99.73530336220449</v>
      </c>
    </row>
    <row r="279" spans="1:4" ht="15.75" x14ac:dyDescent="0.25">
      <c r="A279" s="66" t="s">
        <v>137</v>
      </c>
      <c r="B279" s="27">
        <v>273913.23499000003</v>
      </c>
      <c r="C279" s="27">
        <v>272084.69661000004</v>
      </c>
      <c r="D279" s="27">
        <f t="shared" si="11"/>
        <v>99.332438835944998</v>
      </c>
    </row>
    <row r="280" spans="1:4" ht="15.75" x14ac:dyDescent="0.25">
      <c r="A280" s="66" t="s">
        <v>138</v>
      </c>
      <c r="B280" s="27">
        <v>29846.2</v>
      </c>
      <c r="C280" s="27">
        <v>29418.722000000002</v>
      </c>
      <c r="D280" s="27">
        <f t="shared" si="11"/>
        <v>98.56773056536511</v>
      </c>
    </row>
    <row r="281" spans="1:4" ht="15.75" x14ac:dyDescent="0.25">
      <c r="A281" s="66" t="s">
        <v>139</v>
      </c>
      <c r="B281" s="27">
        <v>203844.62855000002</v>
      </c>
      <c r="C281" s="27">
        <v>203765.7335</v>
      </c>
      <c r="D281" s="27">
        <f t="shared" si="11"/>
        <v>99.961296478322126</v>
      </c>
    </row>
    <row r="282" spans="1:4" ht="15.75" x14ac:dyDescent="0.25">
      <c r="A282" s="66" t="s">
        <v>140</v>
      </c>
      <c r="B282" s="27">
        <v>89599.941059999997</v>
      </c>
      <c r="C282" s="27">
        <v>89345.94356</v>
      </c>
      <c r="D282" s="27">
        <f t="shared" si="11"/>
        <v>99.716520460845047</v>
      </c>
    </row>
    <row r="283" spans="1:4" ht="15.75" x14ac:dyDescent="0.25">
      <c r="A283" s="66" t="s">
        <v>141</v>
      </c>
      <c r="B283" s="27">
        <v>58954.272969999998</v>
      </c>
      <c r="C283" s="27">
        <v>57052.26109</v>
      </c>
      <c r="D283" s="27">
        <f t="shared" si="11"/>
        <v>96.773750596554947</v>
      </c>
    </row>
    <row r="284" spans="1:4" ht="15.75" x14ac:dyDescent="0.25">
      <c r="A284" s="66" t="s">
        <v>233</v>
      </c>
      <c r="B284" s="27">
        <v>544.28</v>
      </c>
      <c r="C284" s="27">
        <v>544.28</v>
      </c>
      <c r="D284" s="27">
        <f t="shared" si="11"/>
        <v>100</v>
      </c>
    </row>
    <row r="285" spans="1:4" ht="15.75" x14ac:dyDescent="0.25">
      <c r="A285" s="75" t="s">
        <v>142</v>
      </c>
      <c r="B285" s="27">
        <v>1242025.6414000001</v>
      </c>
      <c r="C285" s="27">
        <v>1219506.9571800001</v>
      </c>
      <c r="D285" s="27">
        <f t="shared" si="11"/>
        <v>98.186938862661719</v>
      </c>
    </row>
    <row r="286" spans="1:4" ht="15.75" x14ac:dyDescent="0.25">
      <c r="A286" s="36" t="s">
        <v>143</v>
      </c>
      <c r="B286" s="25">
        <f>SUM(B287:B291)</f>
        <v>12115160.19482</v>
      </c>
      <c r="C286" s="25">
        <f>SUM(C287:C291)</f>
        <v>12028309.3607</v>
      </c>
      <c r="D286" s="25">
        <f t="shared" si="11"/>
        <v>99.283122693192823</v>
      </c>
    </row>
    <row r="287" spans="1:4" ht="15.75" x14ac:dyDescent="0.25">
      <c r="A287" s="66" t="s">
        <v>144</v>
      </c>
      <c r="B287" s="27">
        <v>790801.54252000002</v>
      </c>
      <c r="C287" s="27">
        <v>790771.82228999992</v>
      </c>
      <c r="D287" s="27">
        <f t="shared" si="11"/>
        <v>99.996241758721737</v>
      </c>
    </row>
    <row r="288" spans="1:4" ht="15.75" x14ac:dyDescent="0.25">
      <c r="A288" s="66" t="s">
        <v>145</v>
      </c>
      <c r="B288" s="27">
        <v>942548.32854000002</v>
      </c>
      <c r="C288" s="27">
        <v>914721.21528</v>
      </c>
      <c r="D288" s="27">
        <f t="shared" si="11"/>
        <v>97.047672525916624</v>
      </c>
    </row>
    <row r="289" spans="1:4" ht="15.75" x14ac:dyDescent="0.25">
      <c r="A289" s="66" t="s">
        <v>146</v>
      </c>
      <c r="B289" s="27">
        <v>5830411.2453399999</v>
      </c>
      <c r="C289" s="27">
        <v>5792347.7088799998</v>
      </c>
      <c r="D289" s="27">
        <f t="shared" si="11"/>
        <v>99.347155202981213</v>
      </c>
    </row>
    <row r="290" spans="1:4" ht="15.75" x14ac:dyDescent="0.25">
      <c r="A290" s="66" t="s">
        <v>147</v>
      </c>
      <c r="B290" s="27">
        <v>3689869.5881399997</v>
      </c>
      <c r="C290" s="27">
        <v>3678006.2847899999</v>
      </c>
      <c r="D290" s="27">
        <f t="shared" si="11"/>
        <v>99.678489901428208</v>
      </c>
    </row>
    <row r="291" spans="1:4" ht="15.75" x14ac:dyDescent="0.25">
      <c r="A291" s="66" t="s">
        <v>148</v>
      </c>
      <c r="B291" s="27">
        <v>861529.49028000003</v>
      </c>
      <c r="C291" s="27">
        <v>852462.32946000004</v>
      </c>
      <c r="D291" s="27">
        <f t="shared" si="11"/>
        <v>98.947550731310059</v>
      </c>
    </row>
    <row r="292" spans="1:4" ht="15.75" x14ac:dyDescent="0.25">
      <c r="A292" s="36" t="s">
        <v>149</v>
      </c>
      <c r="B292" s="25">
        <f>SUM(B293:B296)</f>
        <v>1185618.70551</v>
      </c>
      <c r="C292" s="25">
        <f>SUM(C293:C296)</f>
        <v>1165681.37322</v>
      </c>
      <c r="D292" s="25">
        <f t="shared" ref="D292:D304" si="12">+C292/B292*100</f>
        <v>98.318402687361115</v>
      </c>
    </row>
    <row r="293" spans="1:4" ht="15.75" x14ac:dyDescent="0.25">
      <c r="A293" s="66" t="s">
        <v>150</v>
      </c>
      <c r="B293" s="27">
        <v>82473.453840000002</v>
      </c>
      <c r="C293" s="27">
        <v>79906.252410000001</v>
      </c>
      <c r="D293" s="27">
        <f t="shared" si="12"/>
        <v>96.887239092738355</v>
      </c>
    </row>
    <row r="294" spans="1:4" ht="15.75" x14ac:dyDescent="0.25">
      <c r="A294" s="66" t="s">
        <v>151</v>
      </c>
      <c r="B294" s="27">
        <v>461765.42903</v>
      </c>
      <c r="C294" s="27">
        <v>451173.15441000002</v>
      </c>
      <c r="D294" s="27">
        <f t="shared" si="12"/>
        <v>97.706135203267493</v>
      </c>
    </row>
    <row r="295" spans="1:4" ht="15.75" x14ac:dyDescent="0.25">
      <c r="A295" s="66" t="s">
        <v>152</v>
      </c>
      <c r="B295" s="27">
        <v>610257.47954999993</v>
      </c>
      <c r="C295" s="27">
        <v>603870.19198</v>
      </c>
      <c r="D295" s="27">
        <f t="shared" si="12"/>
        <v>98.953345467439433</v>
      </c>
    </row>
    <row r="296" spans="1:4" ht="15.75" x14ac:dyDescent="0.25">
      <c r="A296" s="66" t="s">
        <v>153</v>
      </c>
      <c r="B296" s="27">
        <v>31122.343089999998</v>
      </c>
      <c r="C296" s="27">
        <v>30731.774420000002</v>
      </c>
      <c r="D296" s="27">
        <f t="shared" si="12"/>
        <v>98.745053774163011</v>
      </c>
    </row>
    <row r="297" spans="1:4" ht="15.75" x14ac:dyDescent="0.25">
      <c r="A297" s="36" t="s">
        <v>154</v>
      </c>
      <c r="B297" s="25">
        <f>SUM(B298:B300)</f>
        <v>84446.011509999997</v>
      </c>
      <c r="C297" s="25">
        <f>SUM(C298:C300)</f>
        <v>84290.679459999999</v>
      </c>
      <c r="D297" s="25">
        <f t="shared" si="12"/>
        <v>99.816057564800914</v>
      </c>
    </row>
    <row r="298" spans="1:4" ht="15.75" x14ac:dyDescent="0.25">
      <c r="A298" s="66" t="s">
        <v>155</v>
      </c>
      <c r="B298" s="27">
        <v>18451.900000000001</v>
      </c>
      <c r="C298" s="27">
        <v>18451.900000000001</v>
      </c>
      <c r="D298" s="27">
        <f t="shared" si="12"/>
        <v>100</v>
      </c>
    </row>
    <row r="299" spans="1:4" ht="15.75" x14ac:dyDescent="0.25">
      <c r="A299" s="75" t="s">
        <v>156</v>
      </c>
      <c r="B299" s="27">
        <v>64378.879540000002</v>
      </c>
      <c r="C299" s="27">
        <v>64230.926679999997</v>
      </c>
      <c r="D299" s="27">
        <f t="shared" si="12"/>
        <v>99.770184164345267</v>
      </c>
    </row>
    <row r="300" spans="1:4" ht="15.75" x14ac:dyDescent="0.25">
      <c r="A300" s="66" t="s">
        <v>157</v>
      </c>
      <c r="B300" s="27">
        <v>1615.23197</v>
      </c>
      <c r="C300" s="27">
        <v>1607.8527799999999</v>
      </c>
      <c r="D300" s="27">
        <f t="shared" si="12"/>
        <v>99.543149830051959</v>
      </c>
    </row>
    <row r="301" spans="1:4" ht="15.75" x14ac:dyDescent="0.25">
      <c r="A301" s="36" t="s">
        <v>158</v>
      </c>
      <c r="B301" s="25">
        <f>+B302</f>
        <v>83054.499629999991</v>
      </c>
      <c r="C301" s="25">
        <f>+C302</f>
        <v>82234.87337999999</v>
      </c>
      <c r="D301" s="25">
        <f t="shared" si="12"/>
        <v>99.013146483753019</v>
      </c>
    </row>
    <row r="302" spans="1:4" ht="15.75" x14ac:dyDescent="0.25">
      <c r="A302" s="66" t="s">
        <v>159</v>
      </c>
      <c r="B302" s="27">
        <v>83054.499629999991</v>
      </c>
      <c r="C302" s="27">
        <v>82234.87337999999</v>
      </c>
      <c r="D302" s="27">
        <f t="shared" si="12"/>
        <v>99.013146483753019</v>
      </c>
    </row>
    <row r="303" spans="1:4" ht="15.75" x14ac:dyDescent="0.25">
      <c r="A303" s="66"/>
      <c r="B303" s="27"/>
      <c r="C303" s="69"/>
      <c r="D303" s="69"/>
    </row>
    <row r="304" spans="1:4" ht="15.75" x14ac:dyDescent="0.25">
      <c r="A304" s="36" t="s">
        <v>160</v>
      </c>
      <c r="B304" s="37">
        <f>B301+B297+B292+B286+B277+B274+B265+B262+B257+B247+B241+B239+B229</f>
        <v>63229600.785840012</v>
      </c>
      <c r="C304" s="37">
        <f>C301+C297+C292+C286+C277+C274+C265+C262+C257+C247+C241+C239+C229</f>
        <v>62326141.299390003</v>
      </c>
      <c r="D304" s="37">
        <f t="shared" si="12"/>
        <v>98.571144724588649</v>
      </c>
    </row>
    <row r="305" spans="1:14" x14ac:dyDescent="0.25">
      <c r="B305" s="7"/>
      <c r="C305" s="7"/>
    </row>
    <row r="306" spans="1:14" x14ac:dyDescent="0.25">
      <c r="B306" s="7">
        <v>63229600.785839997</v>
      </c>
      <c r="C306" s="7">
        <v>62326141.299390003</v>
      </c>
    </row>
    <row r="307" spans="1:14" x14ac:dyDescent="0.25">
      <c r="B307" s="7">
        <f>+B306-B304</f>
        <v>0</v>
      </c>
      <c r="C307" s="7">
        <f>+C306-C304</f>
        <v>0</v>
      </c>
    </row>
    <row r="308" spans="1:14" s="5" customFormat="1" x14ac:dyDescent="0.25">
      <c r="A308" s="8"/>
      <c r="B308" s="9"/>
      <c r="C308" s="9"/>
      <c r="E308" s="10"/>
      <c r="F308" s="10"/>
      <c r="G308" s="10"/>
      <c r="H308" s="10"/>
      <c r="I308" s="10"/>
      <c r="J308" s="10"/>
      <c r="K308" s="10"/>
      <c r="L308" s="10"/>
      <c r="M308" s="10"/>
      <c r="N308" s="10"/>
    </row>
    <row r="309" spans="1:14" s="5" customFormat="1" x14ac:dyDescent="0.25">
      <c r="A309" s="8"/>
      <c r="B309" s="9"/>
      <c r="C309" s="9"/>
      <c r="E309" s="10"/>
      <c r="F309" s="10"/>
      <c r="G309" s="10"/>
      <c r="H309" s="10"/>
      <c r="I309" s="10"/>
      <c r="J309" s="10"/>
      <c r="K309" s="10"/>
      <c r="L309" s="10"/>
      <c r="M309" s="10"/>
      <c r="N309" s="10"/>
    </row>
    <row r="310" spans="1:14" s="5" customFormat="1" x14ac:dyDescent="0.25">
      <c r="A310" s="8"/>
      <c r="B310" s="9"/>
      <c r="C310" s="9"/>
      <c r="E310" s="10"/>
      <c r="F310" s="10"/>
      <c r="G310" s="10"/>
      <c r="H310" s="10"/>
      <c r="I310" s="10"/>
      <c r="J310" s="10"/>
      <c r="K310" s="10"/>
      <c r="L310" s="10"/>
      <c r="M310" s="10"/>
      <c r="N310" s="10"/>
    </row>
    <row r="311" spans="1:14" s="5" customFormat="1" x14ac:dyDescent="0.25">
      <c r="A311" s="8"/>
      <c r="B311" s="9"/>
      <c r="C311" s="9"/>
      <c r="E311" s="10"/>
      <c r="F311" s="10"/>
      <c r="G311" s="10"/>
      <c r="H311" s="10"/>
      <c r="I311" s="10"/>
      <c r="J311" s="10"/>
      <c r="K311" s="10"/>
      <c r="L311" s="10"/>
      <c r="M311" s="10"/>
      <c r="N311" s="10"/>
    </row>
    <row r="312" spans="1:14" s="5" customFormat="1" x14ac:dyDescent="0.25">
      <c r="A312" s="8"/>
      <c r="B312" s="9"/>
      <c r="C312" s="9"/>
      <c r="E312" s="10"/>
      <c r="F312" s="10"/>
      <c r="G312" s="10"/>
      <c r="H312" s="10"/>
      <c r="I312" s="10"/>
      <c r="J312" s="10"/>
      <c r="K312" s="10"/>
      <c r="L312" s="10"/>
      <c r="M312" s="10"/>
      <c r="N312" s="10"/>
    </row>
    <row r="313" spans="1:14" s="5" customFormat="1" x14ac:dyDescent="0.25">
      <c r="A313" s="8"/>
      <c r="B313" s="9"/>
      <c r="C313" s="9"/>
      <c r="E313" s="10"/>
      <c r="F313" s="10"/>
      <c r="G313" s="10"/>
      <c r="H313" s="10"/>
      <c r="I313" s="10"/>
      <c r="J313" s="10"/>
      <c r="K313" s="10"/>
      <c r="L313" s="10"/>
      <c r="M313" s="10"/>
      <c r="N313" s="10"/>
    </row>
    <row r="314" spans="1:14" s="5" customFormat="1" x14ac:dyDescent="0.25">
      <c r="A314" s="8"/>
      <c r="B314" s="9"/>
      <c r="C314" s="9"/>
      <c r="E314" s="10"/>
      <c r="F314" s="10"/>
      <c r="G314" s="10"/>
      <c r="H314" s="10"/>
      <c r="I314" s="10"/>
      <c r="J314" s="10"/>
      <c r="K314" s="10"/>
      <c r="L314" s="10"/>
      <c r="M314" s="10"/>
      <c r="N314" s="10"/>
    </row>
    <row r="315" spans="1:14" x14ac:dyDescent="0.25">
      <c r="B315" s="7"/>
      <c r="C315" s="7"/>
    </row>
    <row r="316" spans="1:14" x14ac:dyDescent="0.25">
      <c r="B316" s="7"/>
      <c r="C316" s="7"/>
    </row>
    <row r="317" spans="1:14" x14ac:dyDescent="0.25">
      <c r="B317" s="7"/>
      <c r="C317" s="7"/>
    </row>
    <row r="318" spans="1:14" x14ac:dyDescent="0.25">
      <c r="B318" s="7"/>
      <c r="C318" s="7"/>
    </row>
    <row r="319" spans="1:14" x14ac:dyDescent="0.25">
      <c r="B319" s="7"/>
      <c r="C319" s="7"/>
    </row>
    <row r="320" spans="1:14" x14ac:dyDescent="0.25">
      <c r="B320" s="7"/>
      <c r="C320" s="7"/>
    </row>
    <row r="321" spans="2:3" x14ac:dyDescent="0.25">
      <c r="B321" s="7"/>
      <c r="C321" s="7"/>
    </row>
    <row r="322" spans="2:3" x14ac:dyDescent="0.25">
      <c r="B322" s="7"/>
      <c r="C322" s="7"/>
    </row>
    <row r="323" spans="2:3" x14ac:dyDescent="0.25">
      <c r="B323" s="7"/>
      <c r="C323" s="7"/>
    </row>
    <row r="324" spans="2:3" x14ac:dyDescent="0.25">
      <c r="B324" s="7"/>
      <c r="C324" s="7"/>
    </row>
    <row r="325" spans="2:3" x14ac:dyDescent="0.25">
      <c r="B325" s="7"/>
      <c r="C325" s="7"/>
    </row>
    <row r="326" spans="2:3" x14ac:dyDescent="0.25">
      <c r="B326" s="7"/>
      <c r="C326" s="7"/>
    </row>
    <row r="327" spans="2:3" x14ac:dyDescent="0.25">
      <c r="B327" s="7"/>
      <c r="C327" s="7"/>
    </row>
    <row r="328" spans="2:3" x14ac:dyDescent="0.25">
      <c r="B328" s="7"/>
      <c r="C328" s="7"/>
    </row>
    <row r="329" spans="2:3" x14ac:dyDescent="0.25">
      <c r="B329" s="7"/>
      <c r="C329" s="7"/>
    </row>
    <row r="330" spans="2:3" x14ac:dyDescent="0.25">
      <c r="B330" s="7"/>
      <c r="C330" s="7"/>
    </row>
    <row r="331" spans="2:3" x14ac:dyDescent="0.25">
      <c r="B331" s="7"/>
      <c r="C331" s="7"/>
    </row>
    <row r="332" spans="2:3" x14ac:dyDescent="0.25">
      <c r="B332" s="7"/>
      <c r="C332" s="7"/>
    </row>
    <row r="333" spans="2:3" x14ac:dyDescent="0.25">
      <c r="B333" s="7"/>
      <c r="C333" s="7"/>
    </row>
    <row r="334" spans="2:3" x14ac:dyDescent="0.25">
      <c r="B334" s="7"/>
      <c r="C334" s="7"/>
    </row>
    <row r="335" spans="2:3" x14ac:dyDescent="0.25">
      <c r="B335" s="7"/>
      <c r="C335" s="7"/>
    </row>
    <row r="336" spans="2:3" x14ac:dyDescent="0.25">
      <c r="B336" s="7"/>
      <c r="C336" s="7"/>
    </row>
    <row r="337" spans="2:3" x14ac:dyDescent="0.25">
      <c r="B337" s="7"/>
      <c r="C337" s="7"/>
    </row>
    <row r="338" spans="2:3" x14ac:dyDescent="0.25">
      <c r="B338" s="7"/>
      <c r="C338" s="7"/>
    </row>
    <row r="339" spans="2:3" x14ac:dyDescent="0.25">
      <c r="B339" s="7"/>
      <c r="C339" s="7"/>
    </row>
  </sheetData>
  <mergeCells count="1">
    <mergeCell ref="A2:D2"/>
  </mergeCells>
  <pageMargins left="0.55118110236220474" right="0.15748031496062992" top="0.31496062992125984" bottom="0.15748031496062992" header="0.15748031496062992" footer="0.15748031496062992"/>
  <pageSetup paperSize="9" scale="51" orientation="portrait"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Консолид 2023</vt:lpstr>
      <vt:lpstr>'Консолид 2023'!Заголовки_для_печати</vt:lpstr>
      <vt:lpstr>'Консолид 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Литвиненко Анна Васильевна</dc:creator>
  <cp:lastModifiedBy>Куулар Чаяна Омаковна</cp:lastModifiedBy>
  <cp:lastPrinted>2024-05-14T09:42:05Z</cp:lastPrinted>
  <dcterms:created xsi:type="dcterms:W3CDTF">2020-06-02T04:15:30Z</dcterms:created>
  <dcterms:modified xsi:type="dcterms:W3CDTF">2024-05-15T08:55:08Z</dcterms:modified>
</cp:coreProperties>
</file>