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75" windowWidth="27555" windowHeight="12045" activeTab="7"/>
  </bookViews>
  <sheets>
    <sheet name="Пр1 источн" sheetId="1" r:id="rId1"/>
    <sheet name="пр2 ист-ки" sheetId="2" r:id="rId2"/>
    <sheet name="Пр3 доходы" sheetId="3" r:id="rId3"/>
    <sheet name="Пр4 адм.дох" sheetId="4" r:id="rId4"/>
    <sheet name="пр 5 ФКР" sheetId="5" r:id="rId5"/>
    <sheet name="ПР 6 ВЕД." sheetId="6" r:id="rId6"/>
    <sheet name="пр7 кв" sheetId="7" r:id="rId7"/>
    <sheet name="прил8 ГП" sheetId="8" r:id="rId8"/>
    <sheet name="1" sheetId="9" r:id="rId9"/>
    <sheet name="2" sheetId="10" r:id="rId10"/>
    <sheet name="3" sheetId="11" r:id="rId11"/>
    <sheet name="4" sheetId="12" r:id="rId12"/>
    <sheet name="5" sheetId="13" r:id="rId13"/>
    <sheet name="6" sheetId="14" r:id="rId14"/>
    <sheet name="7" sheetId="15" r:id="rId15"/>
    <sheet name="8" sheetId="16" r:id="rId16"/>
    <sheet name="9" sheetId="17" r:id="rId17"/>
    <sheet name="10" sheetId="18" r:id="rId18"/>
    <sheet name="11" sheetId="19" r:id="rId19"/>
    <sheet name="12" sheetId="20" r:id="rId20"/>
    <sheet name="13" sheetId="21" r:id="rId21"/>
    <sheet name="14" sheetId="22" r:id="rId22"/>
    <sheet name="15" sheetId="23" r:id="rId23"/>
    <sheet name="16" sheetId="24" r:id="rId24"/>
    <sheet name="17" sheetId="25" r:id="rId25"/>
    <sheet name="18" sheetId="26" r:id="rId26"/>
    <sheet name="19" sheetId="27" r:id="rId27"/>
    <sheet name="20" sheetId="28" r:id="rId28"/>
    <sheet name="21" sheetId="29" r:id="rId29"/>
    <sheet name="22" sheetId="30" r:id="rId30"/>
    <sheet name="23" sheetId="31" r:id="rId31"/>
    <sheet name="24" sheetId="32" r:id="rId32"/>
    <sheet name="25" sheetId="33" r:id="rId33"/>
    <sheet name="26" sheetId="34" r:id="rId34"/>
    <sheet name="27" sheetId="35" r:id="rId35"/>
    <sheet name="28" sheetId="36" r:id="rId36"/>
    <sheet name="29" sheetId="37" r:id="rId37"/>
    <sheet name="30" sheetId="38" r:id="rId38"/>
    <sheet name="32" sheetId="39" r:id="rId39"/>
    <sheet name="33" sheetId="40" r:id="rId40"/>
    <sheet name="34" sheetId="41" r:id="rId41"/>
    <sheet name="35" sheetId="42" r:id="rId42"/>
    <sheet name="36" sheetId="43" r:id="rId43"/>
    <sheet name="37" sheetId="44" r:id="rId44"/>
    <sheet name="38" sheetId="45" r:id="rId45"/>
    <sheet name="39" sheetId="46" r:id="rId46"/>
    <sheet name="40" sheetId="47" r:id="rId47"/>
    <sheet name="41" sheetId="48" r:id="rId48"/>
    <sheet name="42" sheetId="49" r:id="rId49"/>
    <sheet name="43" sheetId="50" r:id="rId50"/>
    <sheet name="44" sheetId="51" r:id="rId51"/>
    <sheet name="45" sheetId="52" r:id="rId52"/>
    <sheet name="46" sheetId="53" r:id="rId53"/>
    <sheet name="47" sheetId="54" r:id="rId54"/>
    <sheet name="48" sheetId="55" r:id="rId55"/>
    <sheet name="49" sheetId="56" r:id="rId56"/>
    <sheet name="50" sheetId="57" r:id="rId57"/>
    <sheet name="51" sheetId="58" r:id="rId58"/>
    <sheet name="52" sheetId="59" r:id="rId59"/>
    <sheet name="53" sheetId="60" r:id="rId60"/>
    <sheet name="54" sheetId="61" r:id="rId61"/>
    <sheet name="55" sheetId="62" r:id="rId62"/>
    <sheet name="56" sheetId="63" r:id="rId63"/>
    <sheet name="58" sheetId="64" r:id="rId64"/>
    <sheet name="59" sheetId="65" r:id="rId65"/>
    <sheet name="60" sheetId="66" r:id="rId66"/>
    <sheet name="61" sheetId="67" r:id="rId67"/>
    <sheet name="62" sheetId="68" r:id="rId68"/>
    <sheet name="63" sheetId="69" r:id="rId69"/>
    <sheet name="64" sheetId="70" r:id="rId70"/>
    <sheet name="65" sheetId="71" r:id="rId71"/>
    <sheet name="66" sheetId="72" r:id="rId72"/>
    <sheet name="67" sheetId="73" r:id="rId73"/>
    <sheet name="68" sheetId="74" r:id="rId74"/>
    <sheet name="Лист1" sheetId="75" r:id="rId75"/>
  </sheets>
  <definedNames>
    <definedName name="_xlnm._FilterDatabase" localSheetId="4" hidden="1">'пр 5 ФКР'!$A$13:$H$1926</definedName>
    <definedName name="_xlnm._FilterDatabase" localSheetId="5" hidden="1">'ПР 6 ВЕД.'!$A$13:$J$2557</definedName>
    <definedName name="_xlnm._FilterDatabase" localSheetId="2" hidden="1">'Пр3 доходы'!$A$11:$E$11</definedName>
    <definedName name="_xlnm._FilterDatabase" localSheetId="3" hidden="1">'Пр4 адм.дох'!$A$13:$F$326</definedName>
    <definedName name="_xlnm._FilterDatabase" localSheetId="6" hidden="1">'пр7 кв'!$A$14:$I$52</definedName>
    <definedName name="_xlnm._FilterDatabase" localSheetId="7" hidden="1">'прил8 ГП'!$A$15:$L$893</definedName>
    <definedName name="_xlnm.Print_Titles" localSheetId="22">'15'!$7:$7</definedName>
    <definedName name="_xlnm.Print_Titles" localSheetId="4">'пр 5 ФКР'!$10:$11</definedName>
    <definedName name="_xlnm.Print_Titles" localSheetId="5">'ПР 6 ВЕД.'!$10:$10</definedName>
    <definedName name="_xlnm.Print_Titles" localSheetId="2">'Пр3 доходы'!$9:$10</definedName>
    <definedName name="_xlnm.Print_Titles" localSheetId="3">'Пр4 адм.дох'!$11:$11</definedName>
    <definedName name="_xlnm.Print_Titles" localSheetId="6">'пр7 кв'!$9:$12</definedName>
    <definedName name="_xlnm.Print_Titles" localSheetId="7">'прил8 ГП'!$12:$13</definedName>
    <definedName name="_xlnm.Print_Area" localSheetId="8">'1'!$A$1:$G$34</definedName>
    <definedName name="_xlnm.Print_Area" localSheetId="17">'10'!$A$1:$E$28</definedName>
    <definedName name="_xlnm.Print_Area" localSheetId="18">'11'!$A$1:$E$28</definedName>
    <definedName name="_xlnm.Print_Area" localSheetId="19">'12'!$A$1:$E$28</definedName>
    <definedName name="_xlnm.Print_Area" localSheetId="20">'13'!$A$1:$E$21</definedName>
    <definedName name="_xlnm.Print_Area" localSheetId="21">'14'!$A$1:$E$28</definedName>
    <definedName name="_xlnm.Print_Area" localSheetId="22">'15'!$A$1:$E$27</definedName>
    <definedName name="_xlnm.Print_Area" localSheetId="23">'16'!$A$1:$E$28</definedName>
    <definedName name="_xlnm.Print_Area" localSheetId="24">'17'!$A$1:$E$27</definedName>
    <definedName name="_xlnm.Print_Area" localSheetId="25">'18'!$A$1:$E$28</definedName>
    <definedName name="_xlnm.Print_Area" localSheetId="26">'19'!$A$1:$E$29</definedName>
    <definedName name="_xlnm.Print_Area" localSheetId="9">'2'!$A$1:$E$31</definedName>
    <definedName name="_xlnm.Print_Area" localSheetId="27">'20'!$A$1:$E$26</definedName>
    <definedName name="_xlnm.Print_Area" localSheetId="28">'21'!$A$1:$E$13</definedName>
    <definedName name="_xlnm.Print_Area" localSheetId="29">'22'!$A$1:$E$23</definedName>
    <definedName name="_xlnm.Print_Area" localSheetId="30">'23'!$A$1:$E$28</definedName>
    <definedName name="_xlnm.Print_Area" localSheetId="31">'24'!$A$1:$E$28</definedName>
    <definedName name="_xlnm.Print_Area" localSheetId="32">'25'!$A$1:$E$28</definedName>
    <definedName name="_xlnm.Print_Area" localSheetId="33">'26'!$A$1:$E$28</definedName>
    <definedName name="_xlnm.Print_Area" localSheetId="34">'27'!$A$1:$E$28</definedName>
    <definedName name="_xlnm.Print_Area" localSheetId="35">'28'!$A$1:$E$19</definedName>
    <definedName name="_xlnm.Print_Area" localSheetId="36">'29'!$A$1:$E$31</definedName>
    <definedName name="_xlnm.Print_Area" localSheetId="10">'3'!$A$1:$I$34</definedName>
    <definedName name="_xlnm.Print_Area" localSheetId="37">'30'!$A$1:$E$22</definedName>
    <definedName name="_xlnm.Print_Area" localSheetId="38">'32'!$A$1:$E$12</definedName>
    <definedName name="_xlnm.Print_Area" localSheetId="39">'33'!$A$1:$E$19</definedName>
    <definedName name="_xlnm.Print_Area" localSheetId="40">'34'!$A$1:$G$11</definedName>
    <definedName name="_xlnm.Print_Area" localSheetId="41">'35'!$A$1:$E$20</definedName>
    <definedName name="_xlnm.Print_Area" localSheetId="42">'36'!$A$1:$E$15</definedName>
    <definedName name="_xlnm.Print_Area" localSheetId="43">'37'!$A$1:$E$28</definedName>
    <definedName name="_xlnm.Print_Area" localSheetId="44">'38'!$A$1:$E$17</definedName>
    <definedName name="_xlnm.Print_Area" localSheetId="45">'39'!$A$1:$G$12</definedName>
    <definedName name="_xlnm.Print_Area" localSheetId="11">'4'!$A$1:$E$28</definedName>
    <definedName name="_xlnm.Print_Area" localSheetId="46">'40'!$A$1:$E$16</definedName>
    <definedName name="_xlnm.Print_Area" localSheetId="47">'41'!$A$1:$E$12</definedName>
    <definedName name="_xlnm.Print_Area" localSheetId="48">'42'!$A$1:$E$28</definedName>
    <definedName name="_xlnm.Print_Area" localSheetId="49">'43'!$A$1:$E$28</definedName>
    <definedName name="_xlnm.Print_Area" localSheetId="50">'44'!$A$1:$E$26</definedName>
    <definedName name="_xlnm.Print_Area" localSheetId="51">'45'!$A$1:$E$12</definedName>
    <definedName name="_xlnm.Print_Area" localSheetId="52">'46'!$A$1:$E$13</definedName>
    <definedName name="_xlnm.Print_Area" localSheetId="53">'47'!$A$1:$E$10</definedName>
    <definedName name="_xlnm.Print_Area" localSheetId="54">'48'!$A$1:$E$28</definedName>
    <definedName name="_xlnm.Print_Area" localSheetId="55">'49'!$A$1:$E$28</definedName>
    <definedName name="_xlnm.Print_Area" localSheetId="12">'5'!$A$1:$E$28</definedName>
    <definedName name="_xlnm.Print_Area" localSheetId="56">'50'!$A$1:$E$28</definedName>
    <definedName name="_xlnm.Print_Area" localSheetId="57">'51'!$A$1:$E$28</definedName>
    <definedName name="_xlnm.Print_Area" localSheetId="58">'52'!$A$1:$E$28</definedName>
    <definedName name="_xlnm.Print_Area" localSheetId="59">'53'!$A$1:$E$26</definedName>
    <definedName name="_xlnm.Print_Area" localSheetId="60">'54'!$A$1:$E$28</definedName>
    <definedName name="_xlnm.Print_Area" localSheetId="61">'55'!$A$1:$E$26</definedName>
    <definedName name="_xlnm.Print_Area" localSheetId="62">'56'!$A$1:$E$27</definedName>
    <definedName name="_xlnm.Print_Area" localSheetId="63">'58'!$A$1:$E$28</definedName>
    <definedName name="_xlnm.Print_Area" localSheetId="64">'59'!$A$1:$E$28</definedName>
    <definedName name="_xlnm.Print_Area" localSheetId="13">'6'!$A$1:$E$26</definedName>
    <definedName name="_xlnm.Print_Area" localSheetId="65">'60'!$A$1:$E$27</definedName>
    <definedName name="_xlnm.Print_Area" localSheetId="66">'61'!$A$1:$E$14</definedName>
    <definedName name="_xlnm.Print_Area" localSheetId="67">'62'!$A$1:$E$14</definedName>
    <definedName name="_xlnm.Print_Area" localSheetId="68">'63'!$A$1:$E$11</definedName>
    <definedName name="_xlnm.Print_Area" localSheetId="69">'64'!$A$1:$E$11</definedName>
    <definedName name="_xlnm.Print_Area" localSheetId="70">'65'!$A$1:$E$27</definedName>
    <definedName name="_xlnm.Print_Area" localSheetId="71">'66'!$A$1:$E$15</definedName>
    <definedName name="_xlnm.Print_Area" localSheetId="72">'67'!$A$1:$E$28</definedName>
    <definedName name="_xlnm.Print_Area" localSheetId="73">'68'!$A$1:$E$12</definedName>
    <definedName name="_xlnm.Print_Area" localSheetId="14">'7'!$A$1:$E$29</definedName>
    <definedName name="_xlnm.Print_Area" localSheetId="15">'8'!$A$1:$E$26</definedName>
    <definedName name="_xlnm.Print_Area" localSheetId="16">'9'!$A$1:$E$28</definedName>
    <definedName name="_xlnm.Print_Area" localSheetId="4">'пр 5 ФКР'!$A$1:$H$1926</definedName>
    <definedName name="_xlnm.Print_Area" localSheetId="5">'ПР 6 ВЕД.'!$A$1:$I$2557</definedName>
    <definedName name="_xlnm.Print_Area" localSheetId="0">'Пр1 источн'!$A$1:$D$24</definedName>
    <definedName name="_xlnm.Print_Area" localSheetId="1">'пр2 ист-ки'!$A$1:$E$26</definedName>
    <definedName name="_xlnm.Print_Area" localSheetId="2">'Пр3 доходы'!$A$1:$E$200</definedName>
    <definedName name="_xlnm.Print_Area" localSheetId="3">'Пр4 адм.дох'!$A$1:$F$326</definedName>
    <definedName name="_xlnm.Print_Area" localSheetId="6">'пр7 кв'!$A$1:$I$52</definedName>
    <definedName name="_xlnm.Print_Area" localSheetId="7">'прил8 ГП'!$A$1:$H$893</definedName>
  </definedNames>
  <calcPr calcId="144525"/>
</workbook>
</file>

<file path=xl/calcChain.xml><?xml version="1.0" encoding="utf-8"?>
<calcChain xmlns="http://schemas.openxmlformats.org/spreadsheetml/2006/main">
  <c r="D12" i="74" l="1"/>
  <c r="E12" i="74" s="1"/>
  <c r="C12" i="74"/>
  <c r="E10" i="74"/>
  <c r="E9" i="74"/>
  <c r="E8" i="74"/>
  <c r="D28" i="73"/>
  <c r="E28" i="73" s="1"/>
  <c r="C28" i="73"/>
  <c r="E26" i="73"/>
  <c r="E25" i="73"/>
  <c r="E24" i="73"/>
  <c r="E23" i="73"/>
  <c r="E22" i="73"/>
  <c r="E21" i="73"/>
  <c r="E20" i="73"/>
  <c r="E19" i="73"/>
  <c r="E18" i="73"/>
  <c r="E17" i="73"/>
  <c r="E16" i="73"/>
  <c r="E15" i="73"/>
  <c r="E14" i="73"/>
  <c r="E13" i="73"/>
  <c r="E12" i="73"/>
  <c r="E11" i="73"/>
  <c r="E10" i="73"/>
  <c r="E9" i="73"/>
  <c r="E8" i="73"/>
  <c r="E15" i="72"/>
  <c r="D15" i="72"/>
  <c r="C15" i="72"/>
  <c r="E13" i="72"/>
  <c r="E12" i="72"/>
  <c r="E11" i="72"/>
  <c r="E10" i="72"/>
  <c r="E9" i="72"/>
  <c r="E8" i="72"/>
  <c r="E27" i="71"/>
  <c r="D27" i="71"/>
  <c r="C27" i="71"/>
  <c r="E23" i="71"/>
  <c r="E22" i="71"/>
  <c r="E21" i="71"/>
  <c r="E20" i="71"/>
  <c r="E19" i="71"/>
  <c r="E18" i="71"/>
  <c r="E17" i="71"/>
  <c r="E16" i="71"/>
  <c r="E15" i="71"/>
  <c r="E14" i="71"/>
  <c r="E13" i="71"/>
  <c r="E12" i="71"/>
  <c r="E11" i="71"/>
  <c r="E10" i="71"/>
  <c r="E9" i="71"/>
  <c r="E8" i="71"/>
  <c r="E11" i="70"/>
  <c r="D11" i="70"/>
  <c r="C11" i="70"/>
  <c r="E9" i="70"/>
  <c r="E8" i="70"/>
  <c r="D11" i="69"/>
  <c r="C11" i="69"/>
  <c r="E11" i="69" s="1"/>
  <c r="E9" i="69"/>
  <c r="E8" i="69"/>
  <c r="D14" i="68"/>
  <c r="E14" i="68" s="1"/>
  <c r="C14" i="68"/>
  <c r="E12" i="68"/>
  <c r="E11" i="68"/>
  <c r="E10" i="68"/>
  <c r="E9" i="68"/>
  <c r="E8" i="68"/>
  <c r="D14" i="67"/>
  <c r="E14" i="67" s="1"/>
  <c r="C14" i="67"/>
  <c r="E12" i="67"/>
  <c r="D27" i="66"/>
  <c r="E27" i="66" s="1"/>
  <c r="C27" i="66"/>
  <c r="E23" i="66"/>
  <c r="E22" i="66"/>
  <c r="E21" i="66"/>
  <c r="E20" i="66"/>
  <c r="E19" i="66"/>
  <c r="E18" i="66"/>
  <c r="E17" i="66"/>
  <c r="E16" i="66"/>
  <c r="E15" i="66"/>
  <c r="E14" i="66"/>
  <c r="E13" i="66"/>
  <c r="E12" i="66"/>
  <c r="E11" i="66"/>
  <c r="E10" i="66"/>
  <c r="E9" i="66"/>
  <c r="E8" i="66"/>
  <c r="D28" i="65"/>
  <c r="E28" i="65" s="1"/>
  <c r="C28" i="65"/>
  <c r="E24" i="65"/>
  <c r="E23" i="65"/>
  <c r="E22" i="65"/>
  <c r="E21" i="65"/>
  <c r="E20" i="65"/>
  <c r="E19" i="65"/>
  <c r="E18" i="65"/>
  <c r="E17" i="65"/>
  <c r="E16" i="65"/>
  <c r="E15" i="65"/>
  <c r="E14" i="65"/>
  <c r="E13" i="65"/>
  <c r="E12" i="65"/>
  <c r="E11" i="65"/>
  <c r="E10" i="65"/>
  <c r="E9" i="65"/>
  <c r="E8" i="65"/>
  <c r="E28" i="64"/>
  <c r="D28" i="64"/>
  <c r="C28" i="64"/>
  <c r="E24" i="64"/>
  <c r="E23" i="64"/>
  <c r="E22" i="64"/>
  <c r="E21" i="64"/>
  <c r="E20" i="64"/>
  <c r="E19" i="64"/>
  <c r="E18" i="64"/>
  <c r="E17" i="64"/>
  <c r="E16" i="64"/>
  <c r="E15" i="64"/>
  <c r="E14" i="64"/>
  <c r="E13" i="64"/>
  <c r="E12" i="64"/>
  <c r="E11" i="64"/>
  <c r="E10" i="64"/>
  <c r="E9" i="64"/>
  <c r="E8" i="64"/>
  <c r="D27" i="63"/>
  <c r="E27" i="63" s="1"/>
  <c r="C27" i="63"/>
  <c r="E25" i="63"/>
  <c r="E24" i="63"/>
  <c r="E23" i="63"/>
  <c r="E22" i="63"/>
  <c r="E21" i="63"/>
  <c r="E20" i="63"/>
  <c r="E19" i="63"/>
  <c r="E18" i="63"/>
  <c r="E17" i="63"/>
  <c r="E16" i="63"/>
  <c r="E15" i="63"/>
  <c r="E14" i="63"/>
  <c r="E13" i="63"/>
  <c r="E12" i="63"/>
  <c r="E11" i="63"/>
  <c r="E10" i="63"/>
  <c r="E9" i="63"/>
  <c r="E8" i="63"/>
  <c r="D26" i="62"/>
  <c r="E26" i="62" s="1"/>
  <c r="C26" i="62"/>
  <c r="E24" i="62"/>
  <c r="E23" i="62"/>
  <c r="E22" i="62"/>
  <c r="E21" i="62"/>
  <c r="E20" i="62"/>
  <c r="E19" i="62"/>
  <c r="E18" i="62"/>
  <c r="E17" i="62"/>
  <c r="E16" i="62"/>
  <c r="E15" i="62"/>
  <c r="E14" i="62"/>
  <c r="E13" i="62"/>
  <c r="E12" i="62"/>
  <c r="E11" i="62"/>
  <c r="E10" i="62"/>
  <c r="E9" i="62"/>
  <c r="E8" i="62"/>
  <c r="D28" i="61"/>
  <c r="E28" i="61" s="1"/>
  <c r="C28" i="61"/>
  <c r="E26" i="61"/>
  <c r="E25" i="61"/>
  <c r="E24" i="61"/>
  <c r="E23" i="61"/>
  <c r="E22" i="61"/>
  <c r="E21" i="61"/>
  <c r="E20" i="61"/>
  <c r="E19" i="61"/>
  <c r="E18" i="61"/>
  <c r="E17" i="61"/>
  <c r="E16" i="61"/>
  <c r="E15" i="61"/>
  <c r="E14" i="61"/>
  <c r="E13" i="61"/>
  <c r="E12" i="61"/>
  <c r="E11" i="61"/>
  <c r="E10" i="61"/>
  <c r="E9" i="61"/>
  <c r="E8" i="61"/>
  <c r="D26" i="60"/>
  <c r="E26" i="60" s="1"/>
  <c r="C26" i="60"/>
  <c r="E24" i="60"/>
  <c r="E23" i="60"/>
  <c r="E22" i="60"/>
  <c r="E21" i="60"/>
  <c r="E20" i="60"/>
  <c r="E19" i="60"/>
  <c r="E18" i="60"/>
  <c r="E17" i="60"/>
  <c r="E16" i="60"/>
  <c r="E15" i="60"/>
  <c r="E14" i="60"/>
  <c r="E13" i="60"/>
  <c r="E12" i="60"/>
  <c r="E11" i="60"/>
  <c r="E10" i="60"/>
  <c r="E9" i="60"/>
  <c r="E8" i="60"/>
  <c r="E28" i="59"/>
  <c r="D28" i="59"/>
  <c r="C28" i="59"/>
  <c r="E24" i="59"/>
  <c r="E23" i="59"/>
  <c r="E22" i="59"/>
  <c r="E21" i="59"/>
  <c r="E20" i="59"/>
  <c r="E19" i="59"/>
  <c r="E18" i="59"/>
  <c r="E17" i="59"/>
  <c r="E16" i="59"/>
  <c r="E15" i="59"/>
  <c r="E14" i="59"/>
  <c r="E13" i="59"/>
  <c r="E12" i="59"/>
  <c r="E11" i="59"/>
  <c r="E10" i="59"/>
  <c r="E9" i="59"/>
  <c r="E8" i="59"/>
  <c r="D28" i="58"/>
  <c r="E28" i="58" s="1"/>
  <c r="C28" i="58"/>
  <c r="E26" i="58"/>
  <c r="E25" i="58"/>
  <c r="E24" i="58"/>
  <c r="E23" i="58"/>
  <c r="E22" i="58"/>
  <c r="E21" i="58"/>
  <c r="E20" i="58"/>
  <c r="E19" i="58"/>
  <c r="E18" i="58"/>
  <c r="E17" i="58"/>
  <c r="E16" i="58"/>
  <c r="E15" i="58"/>
  <c r="E14" i="58"/>
  <c r="E13" i="58"/>
  <c r="E12" i="58"/>
  <c r="E11" i="58"/>
  <c r="E10" i="58"/>
  <c r="E9" i="58"/>
  <c r="E8" i="58"/>
  <c r="D28" i="57"/>
  <c r="E28" i="57" s="1"/>
  <c r="C28" i="57"/>
  <c r="E26" i="57"/>
  <c r="E25" i="57"/>
  <c r="E24" i="57"/>
  <c r="E23" i="57"/>
  <c r="E22" i="57"/>
  <c r="E21" i="57"/>
  <c r="E20" i="57"/>
  <c r="E19" i="57"/>
  <c r="E18" i="57"/>
  <c r="E17" i="57"/>
  <c r="E16" i="57"/>
  <c r="E15" i="57"/>
  <c r="E14" i="57"/>
  <c r="E13" i="57"/>
  <c r="E12" i="57"/>
  <c r="E11" i="57"/>
  <c r="E10" i="57"/>
  <c r="E9" i="57"/>
  <c r="E8" i="57"/>
  <c r="E28" i="56"/>
  <c r="D28" i="56"/>
  <c r="C28" i="56"/>
  <c r="E26" i="56"/>
  <c r="E25" i="56"/>
  <c r="E24" i="56"/>
  <c r="E23" i="56"/>
  <c r="E22" i="56"/>
  <c r="E21" i="56"/>
  <c r="E20" i="56"/>
  <c r="E19" i="56"/>
  <c r="E18" i="56"/>
  <c r="E17" i="56"/>
  <c r="E16" i="56"/>
  <c r="E15" i="56"/>
  <c r="E14" i="56"/>
  <c r="E13" i="56"/>
  <c r="E12" i="56"/>
  <c r="E11" i="56"/>
  <c r="E10" i="56"/>
  <c r="E9" i="56"/>
  <c r="E8" i="56"/>
  <c r="D28" i="55"/>
  <c r="E28" i="55" s="1"/>
  <c r="C28" i="55"/>
  <c r="E26" i="55"/>
  <c r="E25" i="55"/>
  <c r="E24" i="55"/>
  <c r="E23" i="55"/>
  <c r="E22" i="55"/>
  <c r="E21" i="55"/>
  <c r="E20" i="55"/>
  <c r="E19" i="55"/>
  <c r="E18" i="55"/>
  <c r="E17" i="55"/>
  <c r="E16" i="55"/>
  <c r="E15" i="55"/>
  <c r="E14" i="55"/>
  <c r="E13" i="55"/>
  <c r="E12" i="55"/>
  <c r="E11" i="55"/>
  <c r="E10" i="55"/>
  <c r="E9" i="55"/>
  <c r="E8" i="55"/>
  <c r="D10" i="54"/>
  <c r="E10" i="54" s="1"/>
  <c r="C10" i="54"/>
  <c r="E8" i="54"/>
  <c r="E13" i="53"/>
  <c r="D13" i="53"/>
  <c r="C13" i="53"/>
  <c r="E11" i="53"/>
  <c r="E10" i="53"/>
  <c r="E9" i="53"/>
  <c r="E8" i="53"/>
  <c r="D12" i="52"/>
  <c r="E12" i="52" s="1"/>
  <c r="C12" i="52"/>
  <c r="E10" i="52"/>
  <c r="E9" i="52"/>
  <c r="E8" i="52"/>
  <c r="D26" i="51"/>
  <c r="E26" i="51" s="1"/>
  <c r="C26" i="51"/>
  <c r="E24" i="51"/>
  <c r="E23" i="51"/>
  <c r="E22" i="51"/>
  <c r="E21" i="51"/>
  <c r="E20" i="51"/>
  <c r="E19" i="51"/>
  <c r="E18" i="51"/>
  <c r="E17" i="51"/>
  <c r="E16" i="51"/>
  <c r="E15" i="51"/>
  <c r="E14" i="51"/>
  <c r="E13" i="51"/>
  <c r="E12" i="51"/>
  <c r="E11" i="51"/>
  <c r="E10" i="51"/>
  <c r="E9" i="51"/>
  <c r="E8" i="51"/>
  <c r="D28" i="50"/>
  <c r="C28" i="50"/>
  <c r="E28" i="50" s="1"/>
  <c r="E26" i="50"/>
  <c r="E25" i="50"/>
  <c r="E24" i="50"/>
  <c r="E23" i="50"/>
  <c r="E22" i="50"/>
  <c r="E21" i="50"/>
  <c r="E20" i="50"/>
  <c r="E19" i="50"/>
  <c r="E18" i="50"/>
  <c r="E17" i="50"/>
  <c r="E16" i="50"/>
  <c r="E15" i="50"/>
  <c r="E14" i="50"/>
  <c r="E13" i="50"/>
  <c r="E12" i="50"/>
  <c r="E11" i="50"/>
  <c r="E10" i="50"/>
  <c r="E9" i="50"/>
  <c r="E8" i="50"/>
  <c r="D28" i="49"/>
  <c r="E28" i="49" s="1"/>
  <c r="C28" i="49"/>
  <c r="E26" i="49"/>
  <c r="E25" i="49"/>
  <c r="E24" i="49"/>
  <c r="E23" i="49"/>
  <c r="E22" i="49"/>
  <c r="E21" i="49"/>
  <c r="E20" i="49"/>
  <c r="E19" i="49"/>
  <c r="E18" i="49"/>
  <c r="E17" i="49"/>
  <c r="E16" i="49"/>
  <c r="E15" i="49"/>
  <c r="E14" i="49"/>
  <c r="E13" i="49"/>
  <c r="E12" i="49"/>
  <c r="E11" i="49"/>
  <c r="E10" i="49"/>
  <c r="E9" i="49"/>
  <c r="E8" i="49"/>
  <c r="D12" i="48"/>
  <c r="E12" i="48" s="1"/>
  <c r="C12" i="48"/>
  <c r="E10" i="48"/>
  <c r="E9" i="48"/>
  <c r="E8" i="48"/>
  <c r="E16" i="47"/>
  <c r="D16" i="47"/>
  <c r="C16" i="47"/>
  <c r="E14" i="47"/>
  <c r="E13" i="47"/>
  <c r="E12" i="47"/>
  <c r="E11" i="47"/>
  <c r="E10" i="47"/>
  <c r="E9" i="47"/>
  <c r="E8" i="47"/>
  <c r="F12" i="46"/>
  <c r="G12" i="46" s="1"/>
  <c r="E12" i="46"/>
  <c r="G10" i="46"/>
  <c r="G9" i="46"/>
  <c r="D17" i="45"/>
  <c r="E17" i="45" s="1"/>
  <c r="C17" i="45"/>
  <c r="E14" i="45"/>
  <c r="E13" i="45"/>
  <c r="E12" i="45"/>
  <c r="E11" i="45"/>
  <c r="E10" i="45"/>
  <c r="E9" i="45"/>
  <c r="E8" i="45"/>
  <c r="D28" i="44"/>
  <c r="E28" i="44" s="1"/>
  <c r="C28" i="44"/>
  <c r="E26" i="44"/>
  <c r="E25" i="44"/>
  <c r="E24" i="44"/>
  <c r="E23" i="44"/>
  <c r="E22" i="44"/>
  <c r="E21" i="44"/>
  <c r="E20" i="44"/>
  <c r="E19" i="44"/>
  <c r="E18" i="44"/>
  <c r="E17" i="44"/>
  <c r="E16" i="44"/>
  <c r="E15" i="44"/>
  <c r="E14" i="44"/>
  <c r="E13" i="44"/>
  <c r="E12" i="44"/>
  <c r="E11" i="44"/>
  <c r="E10" i="44"/>
  <c r="E9" i="44"/>
  <c r="E8" i="44"/>
  <c r="D15" i="43"/>
  <c r="C15" i="43"/>
  <c r="D20" i="42"/>
  <c r="E20" i="42" s="1"/>
  <c r="C20" i="42"/>
  <c r="E18" i="42"/>
  <c r="E17" i="42"/>
  <c r="E16" i="42"/>
  <c r="E15" i="42"/>
  <c r="E14" i="42"/>
  <c r="E13" i="42"/>
  <c r="E11" i="42"/>
  <c r="E10" i="42"/>
  <c r="E9" i="42"/>
  <c r="E8" i="42"/>
  <c r="F11" i="41"/>
  <c r="E11" i="41"/>
  <c r="G11" i="41" s="1"/>
  <c r="D11" i="41"/>
  <c r="C11" i="41"/>
  <c r="G9" i="41"/>
  <c r="G8" i="41"/>
  <c r="D19" i="40"/>
  <c r="E19" i="40" s="1"/>
  <c r="C19" i="40"/>
  <c r="E17" i="40"/>
  <c r="E16" i="40"/>
  <c r="E15" i="40"/>
  <c r="E14" i="40"/>
  <c r="E13" i="40"/>
  <c r="E12" i="40"/>
  <c r="E11" i="40"/>
  <c r="E10" i="40"/>
  <c r="E9" i="40"/>
  <c r="E8" i="40"/>
  <c r="D12" i="39"/>
  <c r="E12" i="39" s="1"/>
  <c r="C12" i="39"/>
  <c r="E10" i="39"/>
  <c r="E9" i="39"/>
  <c r="E8" i="39"/>
  <c r="D22" i="38"/>
  <c r="E22" i="38" s="1"/>
  <c r="C22" i="38"/>
  <c r="E20" i="38"/>
  <c r="E19" i="38"/>
  <c r="E18" i="38"/>
  <c r="E17" i="38"/>
  <c r="E16" i="38"/>
  <c r="E15" i="38"/>
  <c r="E14" i="38"/>
  <c r="E13" i="38"/>
  <c r="E12" i="38"/>
  <c r="E11" i="38"/>
  <c r="E10" i="38"/>
  <c r="E9" i="38"/>
  <c r="E8" i="38"/>
  <c r="D31" i="37"/>
  <c r="E31" i="37" s="1"/>
  <c r="C31" i="37"/>
  <c r="E29" i="37"/>
  <c r="E28" i="37"/>
  <c r="E27" i="37"/>
  <c r="E26" i="37"/>
  <c r="E25" i="37"/>
  <c r="E24" i="37"/>
  <c r="E23" i="37"/>
  <c r="E22" i="37"/>
  <c r="E21" i="37"/>
  <c r="E20" i="37"/>
  <c r="E19" i="37"/>
  <c r="E18" i="37"/>
  <c r="E17" i="37"/>
  <c r="E16" i="37"/>
  <c r="E15" i="37"/>
  <c r="E14" i="37"/>
  <c r="E13" i="37"/>
  <c r="E12" i="37"/>
  <c r="E19" i="36"/>
  <c r="D19" i="36"/>
  <c r="C19" i="36"/>
  <c r="E17" i="36"/>
  <c r="E16" i="36"/>
  <c r="E15" i="36"/>
  <c r="E14" i="36"/>
  <c r="E13" i="36"/>
  <c r="E12" i="36"/>
  <c r="E11" i="36"/>
  <c r="E10" i="36"/>
  <c r="E9" i="36"/>
  <c r="E8" i="36"/>
  <c r="D28" i="35"/>
  <c r="E28" i="35" s="1"/>
  <c r="C28" i="35"/>
  <c r="E26" i="35"/>
  <c r="E25" i="35"/>
  <c r="E24" i="35"/>
  <c r="E23" i="35"/>
  <c r="E22" i="35"/>
  <c r="E21" i="35"/>
  <c r="E20" i="35"/>
  <c r="E19" i="35"/>
  <c r="E18" i="35"/>
  <c r="E17" i="35"/>
  <c r="E16" i="35"/>
  <c r="E15" i="35"/>
  <c r="E14" i="35"/>
  <c r="E13" i="35"/>
  <c r="E12" i="35"/>
  <c r="E11" i="35"/>
  <c r="E10" i="35"/>
  <c r="E9" i="35"/>
  <c r="E8" i="35"/>
  <c r="E28" i="34"/>
  <c r="D28" i="34"/>
  <c r="C28" i="34"/>
  <c r="E26" i="34"/>
  <c r="E25" i="34"/>
  <c r="E24" i="34"/>
  <c r="E23" i="34"/>
  <c r="E22" i="34"/>
  <c r="E21" i="34"/>
  <c r="E20" i="34"/>
  <c r="E19" i="34"/>
  <c r="E18" i="34"/>
  <c r="E17" i="34"/>
  <c r="E16" i="34"/>
  <c r="E15" i="34"/>
  <c r="E14" i="34"/>
  <c r="E13" i="34"/>
  <c r="E12" i="34"/>
  <c r="E11" i="34"/>
  <c r="E10" i="34"/>
  <c r="E9" i="34"/>
  <c r="E8" i="34"/>
  <c r="E28" i="33"/>
  <c r="D28" i="33"/>
  <c r="C28" i="33"/>
  <c r="E26" i="33"/>
  <c r="E25" i="33"/>
  <c r="E24" i="33"/>
  <c r="E23" i="33"/>
  <c r="E22" i="33"/>
  <c r="E21" i="33"/>
  <c r="E20" i="33"/>
  <c r="E19" i="33"/>
  <c r="E18" i="33"/>
  <c r="E17" i="33"/>
  <c r="E16" i="33"/>
  <c r="E15" i="33"/>
  <c r="E14" i="33"/>
  <c r="E13" i="33"/>
  <c r="E12" i="33"/>
  <c r="E11" i="33"/>
  <c r="E10" i="33"/>
  <c r="E9" i="33"/>
  <c r="E8" i="33"/>
  <c r="D28" i="32"/>
  <c r="E28" i="32" s="1"/>
  <c r="C28" i="32"/>
  <c r="E26" i="32"/>
  <c r="E25" i="32"/>
  <c r="E24" i="32"/>
  <c r="E23" i="32"/>
  <c r="E22" i="32"/>
  <c r="E21" i="32"/>
  <c r="E20" i="32"/>
  <c r="E19" i="32"/>
  <c r="E18" i="32"/>
  <c r="E17" i="32"/>
  <c r="E16" i="32"/>
  <c r="E15" i="32"/>
  <c r="E14" i="32"/>
  <c r="E13" i="32"/>
  <c r="E12" i="32"/>
  <c r="E11" i="32"/>
  <c r="E10" i="32"/>
  <c r="E9" i="32"/>
  <c r="E8" i="32"/>
  <c r="D28" i="31"/>
  <c r="E28" i="31" s="1"/>
  <c r="C28" i="31"/>
  <c r="E26" i="31"/>
  <c r="E25" i="31"/>
  <c r="E24" i="31"/>
  <c r="E23" i="31"/>
  <c r="E22" i="31"/>
  <c r="E21" i="31"/>
  <c r="E20" i="31"/>
  <c r="E19" i="31"/>
  <c r="E18" i="31"/>
  <c r="E17" i="31"/>
  <c r="E16" i="31"/>
  <c r="E15" i="31"/>
  <c r="E14" i="31"/>
  <c r="E13" i="31"/>
  <c r="E12" i="31"/>
  <c r="E11" i="31"/>
  <c r="E10" i="31"/>
  <c r="E9" i="31"/>
  <c r="E8" i="31"/>
  <c r="D23" i="30"/>
  <c r="E23" i="30" s="1"/>
  <c r="C23" i="30"/>
  <c r="E21" i="30"/>
  <c r="E20" i="30"/>
  <c r="E19" i="30"/>
  <c r="E18" i="30"/>
  <c r="E17" i="30"/>
  <c r="E16" i="30"/>
  <c r="E15" i="30"/>
  <c r="E14" i="30"/>
  <c r="E13" i="30"/>
  <c r="E12" i="30"/>
  <c r="E11" i="30"/>
  <c r="E10" i="30"/>
  <c r="E9" i="30"/>
  <c r="E8" i="30"/>
  <c r="D13" i="29"/>
  <c r="E13" i="29" s="1"/>
  <c r="C13" i="29"/>
  <c r="E11" i="29"/>
  <c r="E10" i="29"/>
  <c r="E9" i="29"/>
  <c r="E8" i="29"/>
  <c r="E26" i="28"/>
  <c r="D26" i="28"/>
  <c r="C26" i="28"/>
  <c r="E24" i="28"/>
  <c r="E23" i="28"/>
  <c r="E22" i="28"/>
  <c r="E21" i="28"/>
  <c r="E20" i="28"/>
  <c r="E19" i="28"/>
  <c r="E18" i="28"/>
  <c r="E17" i="28"/>
  <c r="E16" i="28"/>
  <c r="E15" i="28"/>
  <c r="E14" i="28"/>
  <c r="E13" i="28"/>
  <c r="E12" i="28"/>
  <c r="E11" i="28"/>
  <c r="E10" i="28"/>
  <c r="E9" i="28"/>
  <c r="E8" i="28"/>
  <c r="D29" i="27"/>
  <c r="E29" i="27" s="1"/>
  <c r="C29" i="27"/>
  <c r="E27" i="27"/>
  <c r="E26" i="27"/>
  <c r="E25" i="27"/>
  <c r="E24" i="27"/>
  <c r="E23" i="27"/>
  <c r="E22" i="27"/>
  <c r="E21" i="27"/>
  <c r="E20" i="27"/>
  <c r="E19" i="27"/>
  <c r="E18" i="27"/>
  <c r="E17" i="27"/>
  <c r="E16" i="27"/>
  <c r="E15" i="27"/>
  <c r="E14" i="27"/>
  <c r="E13" i="27"/>
  <c r="E12" i="27"/>
  <c r="E11" i="27"/>
  <c r="E10" i="27"/>
  <c r="E9" i="27"/>
  <c r="D28" i="26"/>
  <c r="C28" i="26"/>
  <c r="E26" i="26"/>
  <c r="E25" i="26"/>
  <c r="E24" i="26"/>
  <c r="E23" i="26"/>
  <c r="E22" i="26"/>
  <c r="E21" i="26"/>
  <c r="E20" i="26"/>
  <c r="E19" i="26"/>
  <c r="E18" i="26"/>
  <c r="E17" i="26"/>
  <c r="E16" i="26"/>
  <c r="E15" i="26"/>
  <c r="E14" i="26"/>
  <c r="E13" i="26"/>
  <c r="E12" i="26"/>
  <c r="E11" i="26"/>
  <c r="E10" i="26"/>
  <c r="E9" i="26"/>
  <c r="E8" i="26"/>
  <c r="D27" i="25"/>
  <c r="E27" i="25" s="1"/>
  <c r="C27" i="25"/>
  <c r="E25" i="25"/>
  <c r="E24" i="25"/>
  <c r="E23" i="25"/>
  <c r="E22" i="25"/>
  <c r="E21" i="25"/>
  <c r="E20" i="25"/>
  <c r="E19" i="25"/>
  <c r="E18" i="25"/>
  <c r="E17" i="25"/>
  <c r="E16" i="25"/>
  <c r="E15" i="25"/>
  <c r="E14" i="25"/>
  <c r="E13" i="25"/>
  <c r="E12" i="25"/>
  <c r="E11" i="25"/>
  <c r="E10" i="25"/>
  <c r="E9" i="25"/>
  <c r="E8" i="25"/>
  <c r="D28" i="24"/>
  <c r="E28" i="24" s="1"/>
  <c r="C28" i="24"/>
  <c r="E26" i="24"/>
  <c r="E25" i="24"/>
  <c r="E24" i="24"/>
  <c r="E23" i="24"/>
  <c r="E22" i="24"/>
  <c r="E21" i="24"/>
  <c r="E20" i="24"/>
  <c r="E19" i="24"/>
  <c r="E18" i="24"/>
  <c r="E17" i="24"/>
  <c r="E16" i="24"/>
  <c r="E15" i="24"/>
  <c r="E14" i="24"/>
  <c r="E13" i="24"/>
  <c r="E12" i="24"/>
  <c r="E11" i="24"/>
  <c r="E10" i="24"/>
  <c r="E9" i="24"/>
  <c r="E8" i="24"/>
  <c r="D27" i="23"/>
  <c r="E27" i="23" s="1"/>
  <c r="C27" i="23"/>
  <c r="E25" i="23"/>
  <c r="E24" i="23"/>
  <c r="E23" i="23"/>
  <c r="E22" i="23"/>
  <c r="E21" i="23"/>
  <c r="E20" i="23"/>
  <c r="E19" i="23"/>
  <c r="E18" i="23"/>
  <c r="E17" i="23"/>
  <c r="E16" i="23"/>
  <c r="E15" i="23"/>
  <c r="E14" i="23"/>
  <c r="E13" i="23"/>
  <c r="E12" i="23"/>
  <c r="E11" i="23"/>
  <c r="E10" i="23"/>
  <c r="E9" i="23"/>
  <c r="E8" i="23"/>
  <c r="D28" i="22"/>
  <c r="E28" i="22" s="1"/>
  <c r="C28" i="22"/>
  <c r="E26" i="22"/>
  <c r="E25" i="22"/>
  <c r="E24" i="22"/>
  <c r="E23" i="22"/>
  <c r="E22" i="22"/>
  <c r="E21" i="22"/>
  <c r="E20" i="22"/>
  <c r="E19" i="22"/>
  <c r="E18" i="22"/>
  <c r="E17" i="22"/>
  <c r="E16" i="22"/>
  <c r="E15" i="22"/>
  <c r="E14" i="22"/>
  <c r="E13" i="22"/>
  <c r="E12" i="22"/>
  <c r="E11" i="22"/>
  <c r="E10" i="22"/>
  <c r="E9" i="22"/>
  <c r="E8" i="22"/>
  <c r="D21" i="21"/>
  <c r="E21" i="21" s="1"/>
  <c r="C21" i="21"/>
  <c r="E19" i="21"/>
  <c r="E18" i="21"/>
  <c r="E17" i="21"/>
  <c r="E16" i="21"/>
  <c r="E15" i="21"/>
  <c r="E14" i="21"/>
  <c r="E13" i="21"/>
  <c r="E12" i="21"/>
  <c r="E11" i="21"/>
  <c r="E10" i="21"/>
  <c r="E9" i="21"/>
  <c r="E8" i="21"/>
  <c r="D28" i="20"/>
  <c r="E28" i="20" s="1"/>
  <c r="C28" i="20"/>
  <c r="E26" i="20"/>
  <c r="E25" i="20"/>
  <c r="E24" i="20"/>
  <c r="E23" i="20"/>
  <c r="E22" i="20"/>
  <c r="E21" i="20"/>
  <c r="E20" i="20"/>
  <c r="E19" i="20"/>
  <c r="E18" i="20"/>
  <c r="E17" i="20"/>
  <c r="E16" i="20"/>
  <c r="E15" i="20"/>
  <c r="E14" i="20"/>
  <c r="E13" i="20"/>
  <c r="E12" i="20"/>
  <c r="E11" i="20"/>
  <c r="E10" i="20"/>
  <c r="E9" i="20"/>
  <c r="E8" i="20"/>
  <c r="D28" i="19"/>
  <c r="E28" i="19" s="1"/>
  <c r="C28" i="19"/>
  <c r="E26" i="19"/>
  <c r="E25" i="19"/>
  <c r="E24" i="19"/>
  <c r="E23" i="19"/>
  <c r="E22" i="19"/>
  <c r="E21" i="19"/>
  <c r="E20" i="19"/>
  <c r="E19" i="19"/>
  <c r="E18" i="19"/>
  <c r="E17" i="19"/>
  <c r="E16" i="19"/>
  <c r="E15" i="19"/>
  <c r="E14" i="19"/>
  <c r="E13" i="19"/>
  <c r="E12" i="19"/>
  <c r="E11" i="19"/>
  <c r="E10" i="19"/>
  <c r="E9" i="19"/>
  <c r="E8" i="19"/>
  <c r="E28" i="18"/>
  <c r="D28" i="18"/>
  <c r="C28" i="18"/>
  <c r="E26" i="18"/>
  <c r="E25" i="18"/>
  <c r="E24" i="18"/>
  <c r="E23" i="18"/>
  <c r="E22" i="18"/>
  <c r="E21" i="18"/>
  <c r="E20" i="18"/>
  <c r="E19" i="18"/>
  <c r="E18" i="18"/>
  <c r="E17" i="18"/>
  <c r="E16" i="18"/>
  <c r="E15" i="18"/>
  <c r="E14" i="18"/>
  <c r="E13" i="18"/>
  <c r="E12" i="18"/>
  <c r="E11" i="18"/>
  <c r="E10" i="18"/>
  <c r="E9" i="18"/>
  <c r="E8" i="18"/>
  <c r="E28" i="17"/>
  <c r="D28" i="17"/>
  <c r="C28" i="17"/>
  <c r="E26" i="17"/>
  <c r="E25" i="17"/>
  <c r="E24" i="17"/>
  <c r="E23" i="17"/>
  <c r="E22" i="17"/>
  <c r="E21" i="17"/>
  <c r="E20" i="17"/>
  <c r="E19" i="17"/>
  <c r="E18" i="17"/>
  <c r="E17" i="17"/>
  <c r="E16" i="17"/>
  <c r="E15" i="17"/>
  <c r="E14" i="17"/>
  <c r="E13" i="17"/>
  <c r="E12" i="17"/>
  <c r="E11" i="17"/>
  <c r="E10" i="17"/>
  <c r="E9" i="17"/>
  <c r="E8" i="17"/>
  <c r="D26" i="16"/>
  <c r="E26" i="16" s="1"/>
  <c r="C26" i="16"/>
  <c r="E24" i="16"/>
  <c r="E23" i="16"/>
  <c r="E22" i="16"/>
  <c r="E21" i="16"/>
  <c r="E20" i="16"/>
  <c r="E19" i="16"/>
  <c r="E18" i="16"/>
  <c r="E17" i="16"/>
  <c r="E16" i="16"/>
  <c r="E15" i="16"/>
  <c r="E14" i="16"/>
  <c r="E13" i="16"/>
  <c r="E12" i="16"/>
  <c r="E11" i="16"/>
  <c r="E10" i="16"/>
  <c r="E9" i="16"/>
  <c r="E8" i="16"/>
  <c r="E29" i="15"/>
  <c r="D29" i="15"/>
  <c r="C29" i="15"/>
  <c r="E27" i="15"/>
  <c r="E26" i="15"/>
  <c r="E25" i="15"/>
  <c r="E24" i="15"/>
  <c r="E23" i="15"/>
  <c r="E22" i="15"/>
  <c r="E21" i="15"/>
  <c r="E20" i="15"/>
  <c r="E19" i="15"/>
  <c r="E18" i="15"/>
  <c r="E17" i="15"/>
  <c r="E16" i="15"/>
  <c r="E15" i="15"/>
  <c r="E14" i="15"/>
  <c r="E13" i="15"/>
  <c r="E12" i="15"/>
  <c r="E11" i="15"/>
  <c r="E10" i="15"/>
  <c r="E9" i="15"/>
  <c r="E26" i="14"/>
  <c r="D26" i="14"/>
  <c r="C26" i="14"/>
  <c r="E24" i="14"/>
  <c r="E23" i="14"/>
  <c r="E22" i="14"/>
  <c r="E21" i="14"/>
  <c r="E20" i="14"/>
  <c r="E19" i="14"/>
  <c r="E18" i="14"/>
  <c r="E17" i="14"/>
  <c r="E16" i="14"/>
  <c r="E15" i="14"/>
  <c r="E14" i="14"/>
  <c r="E13" i="14"/>
  <c r="E12" i="14"/>
  <c r="E11" i="14"/>
  <c r="E10" i="14"/>
  <c r="E9" i="14"/>
  <c r="E8" i="14"/>
  <c r="D28" i="13"/>
  <c r="E28" i="13" s="1"/>
  <c r="C28" i="13"/>
  <c r="E26" i="13"/>
  <c r="E25" i="13"/>
  <c r="E24" i="13"/>
  <c r="E23" i="13"/>
  <c r="E22" i="13"/>
  <c r="E21" i="13"/>
  <c r="E20" i="13"/>
  <c r="E19" i="13"/>
  <c r="E18" i="13"/>
  <c r="E17" i="13"/>
  <c r="E16" i="13"/>
  <c r="E15" i="13"/>
  <c r="E14" i="13"/>
  <c r="E13" i="13"/>
  <c r="E12" i="13"/>
  <c r="E11" i="13"/>
  <c r="E10" i="13"/>
  <c r="E9" i="13"/>
  <c r="E8" i="13"/>
  <c r="E28" i="12"/>
  <c r="D28" i="12"/>
  <c r="C28" i="12"/>
  <c r="E26" i="12"/>
  <c r="E25" i="12"/>
  <c r="E24" i="12"/>
  <c r="E23" i="12"/>
  <c r="E22" i="12"/>
  <c r="E21" i="12"/>
  <c r="E20" i="12"/>
  <c r="E19" i="12"/>
  <c r="E18" i="12"/>
  <c r="E17" i="12"/>
  <c r="E16" i="12"/>
  <c r="E15" i="12"/>
  <c r="E14" i="12"/>
  <c r="E13" i="12"/>
  <c r="E12" i="12"/>
  <c r="E11" i="12"/>
  <c r="E10" i="12"/>
  <c r="E9" i="12"/>
  <c r="E8" i="12"/>
  <c r="I34" i="11"/>
  <c r="H34" i="11"/>
  <c r="G34" i="11"/>
  <c r="F34" i="11"/>
  <c r="E32" i="11"/>
  <c r="D32" i="11"/>
  <c r="C32" i="11"/>
  <c r="E31" i="11"/>
  <c r="D31" i="11"/>
  <c r="C31" i="11"/>
  <c r="D30" i="11"/>
  <c r="E30" i="11" s="1"/>
  <c r="C30" i="11"/>
  <c r="E29" i="11"/>
  <c r="D29" i="11"/>
  <c r="C29" i="11"/>
  <c r="E28" i="11"/>
  <c r="D28" i="11"/>
  <c r="C28" i="11"/>
  <c r="D27" i="11"/>
  <c r="E27" i="11" s="1"/>
  <c r="C27" i="11"/>
  <c r="D26" i="11"/>
  <c r="E26" i="11" s="1"/>
  <c r="C26" i="11"/>
  <c r="D25" i="11"/>
  <c r="C25" i="11"/>
  <c r="E25" i="11" s="1"/>
  <c r="D24" i="11"/>
  <c r="E24" i="11" s="1"/>
  <c r="C24" i="11"/>
  <c r="D23" i="11"/>
  <c r="E23" i="11" s="1"/>
  <c r="C23" i="11"/>
  <c r="D22" i="11"/>
  <c r="C22" i="11"/>
  <c r="E22" i="11" s="1"/>
  <c r="D21" i="11"/>
  <c r="C21" i="11"/>
  <c r="E21" i="11" s="1"/>
  <c r="D20" i="11"/>
  <c r="E20" i="11" s="1"/>
  <c r="C20" i="11"/>
  <c r="D19" i="11"/>
  <c r="E19" i="11" s="1"/>
  <c r="C19" i="11"/>
  <c r="D18" i="11"/>
  <c r="E18" i="11" s="1"/>
  <c r="C18" i="11"/>
  <c r="D17" i="11"/>
  <c r="E17" i="11" s="1"/>
  <c r="C17" i="11"/>
  <c r="E16" i="11"/>
  <c r="D16" i="11"/>
  <c r="C16" i="11"/>
  <c r="E15" i="11"/>
  <c r="D15" i="11"/>
  <c r="C15" i="11"/>
  <c r="D14" i="11"/>
  <c r="E14" i="11" s="1"/>
  <c r="C14" i="11"/>
  <c r="C34" i="11" s="1"/>
  <c r="E31" i="10"/>
  <c r="D31" i="10"/>
  <c r="C31" i="10"/>
  <c r="E29" i="10"/>
  <c r="E28" i="10"/>
  <c r="E27" i="10"/>
  <c r="E26" i="10"/>
  <c r="E25" i="10"/>
  <c r="E24" i="10"/>
  <c r="E23" i="10"/>
  <c r="E22" i="10"/>
  <c r="E21" i="10"/>
  <c r="E19" i="10"/>
  <c r="E18" i="10"/>
  <c r="E17" i="10"/>
  <c r="E16" i="10"/>
  <c r="E15" i="10"/>
  <c r="E14" i="10"/>
  <c r="E13" i="10"/>
  <c r="E12" i="10"/>
  <c r="E11" i="10"/>
  <c r="F34" i="9"/>
  <c r="G34" i="9" s="1"/>
  <c r="E34" i="9"/>
  <c r="D34" i="9"/>
  <c r="C34" i="9"/>
  <c r="G32" i="9"/>
  <c r="G31" i="9"/>
  <c r="G30" i="9"/>
  <c r="G29" i="9"/>
  <c r="G28" i="9"/>
  <c r="G27" i="9"/>
  <c r="G26" i="9"/>
  <c r="G25" i="9"/>
  <c r="G24" i="9"/>
  <c r="G23" i="9"/>
  <c r="G22" i="9"/>
  <c r="G21" i="9"/>
  <c r="G20" i="9"/>
  <c r="G19" i="9"/>
  <c r="G18" i="9"/>
  <c r="G17" i="9"/>
  <c r="G16" i="9"/>
  <c r="H893" i="8"/>
  <c r="H891" i="8"/>
  <c r="H890" i="8"/>
  <c r="H889" i="8"/>
  <c r="H888" i="8"/>
  <c r="H887" i="8"/>
  <c r="H886" i="8"/>
  <c r="H885" i="8"/>
  <c r="H884" i="8"/>
  <c r="H883" i="8"/>
  <c r="H882" i="8"/>
  <c r="H881" i="8"/>
  <c r="H880" i="8"/>
  <c r="H879" i="8"/>
  <c r="H878" i="8"/>
  <c r="H877" i="8"/>
  <c r="H876" i="8"/>
  <c r="H875" i="8"/>
  <c r="H874" i="8"/>
  <c r="H873" i="8"/>
  <c r="H872" i="8"/>
  <c r="H871" i="8"/>
  <c r="H870" i="8"/>
  <c r="H869" i="8"/>
  <c r="H868" i="8"/>
  <c r="H867" i="8"/>
  <c r="H866" i="8"/>
  <c r="H865" i="8"/>
  <c r="H864" i="8"/>
  <c r="H863" i="8"/>
  <c r="H862" i="8"/>
  <c r="H861" i="8"/>
  <c r="H860" i="8"/>
  <c r="H859" i="8"/>
  <c r="H858" i="8"/>
  <c r="H857" i="8"/>
  <c r="H856" i="8"/>
  <c r="H855" i="8"/>
  <c r="H854" i="8"/>
  <c r="H853" i="8"/>
  <c r="H852" i="8"/>
  <c r="H851" i="8"/>
  <c r="H850" i="8"/>
  <c r="H849" i="8"/>
  <c r="H848" i="8"/>
  <c r="H847" i="8"/>
  <c r="H846" i="8"/>
  <c r="H845" i="8"/>
  <c r="H844" i="8"/>
  <c r="H843" i="8"/>
  <c r="H842" i="8"/>
  <c r="H841" i="8"/>
  <c r="H840" i="8"/>
  <c r="H839" i="8"/>
  <c r="H838" i="8"/>
  <c r="H837" i="8"/>
  <c r="H836" i="8"/>
  <c r="H835" i="8"/>
  <c r="H834" i="8"/>
  <c r="H833" i="8"/>
  <c r="H832" i="8"/>
  <c r="H831" i="8"/>
  <c r="H830" i="8"/>
  <c r="H829" i="8"/>
  <c r="H828" i="8"/>
  <c r="H827" i="8"/>
  <c r="H826" i="8"/>
  <c r="H825" i="8"/>
  <c r="H824" i="8"/>
  <c r="H823" i="8"/>
  <c r="H822" i="8"/>
  <c r="H821" i="8"/>
  <c r="H820" i="8"/>
  <c r="H819" i="8"/>
  <c r="H818" i="8"/>
  <c r="H817" i="8"/>
  <c r="H816" i="8"/>
  <c r="H815" i="8"/>
  <c r="H814" i="8"/>
  <c r="H813" i="8"/>
  <c r="H812" i="8"/>
  <c r="H811" i="8"/>
  <c r="H810" i="8"/>
  <c r="H809" i="8"/>
  <c r="H808" i="8"/>
  <c r="H807" i="8"/>
  <c r="H806" i="8"/>
  <c r="H805" i="8"/>
  <c r="H804" i="8"/>
  <c r="H803" i="8"/>
  <c r="H802" i="8"/>
  <c r="H801" i="8"/>
  <c r="H800" i="8"/>
  <c r="H799" i="8"/>
  <c r="H798" i="8"/>
  <c r="H797" i="8"/>
  <c r="H796" i="8"/>
  <c r="H795" i="8"/>
  <c r="H794" i="8"/>
  <c r="H793" i="8"/>
  <c r="H792" i="8"/>
  <c r="H791" i="8"/>
  <c r="H790" i="8"/>
  <c r="H789" i="8"/>
  <c r="H788" i="8"/>
  <c r="H787" i="8"/>
  <c r="H786" i="8"/>
  <c r="H785" i="8"/>
  <c r="H784" i="8"/>
  <c r="H783" i="8"/>
  <c r="H782" i="8"/>
  <c r="H781" i="8"/>
  <c r="H780" i="8"/>
  <c r="H779" i="8"/>
  <c r="H778" i="8"/>
  <c r="H777" i="8"/>
  <c r="H776" i="8"/>
  <c r="H775" i="8"/>
  <c r="H774" i="8"/>
  <c r="H773" i="8"/>
  <c r="H772" i="8"/>
  <c r="H771" i="8"/>
  <c r="H770" i="8"/>
  <c r="H769" i="8"/>
  <c r="H768" i="8"/>
  <c r="H767" i="8"/>
  <c r="H766" i="8"/>
  <c r="H765" i="8"/>
  <c r="H764" i="8"/>
  <c r="H763" i="8"/>
  <c r="H762" i="8"/>
  <c r="H761" i="8"/>
  <c r="H760" i="8"/>
  <c r="H759" i="8"/>
  <c r="H758" i="8"/>
  <c r="H757" i="8"/>
  <c r="H756" i="8"/>
  <c r="H755" i="8"/>
  <c r="H754" i="8"/>
  <c r="H753" i="8"/>
  <c r="H752" i="8"/>
  <c r="H751" i="8"/>
  <c r="H750" i="8"/>
  <c r="H749" i="8"/>
  <c r="H748" i="8"/>
  <c r="H747" i="8"/>
  <c r="H746" i="8"/>
  <c r="H745" i="8"/>
  <c r="H744" i="8"/>
  <c r="H743" i="8"/>
  <c r="H742" i="8"/>
  <c r="H741" i="8"/>
  <c r="H740" i="8"/>
  <c r="H739" i="8"/>
  <c r="H738" i="8"/>
  <c r="H737" i="8"/>
  <c r="H736" i="8"/>
  <c r="H735" i="8"/>
  <c r="H734" i="8"/>
  <c r="H733" i="8"/>
  <c r="H732" i="8"/>
  <c r="H731" i="8"/>
  <c r="H730" i="8"/>
  <c r="H729" i="8"/>
  <c r="H728" i="8"/>
  <c r="H727" i="8"/>
  <c r="H726" i="8"/>
  <c r="H725" i="8"/>
  <c r="H724" i="8"/>
  <c r="H723" i="8"/>
  <c r="H722" i="8"/>
  <c r="H721" i="8"/>
  <c r="H720" i="8"/>
  <c r="H719" i="8"/>
  <c r="H718" i="8"/>
  <c r="H717" i="8"/>
  <c r="H716" i="8"/>
  <c r="H715" i="8"/>
  <c r="H714" i="8"/>
  <c r="H713" i="8"/>
  <c r="H712" i="8"/>
  <c r="H711" i="8"/>
  <c r="H710" i="8"/>
  <c r="H709" i="8"/>
  <c r="H708" i="8"/>
  <c r="H707" i="8"/>
  <c r="H706" i="8"/>
  <c r="H705" i="8"/>
  <c r="H704" i="8"/>
  <c r="H703" i="8"/>
  <c r="H702" i="8"/>
  <c r="H701" i="8"/>
  <c r="H700" i="8"/>
  <c r="H699" i="8"/>
  <c r="H698" i="8"/>
  <c r="H697" i="8"/>
  <c r="H696" i="8"/>
  <c r="H695" i="8"/>
  <c r="H694" i="8"/>
  <c r="H693" i="8"/>
  <c r="H692" i="8"/>
  <c r="H691" i="8"/>
  <c r="H690" i="8"/>
  <c r="H689" i="8"/>
  <c r="H688" i="8"/>
  <c r="H687" i="8"/>
  <c r="H686" i="8"/>
  <c r="H685" i="8"/>
  <c r="H684" i="8"/>
  <c r="H683" i="8"/>
  <c r="H682" i="8"/>
  <c r="H681" i="8"/>
  <c r="H680" i="8"/>
  <c r="H679" i="8"/>
  <c r="H678" i="8"/>
  <c r="H677" i="8"/>
  <c r="H676" i="8"/>
  <c r="H675" i="8"/>
  <c r="H674" i="8"/>
  <c r="H673" i="8"/>
  <c r="H672" i="8"/>
  <c r="H671" i="8"/>
  <c r="H670" i="8"/>
  <c r="H669" i="8"/>
  <c r="H668" i="8"/>
  <c r="H667" i="8"/>
  <c r="H666" i="8"/>
  <c r="H665" i="8"/>
  <c r="H664" i="8"/>
  <c r="H663" i="8"/>
  <c r="H662" i="8"/>
  <c r="H661" i="8"/>
  <c r="H660" i="8"/>
  <c r="H659" i="8"/>
  <c r="H658" i="8"/>
  <c r="H657" i="8"/>
  <c r="H656" i="8"/>
  <c r="H655" i="8"/>
  <c r="H654" i="8"/>
  <c r="H653" i="8"/>
  <c r="H652" i="8"/>
  <c r="H651" i="8"/>
  <c r="H650" i="8"/>
  <c r="H649" i="8"/>
  <c r="H648" i="8"/>
  <c r="H647" i="8"/>
  <c r="H646" i="8"/>
  <c r="H645" i="8"/>
  <c r="H644" i="8"/>
  <c r="H643" i="8"/>
  <c r="H642" i="8"/>
  <c r="H641" i="8"/>
  <c r="H640" i="8"/>
  <c r="H639" i="8"/>
  <c r="H638" i="8"/>
  <c r="H637" i="8"/>
  <c r="H636" i="8"/>
  <c r="H635" i="8"/>
  <c r="H634" i="8"/>
  <c r="H633" i="8"/>
  <c r="H632" i="8"/>
  <c r="H631" i="8"/>
  <c r="H630" i="8"/>
  <c r="H629" i="8"/>
  <c r="H628" i="8"/>
  <c r="H627" i="8"/>
  <c r="H626" i="8"/>
  <c r="H625" i="8"/>
  <c r="H624" i="8"/>
  <c r="H623" i="8"/>
  <c r="H622" i="8"/>
  <c r="H621" i="8"/>
  <c r="H620" i="8"/>
  <c r="H619" i="8"/>
  <c r="H618" i="8"/>
  <c r="H617" i="8"/>
  <c r="H616" i="8"/>
  <c r="H615" i="8"/>
  <c r="H614" i="8"/>
  <c r="H613" i="8"/>
  <c r="H612" i="8"/>
  <c r="H611" i="8"/>
  <c r="H610" i="8"/>
  <c r="H609" i="8"/>
  <c r="H608" i="8"/>
  <c r="H607" i="8"/>
  <c r="H606" i="8"/>
  <c r="H605" i="8"/>
  <c r="H604" i="8"/>
  <c r="H603" i="8"/>
  <c r="H602" i="8"/>
  <c r="H601" i="8"/>
  <c r="H600" i="8"/>
  <c r="H599" i="8"/>
  <c r="H598" i="8"/>
  <c r="H597" i="8"/>
  <c r="H596" i="8"/>
  <c r="H595" i="8"/>
  <c r="H594" i="8"/>
  <c r="H593" i="8"/>
  <c r="H592" i="8"/>
  <c r="H591" i="8"/>
  <c r="H590" i="8"/>
  <c r="H589" i="8"/>
  <c r="H588" i="8"/>
  <c r="H587" i="8"/>
  <c r="H586" i="8"/>
  <c r="H585" i="8"/>
  <c r="H584" i="8"/>
  <c r="H583" i="8"/>
  <c r="H582" i="8"/>
  <c r="H581" i="8"/>
  <c r="H580" i="8"/>
  <c r="H579" i="8"/>
  <c r="H578" i="8"/>
  <c r="H577" i="8"/>
  <c r="H576" i="8"/>
  <c r="H575" i="8"/>
  <c r="H574" i="8"/>
  <c r="H573" i="8"/>
  <c r="H572" i="8"/>
  <c r="H571" i="8"/>
  <c r="H570" i="8"/>
  <c r="H569" i="8"/>
  <c r="H568" i="8"/>
  <c r="H567" i="8"/>
  <c r="H566" i="8"/>
  <c r="H565" i="8"/>
  <c r="H564" i="8"/>
  <c r="H563" i="8"/>
  <c r="H562" i="8"/>
  <c r="H561" i="8"/>
  <c r="H560" i="8"/>
  <c r="H559" i="8"/>
  <c r="H558" i="8"/>
  <c r="H557" i="8"/>
  <c r="H556" i="8"/>
  <c r="H555" i="8"/>
  <c r="H554" i="8"/>
  <c r="H553" i="8"/>
  <c r="H552" i="8"/>
  <c r="H551" i="8"/>
  <c r="H550" i="8"/>
  <c r="H549" i="8"/>
  <c r="H548" i="8"/>
  <c r="H547" i="8"/>
  <c r="H546" i="8"/>
  <c r="H545" i="8"/>
  <c r="H544" i="8"/>
  <c r="H543" i="8"/>
  <c r="H542" i="8"/>
  <c r="H541" i="8"/>
  <c r="H540" i="8"/>
  <c r="H539" i="8"/>
  <c r="H538" i="8"/>
  <c r="H537" i="8"/>
  <c r="H536" i="8"/>
  <c r="H535" i="8"/>
  <c r="H534" i="8"/>
  <c r="H533" i="8"/>
  <c r="H532" i="8"/>
  <c r="H531" i="8"/>
  <c r="H530" i="8"/>
  <c r="H529" i="8"/>
  <c r="H528" i="8"/>
  <c r="H527" i="8"/>
  <c r="H526" i="8"/>
  <c r="H525" i="8"/>
  <c r="H524" i="8"/>
  <c r="H523" i="8"/>
  <c r="H522" i="8"/>
  <c r="H521" i="8"/>
  <c r="H520" i="8"/>
  <c r="H519" i="8"/>
  <c r="H518" i="8"/>
  <c r="H517" i="8"/>
  <c r="H516" i="8"/>
  <c r="H515" i="8"/>
  <c r="H514" i="8"/>
  <c r="H513" i="8"/>
  <c r="H512" i="8"/>
  <c r="H511" i="8"/>
  <c r="H510" i="8"/>
  <c r="H509" i="8"/>
  <c r="H508" i="8"/>
  <c r="H507" i="8"/>
  <c r="H506" i="8"/>
  <c r="H505" i="8"/>
  <c r="H504" i="8"/>
  <c r="H503" i="8"/>
  <c r="H502" i="8"/>
  <c r="H501" i="8"/>
  <c r="H500" i="8"/>
  <c r="H499" i="8"/>
  <c r="H498" i="8"/>
  <c r="H497" i="8"/>
  <c r="H496" i="8"/>
  <c r="H495" i="8"/>
  <c r="H494" i="8"/>
  <c r="H493" i="8"/>
  <c r="H492" i="8"/>
  <c r="H491" i="8"/>
  <c r="H490" i="8"/>
  <c r="H489" i="8"/>
  <c r="H488" i="8"/>
  <c r="H487" i="8"/>
  <c r="H486" i="8"/>
  <c r="H485" i="8"/>
  <c r="H484" i="8"/>
  <c r="H483" i="8"/>
  <c r="H482" i="8"/>
  <c r="H481" i="8"/>
  <c r="H480" i="8"/>
  <c r="H479" i="8"/>
  <c r="H478" i="8"/>
  <c r="H477" i="8"/>
  <c r="H476" i="8"/>
  <c r="H475" i="8"/>
  <c r="H474" i="8"/>
  <c r="H473" i="8"/>
  <c r="H472" i="8"/>
  <c r="H471" i="8"/>
  <c r="H470" i="8"/>
  <c r="H469" i="8"/>
  <c r="H468" i="8"/>
  <c r="H467" i="8"/>
  <c r="H466" i="8"/>
  <c r="H465" i="8"/>
  <c r="H464" i="8"/>
  <c r="H463" i="8"/>
  <c r="H462" i="8"/>
  <c r="H461" i="8"/>
  <c r="H460" i="8"/>
  <c r="H459" i="8"/>
  <c r="H458" i="8"/>
  <c r="H457" i="8"/>
  <c r="H456" i="8"/>
  <c r="H455" i="8"/>
  <c r="H454" i="8"/>
  <c r="H453" i="8"/>
  <c r="H452" i="8"/>
  <c r="H451" i="8"/>
  <c r="H450" i="8"/>
  <c r="H449" i="8"/>
  <c r="H448" i="8"/>
  <c r="H447" i="8"/>
  <c r="H446" i="8"/>
  <c r="H445" i="8"/>
  <c r="H444" i="8"/>
  <c r="H443" i="8"/>
  <c r="H442" i="8"/>
  <c r="H441" i="8"/>
  <c r="H440" i="8"/>
  <c r="H439" i="8"/>
  <c r="H438" i="8"/>
  <c r="H437" i="8"/>
  <c r="H436" i="8"/>
  <c r="H435" i="8"/>
  <c r="H434" i="8"/>
  <c r="H433" i="8"/>
  <c r="H432" i="8"/>
  <c r="H431" i="8"/>
  <c r="H430" i="8"/>
  <c r="H429" i="8"/>
  <c r="H428" i="8"/>
  <c r="H427" i="8"/>
  <c r="H426" i="8"/>
  <c r="H425" i="8"/>
  <c r="H424" i="8"/>
  <c r="H423" i="8"/>
  <c r="H422" i="8"/>
  <c r="H421" i="8"/>
  <c r="H420" i="8"/>
  <c r="H419" i="8"/>
  <c r="H418" i="8"/>
  <c r="H417" i="8"/>
  <c r="H416" i="8"/>
  <c r="H415" i="8"/>
  <c r="H414" i="8"/>
  <c r="H413" i="8"/>
  <c r="H412" i="8"/>
  <c r="H411" i="8"/>
  <c r="H410" i="8"/>
  <c r="H409" i="8"/>
  <c r="H408" i="8"/>
  <c r="H407" i="8"/>
  <c r="H406" i="8"/>
  <c r="H405" i="8"/>
  <c r="H404" i="8"/>
  <c r="H403" i="8"/>
  <c r="H402" i="8"/>
  <c r="H401" i="8"/>
  <c r="H400" i="8"/>
  <c r="H399" i="8"/>
  <c r="H398" i="8"/>
  <c r="H397" i="8"/>
  <c r="H396" i="8"/>
  <c r="H395" i="8"/>
  <c r="H394" i="8"/>
  <c r="H393" i="8"/>
  <c r="H392" i="8"/>
  <c r="H391" i="8"/>
  <c r="H390" i="8"/>
  <c r="H389" i="8"/>
  <c r="H388" i="8"/>
  <c r="H387" i="8"/>
  <c r="H386" i="8"/>
  <c r="H385" i="8"/>
  <c r="H384" i="8"/>
  <c r="H383" i="8"/>
  <c r="H382" i="8"/>
  <c r="H381" i="8"/>
  <c r="H380" i="8"/>
  <c r="H379" i="8"/>
  <c r="H378" i="8"/>
  <c r="H377" i="8"/>
  <c r="H376" i="8"/>
  <c r="H375" i="8"/>
  <c r="H374" i="8"/>
  <c r="H373" i="8"/>
  <c r="H372" i="8"/>
  <c r="H371" i="8"/>
  <c r="H370" i="8"/>
  <c r="H369" i="8"/>
  <c r="H368" i="8"/>
  <c r="H367" i="8"/>
  <c r="H366" i="8"/>
  <c r="H365" i="8"/>
  <c r="H364" i="8"/>
  <c r="H363" i="8"/>
  <c r="H362" i="8"/>
  <c r="H361" i="8"/>
  <c r="H360" i="8"/>
  <c r="H359" i="8"/>
  <c r="H358" i="8"/>
  <c r="H357" i="8"/>
  <c r="H356" i="8"/>
  <c r="H355" i="8"/>
  <c r="H354" i="8"/>
  <c r="H353" i="8"/>
  <c r="H352" i="8"/>
  <c r="H351" i="8"/>
  <c r="H350" i="8"/>
  <c r="H349" i="8"/>
  <c r="H348" i="8"/>
  <c r="H347" i="8"/>
  <c r="H346" i="8"/>
  <c r="H345" i="8"/>
  <c r="H344" i="8"/>
  <c r="H343" i="8"/>
  <c r="H342" i="8"/>
  <c r="H341" i="8"/>
  <c r="H340" i="8"/>
  <c r="H339" i="8"/>
  <c r="H338" i="8"/>
  <c r="H337" i="8"/>
  <c r="H336" i="8"/>
  <c r="H335" i="8"/>
  <c r="H334" i="8"/>
  <c r="H333" i="8"/>
  <c r="H332" i="8"/>
  <c r="H331" i="8"/>
  <c r="H330" i="8"/>
  <c r="H329" i="8"/>
  <c r="H328" i="8"/>
  <c r="H327" i="8"/>
  <c r="H326" i="8"/>
  <c r="H325" i="8"/>
  <c r="H324" i="8"/>
  <c r="H323" i="8"/>
  <c r="H322" i="8"/>
  <c r="H321" i="8"/>
  <c r="H320" i="8"/>
  <c r="H319" i="8"/>
  <c r="H318" i="8"/>
  <c r="H317" i="8"/>
  <c r="H316" i="8"/>
  <c r="H315" i="8"/>
  <c r="H314" i="8"/>
  <c r="H313" i="8"/>
  <c r="H312" i="8"/>
  <c r="H311" i="8"/>
  <c r="H310" i="8"/>
  <c r="H309" i="8"/>
  <c r="H308" i="8"/>
  <c r="H307" i="8"/>
  <c r="H306" i="8"/>
  <c r="H305" i="8"/>
  <c r="H304" i="8"/>
  <c r="H303" i="8"/>
  <c r="H302" i="8"/>
  <c r="H301" i="8"/>
  <c r="H300" i="8"/>
  <c r="H299" i="8"/>
  <c r="H298" i="8"/>
  <c r="H297" i="8"/>
  <c r="H296" i="8"/>
  <c r="H295" i="8"/>
  <c r="H294" i="8"/>
  <c r="H293" i="8"/>
  <c r="H292" i="8"/>
  <c r="H291" i="8"/>
  <c r="H290" i="8"/>
  <c r="H289" i="8"/>
  <c r="H288" i="8"/>
  <c r="H287" i="8"/>
  <c r="H286" i="8"/>
  <c r="H285" i="8"/>
  <c r="H284" i="8"/>
  <c r="H283" i="8"/>
  <c r="H282" i="8"/>
  <c r="H281" i="8"/>
  <c r="H280" i="8"/>
  <c r="H279" i="8"/>
  <c r="H278" i="8"/>
  <c r="H277" i="8"/>
  <c r="H276" i="8"/>
  <c r="H275" i="8"/>
  <c r="H274" i="8"/>
  <c r="H273" i="8"/>
  <c r="H272" i="8"/>
  <c r="H271" i="8"/>
  <c r="H270" i="8"/>
  <c r="H269" i="8"/>
  <c r="H268" i="8"/>
  <c r="H267" i="8"/>
  <c r="H266" i="8"/>
  <c r="H265" i="8"/>
  <c r="H264" i="8"/>
  <c r="H263" i="8"/>
  <c r="H262" i="8"/>
  <c r="H261" i="8"/>
  <c r="H260" i="8"/>
  <c r="H259" i="8"/>
  <c r="H258" i="8"/>
  <c r="H257" i="8"/>
  <c r="H256" i="8"/>
  <c r="H255" i="8"/>
  <c r="H254" i="8"/>
  <c r="H253" i="8"/>
  <c r="H252" i="8"/>
  <c r="H251" i="8"/>
  <c r="H250" i="8"/>
  <c r="H249" i="8"/>
  <c r="H248" i="8"/>
  <c r="H247" i="8"/>
  <c r="H246" i="8"/>
  <c r="H245" i="8"/>
  <c r="H244" i="8"/>
  <c r="H243" i="8"/>
  <c r="H242" i="8"/>
  <c r="H241" i="8"/>
  <c r="H240" i="8"/>
  <c r="H239" i="8"/>
  <c r="H238" i="8"/>
  <c r="H237" i="8"/>
  <c r="H236" i="8"/>
  <c r="H235" i="8"/>
  <c r="H234" i="8"/>
  <c r="H233" i="8"/>
  <c r="H232" i="8"/>
  <c r="H231" i="8"/>
  <c r="H230" i="8"/>
  <c r="H229" i="8"/>
  <c r="H228" i="8"/>
  <c r="H227" i="8"/>
  <c r="H226" i="8"/>
  <c r="H225" i="8"/>
  <c r="H224" i="8"/>
  <c r="H223" i="8"/>
  <c r="H222" i="8"/>
  <c r="H221" i="8"/>
  <c r="H220" i="8"/>
  <c r="H219" i="8"/>
  <c r="H218" i="8"/>
  <c r="H217" i="8"/>
  <c r="H216" i="8"/>
  <c r="H215" i="8"/>
  <c r="H214" i="8"/>
  <c r="H213" i="8"/>
  <c r="H212" i="8"/>
  <c r="H211" i="8"/>
  <c r="H210" i="8"/>
  <c r="H209" i="8"/>
  <c r="H208" i="8"/>
  <c r="H207" i="8"/>
  <c r="H206" i="8"/>
  <c r="H205" i="8"/>
  <c r="H204" i="8"/>
  <c r="H203" i="8"/>
  <c r="H202" i="8"/>
  <c r="H201" i="8"/>
  <c r="H200" i="8"/>
  <c r="H199" i="8"/>
  <c r="H198" i="8"/>
  <c r="H197" i="8"/>
  <c r="H196" i="8"/>
  <c r="H195" i="8"/>
  <c r="H194" i="8"/>
  <c r="H193" i="8"/>
  <c r="H192" i="8"/>
  <c r="H191" i="8"/>
  <c r="H190" i="8"/>
  <c r="H189" i="8"/>
  <c r="H188" i="8"/>
  <c r="H187" i="8"/>
  <c r="H186" i="8"/>
  <c r="H185" i="8"/>
  <c r="H184" i="8"/>
  <c r="H183" i="8"/>
  <c r="H182" i="8"/>
  <c r="H181" i="8"/>
  <c r="H180" i="8"/>
  <c r="H179" i="8"/>
  <c r="H178" i="8"/>
  <c r="H177" i="8"/>
  <c r="H176"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28" i="8"/>
  <c r="H127" i="8"/>
  <c r="H126" i="8"/>
  <c r="H125" i="8"/>
  <c r="H124" i="8"/>
  <c r="H123" i="8"/>
  <c r="H122" i="8"/>
  <c r="H121"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G14" i="8"/>
  <c r="H14" i="8" s="1"/>
  <c r="F14" i="8"/>
  <c r="D34" i="11" l="1"/>
  <c r="E34" i="11" s="1"/>
  <c r="G52" i="7" l="1"/>
  <c r="D52" i="7"/>
  <c r="G51" i="7"/>
  <c r="D51" i="7"/>
  <c r="G50" i="7"/>
  <c r="D50" i="7"/>
  <c r="G49" i="7"/>
  <c r="D49" i="7"/>
  <c r="G48" i="7"/>
  <c r="D48" i="7"/>
  <c r="G47" i="7"/>
  <c r="D47" i="7"/>
  <c r="G46" i="7"/>
  <c r="D46" i="7"/>
  <c r="I45" i="7"/>
  <c r="G45" i="7"/>
  <c r="F45" i="7"/>
  <c r="D45" i="7"/>
  <c r="H44" i="7"/>
  <c r="G44" i="7"/>
  <c r="F44" i="7"/>
  <c r="E44" i="7"/>
  <c r="D44" i="7" s="1"/>
  <c r="I43" i="7"/>
  <c r="G43" i="7"/>
  <c r="F43" i="7"/>
  <c r="E43" i="7"/>
  <c r="D43" i="7"/>
  <c r="I42" i="7"/>
  <c r="G42" i="7"/>
  <c r="F42" i="7"/>
  <c r="D42" i="7"/>
  <c r="G41" i="7"/>
  <c r="D41" i="7"/>
  <c r="G40" i="7"/>
  <c r="D40" i="7"/>
  <c r="G39" i="7"/>
  <c r="D39" i="7"/>
  <c r="G37" i="7"/>
  <c r="D37" i="7"/>
  <c r="G36" i="7"/>
  <c r="D36" i="7"/>
  <c r="G35" i="7"/>
  <c r="D35" i="7"/>
  <c r="G34" i="7"/>
  <c r="D34" i="7"/>
  <c r="G33" i="7"/>
  <c r="D33" i="7"/>
  <c r="G32" i="7"/>
  <c r="D32" i="7"/>
  <c r="G31" i="7"/>
  <c r="D31" i="7"/>
  <c r="G30" i="7"/>
  <c r="D30" i="7"/>
  <c r="G29" i="7"/>
  <c r="D29" i="7"/>
  <c r="G28" i="7"/>
  <c r="D28" i="7"/>
  <c r="G27" i="7"/>
  <c r="D27" i="7"/>
  <c r="G26" i="7"/>
  <c r="F26" i="7"/>
  <c r="E26" i="7"/>
  <c r="D26" i="7"/>
  <c r="G25" i="7"/>
  <c r="D25" i="7"/>
  <c r="G24" i="7"/>
  <c r="D24" i="7"/>
  <c r="G23" i="7"/>
  <c r="D23" i="7"/>
  <c r="G22" i="7"/>
  <c r="D22" i="7"/>
  <c r="G21" i="7"/>
  <c r="D21" i="7"/>
  <c r="I20" i="7"/>
  <c r="G20" i="7"/>
  <c r="F20" i="7"/>
  <c r="D20" i="7"/>
  <c r="G19" i="7"/>
  <c r="D19" i="7"/>
  <c r="G18" i="7"/>
  <c r="D18" i="7"/>
  <c r="I17" i="7"/>
  <c r="G17" i="7"/>
  <c r="F17" i="7"/>
  <c r="D17" i="7"/>
  <c r="I16" i="7"/>
  <c r="H16" i="7"/>
  <c r="G16" i="7"/>
  <c r="F16" i="7"/>
  <c r="F13" i="7" s="1"/>
  <c r="E16" i="7"/>
  <c r="E13" i="7" s="1"/>
  <c r="D16" i="7"/>
  <c r="G15" i="7"/>
  <c r="D15" i="7"/>
  <c r="I14" i="7"/>
  <c r="I13" i="7" s="1"/>
  <c r="H14" i="7"/>
  <c r="G14" i="7" s="1"/>
  <c r="G13" i="7" s="1"/>
  <c r="F14" i="7"/>
  <c r="D14" i="7" s="1"/>
  <c r="D13" i="7" s="1"/>
  <c r="H13" i="7" l="1"/>
  <c r="I2557" i="6" l="1"/>
  <c r="I2556" i="6"/>
  <c r="I2555" i="6"/>
  <c r="I2554" i="6"/>
  <c r="I2553" i="6"/>
  <c r="I2552" i="6"/>
  <c r="I2551" i="6"/>
  <c r="I2550" i="6"/>
  <c r="I2549" i="6"/>
  <c r="I2548" i="6"/>
  <c r="I2547" i="6"/>
  <c r="I2546" i="6"/>
  <c r="I2545" i="6"/>
  <c r="I2544" i="6"/>
  <c r="I2543" i="6"/>
  <c r="I2542" i="6"/>
  <c r="I2541" i="6"/>
  <c r="I2540" i="6"/>
  <c r="I2539" i="6"/>
  <c r="I2538" i="6"/>
  <c r="I2537" i="6"/>
  <c r="I2536" i="6"/>
  <c r="I2535" i="6"/>
  <c r="I2534" i="6"/>
  <c r="I2533" i="6"/>
  <c r="I2532" i="6"/>
  <c r="I2531" i="6"/>
  <c r="I2530" i="6"/>
  <c r="I2529" i="6"/>
  <c r="I2528" i="6"/>
  <c r="I2527" i="6"/>
  <c r="I2526" i="6"/>
  <c r="I2525" i="6"/>
  <c r="I2524" i="6"/>
  <c r="I2523" i="6"/>
  <c r="I2522" i="6"/>
  <c r="I2521" i="6"/>
  <c r="I2520" i="6"/>
  <c r="I2519" i="6"/>
  <c r="I2518" i="6"/>
  <c r="I2517" i="6"/>
  <c r="I2516" i="6"/>
  <c r="I2515" i="6"/>
  <c r="I2514" i="6"/>
  <c r="I2513" i="6"/>
  <c r="I2512" i="6"/>
  <c r="I2511" i="6"/>
  <c r="I2510" i="6"/>
  <c r="I2509" i="6"/>
  <c r="I2508" i="6"/>
  <c r="I2507" i="6"/>
  <c r="I2506" i="6"/>
  <c r="I2505" i="6"/>
  <c r="I2504" i="6"/>
  <c r="I2503" i="6"/>
  <c r="I2502" i="6"/>
  <c r="I2501" i="6"/>
  <c r="I2500" i="6"/>
  <c r="I2499" i="6"/>
  <c r="I2498" i="6"/>
  <c r="I2497" i="6"/>
  <c r="I2496" i="6"/>
  <c r="I2495" i="6"/>
  <c r="I2494" i="6"/>
  <c r="I2493" i="6"/>
  <c r="I2492" i="6"/>
  <c r="I2491" i="6"/>
  <c r="I2490" i="6"/>
  <c r="I2489" i="6"/>
  <c r="I2488" i="6"/>
  <c r="I2487" i="6"/>
  <c r="I2486" i="6"/>
  <c r="I2485" i="6"/>
  <c r="I2484" i="6"/>
  <c r="I2483" i="6"/>
  <c r="I2482" i="6"/>
  <c r="I2481" i="6"/>
  <c r="I2480" i="6"/>
  <c r="I2479" i="6"/>
  <c r="I2478" i="6"/>
  <c r="I2477" i="6"/>
  <c r="I2476" i="6"/>
  <c r="I2475" i="6"/>
  <c r="I2474" i="6"/>
  <c r="I2473" i="6"/>
  <c r="I2472" i="6"/>
  <c r="I2471" i="6"/>
  <c r="I2470" i="6"/>
  <c r="I2469" i="6"/>
  <c r="I2468" i="6"/>
  <c r="I2467" i="6"/>
  <c r="I2466" i="6"/>
  <c r="I2465" i="6"/>
  <c r="I2464" i="6"/>
  <c r="I2463" i="6"/>
  <c r="I2462" i="6"/>
  <c r="I2461" i="6"/>
  <c r="I2460" i="6"/>
  <c r="I2459" i="6"/>
  <c r="I2458" i="6"/>
  <c r="I2457" i="6"/>
  <c r="I2456" i="6"/>
  <c r="I2455" i="6"/>
  <c r="I2454" i="6"/>
  <c r="I2453" i="6"/>
  <c r="I2452" i="6"/>
  <c r="I2451" i="6"/>
  <c r="I2450" i="6"/>
  <c r="I2449" i="6"/>
  <c r="I2448" i="6"/>
  <c r="I2447" i="6"/>
  <c r="I2446" i="6"/>
  <c r="I2445" i="6"/>
  <c r="I2444" i="6"/>
  <c r="I2443" i="6"/>
  <c r="I2442" i="6"/>
  <c r="I2441" i="6"/>
  <c r="I2440" i="6"/>
  <c r="I2439" i="6"/>
  <c r="I2438" i="6"/>
  <c r="I2437" i="6"/>
  <c r="I2436" i="6"/>
  <c r="I2435" i="6"/>
  <c r="I2434" i="6"/>
  <c r="I2433" i="6"/>
  <c r="I2432" i="6"/>
  <c r="I2431" i="6"/>
  <c r="I2430" i="6"/>
  <c r="I2429" i="6"/>
  <c r="I2428" i="6"/>
  <c r="I2427" i="6"/>
  <c r="I2426" i="6"/>
  <c r="I2425" i="6"/>
  <c r="I2424" i="6"/>
  <c r="I2423" i="6"/>
  <c r="I2422" i="6"/>
  <c r="I2421" i="6"/>
  <c r="I2420" i="6"/>
  <c r="I2419" i="6"/>
  <c r="I2418" i="6"/>
  <c r="I2417" i="6"/>
  <c r="I2416" i="6"/>
  <c r="I2415" i="6"/>
  <c r="I2414" i="6"/>
  <c r="I2413" i="6"/>
  <c r="I2412" i="6"/>
  <c r="I2411" i="6"/>
  <c r="I2410" i="6"/>
  <c r="I2409" i="6"/>
  <c r="I2408" i="6"/>
  <c r="I2407" i="6"/>
  <c r="I2406" i="6"/>
  <c r="I2405" i="6"/>
  <c r="I2404" i="6"/>
  <c r="I2403" i="6"/>
  <c r="I2402" i="6"/>
  <c r="I2401" i="6"/>
  <c r="I2400" i="6"/>
  <c r="I2399" i="6"/>
  <c r="I2398" i="6"/>
  <c r="I2397" i="6"/>
  <c r="I2396" i="6"/>
  <c r="I2395" i="6"/>
  <c r="I2394" i="6"/>
  <c r="I2393" i="6"/>
  <c r="I2392" i="6"/>
  <c r="I2391" i="6"/>
  <c r="I2390" i="6"/>
  <c r="I2389" i="6"/>
  <c r="I2388" i="6"/>
  <c r="I2387" i="6"/>
  <c r="I2386" i="6"/>
  <c r="I2385" i="6"/>
  <c r="I2384" i="6"/>
  <c r="I2383" i="6"/>
  <c r="I2382" i="6"/>
  <c r="I2381" i="6"/>
  <c r="I2380" i="6"/>
  <c r="I2379" i="6"/>
  <c r="I2378" i="6"/>
  <c r="I2377" i="6"/>
  <c r="I2376" i="6"/>
  <c r="I2375" i="6"/>
  <c r="I2374" i="6"/>
  <c r="I2373" i="6"/>
  <c r="I2372" i="6"/>
  <c r="I2371" i="6"/>
  <c r="I2370" i="6"/>
  <c r="I2369" i="6"/>
  <c r="I2368" i="6"/>
  <c r="I2367" i="6"/>
  <c r="I2366" i="6"/>
  <c r="I2365" i="6"/>
  <c r="I2364" i="6"/>
  <c r="I2363" i="6"/>
  <c r="I2362" i="6"/>
  <c r="I2361" i="6"/>
  <c r="I2360" i="6"/>
  <c r="I2359" i="6"/>
  <c r="I2358" i="6"/>
  <c r="I2357" i="6"/>
  <c r="I2356" i="6"/>
  <c r="I2355" i="6"/>
  <c r="I2354" i="6"/>
  <c r="I2353" i="6"/>
  <c r="I2352" i="6"/>
  <c r="I2351" i="6"/>
  <c r="I2350" i="6"/>
  <c r="I2349" i="6"/>
  <c r="I2348" i="6"/>
  <c r="I2347" i="6"/>
  <c r="I2346" i="6"/>
  <c r="I2345" i="6"/>
  <c r="I2344" i="6"/>
  <c r="I2343" i="6"/>
  <c r="I2342" i="6"/>
  <c r="I2341" i="6"/>
  <c r="I2340" i="6"/>
  <c r="I2339" i="6"/>
  <c r="I2338" i="6"/>
  <c r="I2337" i="6"/>
  <c r="I2336" i="6"/>
  <c r="I2335" i="6"/>
  <c r="I2334" i="6"/>
  <c r="I2333" i="6"/>
  <c r="I2332" i="6"/>
  <c r="I2331" i="6"/>
  <c r="I2330" i="6"/>
  <c r="I2329" i="6"/>
  <c r="I2328" i="6"/>
  <c r="I2327" i="6"/>
  <c r="I2326" i="6"/>
  <c r="I2325" i="6"/>
  <c r="I2324" i="6"/>
  <c r="I2323" i="6"/>
  <c r="I2322" i="6"/>
  <c r="I2321" i="6"/>
  <c r="I2320" i="6"/>
  <c r="I2319" i="6"/>
  <c r="I2318" i="6"/>
  <c r="I2317" i="6"/>
  <c r="I2316" i="6"/>
  <c r="I2315" i="6"/>
  <c r="I2314" i="6"/>
  <c r="I2313" i="6"/>
  <c r="I2312" i="6"/>
  <c r="I2311" i="6"/>
  <c r="I2310" i="6"/>
  <c r="I2309" i="6"/>
  <c r="I2308" i="6"/>
  <c r="I2307" i="6"/>
  <c r="I2306" i="6"/>
  <c r="I2305" i="6"/>
  <c r="I2304" i="6"/>
  <c r="I2303" i="6"/>
  <c r="I2302" i="6"/>
  <c r="I2301" i="6"/>
  <c r="I2300" i="6"/>
  <c r="I2299" i="6"/>
  <c r="I2298" i="6"/>
  <c r="I2297" i="6"/>
  <c r="I2296" i="6"/>
  <c r="I2295" i="6"/>
  <c r="I2294" i="6"/>
  <c r="I2293" i="6"/>
  <c r="I2292" i="6"/>
  <c r="I2291" i="6"/>
  <c r="I2290" i="6"/>
  <c r="I2289" i="6"/>
  <c r="I2288" i="6"/>
  <c r="I2287" i="6"/>
  <c r="I2286" i="6"/>
  <c r="I2285" i="6"/>
  <c r="I2284" i="6"/>
  <c r="I2283" i="6"/>
  <c r="I2282" i="6"/>
  <c r="I2281" i="6"/>
  <c r="I2280" i="6"/>
  <c r="I2279" i="6"/>
  <c r="I2278" i="6"/>
  <c r="I2277" i="6"/>
  <c r="I2276" i="6"/>
  <c r="I2275" i="6"/>
  <c r="I2274" i="6"/>
  <c r="I2273" i="6"/>
  <c r="I2272" i="6"/>
  <c r="I2271" i="6"/>
  <c r="I2270" i="6"/>
  <c r="I2269" i="6"/>
  <c r="I2268" i="6"/>
  <c r="I2267" i="6"/>
  <c r="I2266" i="6"/>
  <c r="I2265" i="6"/>
  <c r="I2264" i="6"/>
  <c r="I2263" i="6"/>
  <c r="I2262" i="6"/>
  <c r="I2261" i="6"/>
  <c r="I2260" i="6"/>
  <c r="I2259" i="6"/>
  <c r="I2258" i="6"/>
  <c r="I2257" i="6"/>
  <c r="I2256" i="6"/>
  <c r="I2255" i="6"/>
  <c r="I2254" i="6"/>
  <c r="I2253" i="6"/>
  <c r="I2252" i="6"/>
  <c r="I2251" i="6"/>
  <c r="I2250" i="6"/>
  <c r="I2249" i="6"/>
  <c r="I2248" i="6"/>
  <c r="I2247" i="6"/>
  <c r="I2246" i="6"/>
  <c r="I2245" i="6"/>
  <c r="I2244" i="6"/>
  <c r="I2243" i="6"/>
  <c r="I2242" i="6"/>
  <c r="I2241" i="6"/>
  <c r="I2240" i="6"/>
  <c r="I2239" i="6"/>
  <c r="I2238" i="6"/>
  <c r="I2237" i="6"/>
  <c r="I2236" i="6"/>
  <c r="I2235" i="6"/>
  <c r="I2234" i="6"/>
  <c r="I2233" i="6"/>
  <c r="I2232" i="6"/>
  <c r="I2231" i="6"/>
  <c r="I2230" i="6"/>
  <c r="I2229" i="6"/>
  <c r="I2228" i="6"/>
  <c r="I2227" i="6"/>
  <c r="I2226" i="6"/>
  <c r="I2225" i="6"/>
  <c r="I2224" i="6"/>
  <c r="I2223" i="6"/>
  <c r="I2222" i="6"/>
  <c r="I2221" i="6"/>
  <c r="I2220" i="6"/>
  <c r="I2219" i="6"/>
  <c r="I2218" i="6"/>
  <c r="I2217" i="6"/>
  <c r="I2216" i="6"/>
  <c r="I2215" i="6"/>
  <c r="I2214" i="6"/>
  <c r="I2213" i="6"/>
  <c r="I2212" i="6"/>
  <c r="I2211" i="6"/>
  <c r="I2210" i="6"/>
  <c r="I2209" i="6"/>
  <c r="I2208" i="6"/>
  <c r="I2207" i="6"/>
  <c r="I2206" i="6"/>
  <c r="I2205" i="6"/>
  <c r="I2204" i="6"/>
  <c r="I2203" i="6"/>
  <c r="I2202" i="6"/>
  <c r="I2201" i="6"/>
  <c r="I2200" i="6"/>
  <c r="I2199" i="6"/>
  <c r="I2198" i="6"/>
  <c r="I2197" i="6"/>
  <c r="I2196" i="6"/>
  <c r="I2195" i="6"/>
  <c r="I2194" i="6"/>
  <c r="I2193" i="6"/>
  <c r="I2192" i="6"/>
  <c r="I2191" i="6"/>
  <c r="I2190" i="6"/>
  <c r="I2189" i="6"/>
  <c r="I2188" i="6"/>
  <c r="I2187" i="6"/>
  <c r="I2186" i="6"/>
  <c r="I2185" i="6"/>
  <c r="I2184" i="6"/>
  <c r="I2183" i="6"/>
  <c r="I2182" i="6"/>
  <c r="I2181" i="6"/>
  <c r="I2180" i="6"/>
  <c r="I2179" i="6"/>
  <c r="I2178" i="6"/>
  <c r="I2177" i="6"/>
  <c r="I2176" i="6"/>
  <c r="I2175" i="6"/>
  <c r="I2174" i="6"/>
  <c r="I2173" i="6"/>
  <c r="I2172" i="6"/>
  <c r="I2171" i="6"/>
  <c r="I2170" i="6"/>
  <c r="I2169" i="6"/>
  <c r="I2168" i="6"/>
  <c r="I2167" i="6"/>
  <c r="I2166" i="6"/>
  <c r="I2165" i="6"/>
  <c r="I2164" i="6"/>
  <c r="I2163" i="6"/>
  <c r="I2162" i="6"/>
  <c r="I2161" i="6"/>
  <c r="I2160" i="6"/>
  <c r="I2159" i="6"/>
  <c r="I2158" i="6"/>
  <c r="I2157" i="6"/>
  <c r="I2156" i="6"/>
  <c r="I2155" i="6"/>
  <c r="I2154" i="6"/>
  <c r="I2153" i="6"/>
  <c r="I2152" i="6"/>
  <c r="I2151" i="6"/>
  <c r="I2150" i="6"/>
  <c r="I2149" i="6"/>
  <c r="I2148" i="6"/>
  <c r="I2147" i="6"/>
  <c r="I2146" i="6"/>
  <c r="I2145" i="6"/>
  <c r="I2144" i="6"/>
  <c r="I2143" i="6"/>
  <c r="I2142" i="6"/>
  <c r="I2141" i="6"/>
  <c r="I2140" i="6"/>
  <c r="I2139" i="6"/>
  <c r="I2138" i="6"/>
  <c r="I2137" i="6"/>
  <c r="I2136" i="6"/>
  <c r="I2135" i="6"/>
  <c r="I2134" i="6"/>
  <c r="I2133" i="6"/>
  <c r="I2132" i="6"/>
  <c r="I2131" i="6"/>
  <c r="I2130" i="6"/>
  <c r="I2129" i="6"/>
  <c r="I2128" i="6"/>
  <c r="I2127" i="6"/>
  <c r="I2126" i="6"/>
  <c r="I2125" i="6"/>
  <c r="I2124" i="6"/>
  <c r="I2123" i="6"/>
  <c r="I2122" i="6"/>
  <c r="I2121" i="6"/>
  <c r="I2120" i="6"/>
  <c r="I2119" i="6"/>
  <c r="I2118" i="6"/>
  <c r="I2117" i="6"/>
  <c r="I2116" i="6"/>
  <c r="I2115" i="6"/>
  <c r="I2114" i="6"/>
  <c r="I2113" i="6"/>
  <c r="I2112" i="6"/>
  <c r="I2111" i="6"/>
  <c r="I2110" i="6"/>
  <c r="I2109" i="6"/>
  <c r="I2108" i="6"/>
  <c r="I2107" i="6"/>
  <c r="I2106" i="6"/>
  <c r="I2105" i="6"/>
  <c r="I2104" i="6"/>
  <c r="I2103" i="6"/>
  <c r="I2102" i="6"/>
  <c r="I2101" i="6"/>
  <c r="I2100" i="6"/>
  <c r="I2099" i="6"/>
  <c r="I2098" i="6"/>
  <c r="I2097" i="6"/>
  <c r="I2096" i="6"/>
  <c r="I2095" i="6"/>
  <c r="I2094" i="6"/>
  <c r="I2093" i="6"/>
  <c r="I2092" i="6"/>
  <c r="I2091" i="6"/>
  <c r="I2090" i="6"/>
  <c r="I2089" i="6"/>
  <c r="I2088" i="6"/>
  <c r="I2087" i="6"/>
  <c r="I2086" i="6"/>
  <c r="I2085" i="6"/>
  <c r="I2084" i="6"/>
  <c r="I2083" i="6"/>
  <c r="I2082" i="6"/>
  <c r="I2081" i="6"/>
  <c r="I2080" i="6"/>
  <c r="I2079" i="6"/>
  <c r="I2078" i="6"/>
  <c r="I2077" i="6"/>
  <c r="I2076" i="6"/>
  <c r="I2075" i="6"/>
  <c r="I2074" i="6"/>
  <c r="I2073" i="6"/>
  <c r="I2072" i="6"/>
  <c r="I2071" i="6"/>
  <c r="I2070" i="6"/>
  <c r="I2069" i="6"/>
  <c r="I2068" i="6"/>
  <c r="I2067" i="6"/>
  <c r="I2066" i="6"/>
  <c r="I2065" i="6"/>
  <c r="I2064" i="6"/>
  <c r="I2063" i="6"/>
  <c r="I2062" i="6"/>
  <c r="I2061" i="6"/>
  <c r="I2060" i="6"/>
  <c r="I2059" i="6"/>
  <c r="I2058" i="6"/>
  <c r="I2057" i="6"/>
  <c r="I2056" i="6"/>
  <c r="I2055" i="6"/>
  <c r="I2054" i="6"/>
  <c r="I2053" i="6"/>
  <c r="I2052" i="6"/>
  <c r="I2051" i="6"/>
  <c r="I2050" i="6"/>
  <c r="I2049" i="6"/>
  <c r="I2048" i="6"/>
  <c r="I2047" i="6"/>
  <c r="I2046" i="6"/>
  <c r="I2045" i="6"/>
  <c r="I2044" i="6"/>
  <c r="I2043" i="6"/>
  <c r="I2042" i="6"/>
  <c r="I2041" i="6"/>
  <c r="I2040" i="6"/>
  <c r="I2039" i="6"/>
  <c r="I2038" i="6"/>
  <c r="I2037" i="6"/>
  <c r="I2036" i="6"/>
  <c r="I2035" i="6"/>
  <c r="I2034" i="6"/>
  <c r="I2033" i="6"/>
  <c r="I2032" i="6"/>
  <c r="I2031" i="6"/>
  <c r="I2030" i="6"/>
  <c r="I2029" i="6"/>
  <c r="I2028" i="6"/>
  <c r="I2027" i="6"/>
  <c r="I2026" i="6"/>
  <c r="I2025" i="6"/>
  <c r="I2024" i="6"/>
  <c r="I2023" i="6"/>
  <c r="I2022" i="6"/>
  <c r="I2021" i="6"/>
  <c r="I2020" i="6"/>
  <c r="I2019" i="6"/>
  <c r="I2018" i="6"/>
  <c r="I2017" i="6"/>
  <c r="I2016" i="6"/>
  <c r="I2015" i="6"/>
  <c r="I2014" i="6"/>
  <c r="I2013" i="6"/>
  <c r="I2012" i="6"/>
  <c r="I2011" i="6"/>
  <c r="I2010" i="6"/>
  <c r="I2009" i="6"/>
  <c r="I2008" i="6"/>
  <c r="I2007" i="6"/>
  <c r="I2006" i="6"/>
  <c r="I2005" i="6"/>
  <c r="I2004" i="6"/>
  <c r="I2003" i="6"/>
  <c r="I2002" i="6"/>
  <c r="I2001" i="6"/>
  <c r="I2000" i="6"/>
  <c r="I1999" i="6"/>
  <c r="I1998" i="6"/>
  <c r="I1997" i="6"/>
  <c r="I1996" i="6"/>
  <c r="I1995" i="6"/>
  <c r="I1994" i="6"/>
  <c r="I1993" i="6"/>
  <c r="I1992" i="6"/>
  <c r="I1991" i="6"/>
  <c r="I1990" i="6"/>
  <c r="I1989" i="6"/>
  <c r="I1988" i="6"/>
  <c r="I1987" i="6"/>
  <c r="I1986" i="6"/>
  <c r="I1985" i="6"/>
  <c r="I1984" i="6"/>
  <c r="I1983" i="6"/>
  <c r="I1982" i="6"/>
  <c r="I1981" i="6"/>
  <c r="I1980" i="6"/>
  <c r="I1979" i="6"/>
  <c r="I1978" i="6"/>
  <c r="I1977" i="6"/>
  <c r="I1976" i="6"/>
  <c r="I1975" i="6"/>
  <c r="I1974" i="6"/>
  <c r="I1973" i="6"/>
  <c r="I1972" i="6"/>
  <c r="I1971" i="6"/>
  <c r="I1970" i="6"/>
  <c r="I1969" i="6"/>
  <c r="I1968" i="6"/>
  <c r="I1967" i="6"/>
  <c r="I1966" i="6"/>
  <c r="I1965" i="6"/>
  <c r="I1964" i="6"/>
  <c r="I1963" i="6"/>
  <c r="I1962" i="6"/>
  <c r="I1961" i="6"/>
  <c r="I1960" i="6"/>
  <c r="I1959" i="6"/>
  <c r="I1958" i="6"/>
  <c r="I1957" i="6"/>
  <c r="I1956" i="6"/>
  <c r="I1955" i="6"/>
  <c r="I1954" i="6"/>
  <c r="I1953" i="6"/>
  <c r="I1952" i="6"/>
  <c r="I1951" i="6"/>
  <c r="I1950" i="6"/>
  <c r="I1949" i="6"/>
  <c r="I1948" i="6"/>
  <c r="I1947" i="6"/>
  <c r="I1946" i="6"/>
  <c r="I1945" i="6"/>
  <c r="I1944" i="6"/>
  <c r="I1943" i="6"/>
  <c r="I1942" i="6"/>
  <c r="I1941" i="6"/>
  <c r="I1940" i="6"/>
  <c r="I1939" i="6"/>
  <c r="I1938" i="6"/>
  <c r="I1937" i="6"/>
  <c r="I1936" i="6"/>
  <c r="I1935" i="6"/>
  <c r="I1934" i="6"/>
  <c r="I1933" i="6"/>
  <c r="I1932" i="6"/>
  <c r="I1931" i="6"/>
  <c r="I1930" i="6"/>
  <c r="I1929" i="6"/>
  <c r="I1928" i="6"/>
  <c r="I1927" i="6"/>
  <c r="I1926" i="6"/>
  <c r="I1925" i="6"/>
  <c r="I1924" i="6"/>
  <c r="I1923" i="6"/>
  <c r="I1922" i="6"/>
  <c r="I1921" i="6"/>
  <c r="I1920" i="6"/>
  <c r="I1919" i="6"/>
  <c r="I1918" i="6"/>
  <c r="I1917" i="6"/>
  <c r="I1916" i="6"/>
  <c r="I1915" i="6"/>
  <c r="I1914" i="6"/>
  <c r="I1913" i="6"/>
  <c r="I1912" i="6"/>
  <c r="I1911" i="6"/>
  <c r="I1910" i="6"/>
  <c r="I1909" i="6"/>
  <c r="I1908" i="6"/>
  <c r="I1907" i="6"/>
  <c r="I1906" i="6"/>
  <c r="I1905" i="6"/>
  <c r="I1904" i="6"/>
  <c r="I1903" i="6"/>
  <c r="I1902" i="6"/>
  <c r="I1901" i="6"/>
  <c r="I1900" i="6"/>
  <c r="I1899" i="6"/>
  <c r="I1898" i="6"/>
  <c r="I1897" i="6"/>
  <c r="I1896" i="6"/>
  <c r="I1895" i="6"/>
  <c r="I1894" i="6"/>
  <c r="I1893" i="6"/>
  <c r="I1892" i="6"/>
  <c r="I1891" i="6"/>
  <c r="I1890" i="6"/>
  <c r="I1889" i="6"/>
  <c r="I1888" i="6"/>
  <c r="I1887" i="6"/>
  <c r="I1886" i="6"/>
  <c r="I1885" i="6"/>
  <c r="I1884" i="6"/>
  <c r="I1883" i="6"/>
  <c r="I1882" i="6"/>
  <c r="I1881" i="6"/>
  <c r="I1880" i="6"/>
  <c r="I1879" i="6"/>
  <c r="I1878" i="6"/>
  <c r="I1877" i="6"/>
  <c r="I1876" i="6"/>
  <c r="I1875" i="6"/>
  <c r="I1874" i="6"/>
  <c r="I1873" i="6"/>
  <c r="I1872" i="6"/>
  <c r="I1871" i="6"/>
  <c r="I1870" i="6"/>
  <c r="I1869" i="6"/>
  <c r="I1868" i="6"/>
  <c r="I1867" i="6"/>
  <c r="I1866" i="6"/>
  <c r="I1865" i="6"/>
  <c r="I1864" i="6"/>
  <c r="I1863" i="6"/>
  <c r="I1862" i="6"/>
  <c r="I1861" i="6"/>
  <c r="I1860" i="6"/>
  <c r="I1859" i="6"/>
  <c r="I1858" i="6"/>
  <c r="I1857" i="6"/>
  <c r="I1856" i="6"/>
  <c r="I1855" i="6"/>
  <c r="I1854" i="6"/>
  <c r="I1853" i="6"/>
  <c r="I1852" i="6"/>
  <c r="I1851" i="6"/>
  <c r="I1850" i="6"/>
  <c r="I1849" i="6"/>
  <c r="I1848" i="6"/>
  <c r="I1847" i="6"/>
  <c r="I1846" i="6"/>
  <c r="I1845" i="6"/>
  <c r="I1844" i="6"/>
  <c r="I1843" i="6"/>
  <c r="I1842" i="6"/>
  <c r="I1841" i="6"/>
  <c r="I1840" i="6"/>
  <c r="I1839" i="6"/>
  <c r="I1838" i="6"/>
  <c r="I1837" i="6"/>
  <c r="I1836" i="6"/>
  <c r="I1835" i="6"/>
  <c r="I1834" i="6"/>
  <c r="I1833" i="6"/>
  <c r="I1832" i="6"/>
  <c r="I1831" i="6"/>
  <c r="I1830" i="6"/>
  <c r="I1829" i="6"/>
  <c r="I1828" i="6"/>
  <c r="I1827" i="6"/>
  <c r="I1826" i="6"/>
  <c r="I1825" i="6"/>
  <c r="I1824" i="6"/>
  <c r="I1823" i="6"/>
  <c r="I1822" i="6"/>
  <c r="I1821" i="6"/>
  <c r="I1820" i="6"/>
  <c r="I1819" i="6"/>
  <c r="I1818" i="6"/>
  <c r="I1817" i="6"/>
  <c r="I1816" i="6"/>
  <c r="I1815" i="6"/>
  <c r="I1814" i="6"/>
  <c r="I1813" i="6"/>
  <c r="I1812" i="6"/>
  <c r="I1811" i="6"/>
  <c r="I1810" i="6"/>
  <c r="I1809" i="6"/>
  <c r="I1808" i="6"/>
  <c r="I1807" i="6"/>
  <c r="I1806" i="6"/>
  <c r="I1805" i="6"/>
  <c r="I1804" i="6"/>
  <c r="I1803" i="6"/>
  <c r="I1802" i="6"/>
  <c r="I1801" i="6"/>
  <c r="I1800" i="6"/>
  <c r="I1799" i="6"/>
  <c r="I1798" i="6"/>
  <c r="I1797" i="6"/>
  <c r="I1796" i="6"/>
  <c r="I1795" i="6"/>
  <c r="I1794" i="6"/>
  <c r="I1793" i="6"/>
  <c r="I1792" i="6"/>
  <c r="I1791" i="6"/>
  <c r="I1790" i="6"/>
  <c r="I1789" i="6"/>
  <c r="I1788" i="6"/>
  <c r="I1787" i="6"/>
  <c r="I1786" i="6"/>
  <c r="I1785" i="6"/>
  <c r="I1784" i="6"/>
  <c r="I1783" i="6"/>
  <c r="I1782" i="6"/>
  <c r="I1781" i="6"/>
  <c r="I1780" i="6"/>
  <c r="I1779" i="6"/>
  <c r="I1778" i="6"/>
  <c r="I1777" i="6"/>
  <c r="I1776" i="6"/>
  <c r="I1775" i="6"/>
  <c r="I1774" i="6"/>
  <c r="I1773" i="6"/>
  <c r="I1772" i="6"/>
  <c r="I1771" i="6"/>
  <c r="I1770" i="6"/>
  <c r="I1769" i="6"/>
  <c r="I1768" i="6"/>
  <c r="I1767" i="6"/>
  <c r="I1766" i="6"/>
  <c r="I1765" i="6"/>
  <c r="I1764" i="6"/>
  <c r="I1763" i="6"/>
  <c r="I1762" i="6"/>
  <c r="I1761" i="6"/>
  <c r="I1760" i="6"/>
  <c r="I1759" i="6"/>
  <c r="I1758" i="6"/>
  <c r="I1757" i="6"/>
  <c r="I1756" i="6"/>
  <c r="I1755" i="6"/>
  <c r="I1754" i="6"/>
  <c r="I1753" i="6"/>
  <c r="I1752" i="6"/>
  <c r="I1751" i="6"/>
  <c r="I1750" i="6"/>
  <c r="I1749" i="6"/>
  <c r="I1748" i="6"/>
  <c r="I1747" i="6"/>
  <c r="I1746" i="6"/>
  <c r="I1745" i="6"/>
  <c r="I1744" i="6"/>
  <c r="I1743" i="6"/>
  <c r="I1742" i="6"/>
  <c r="I1741" i="6"/>
  <c r="I1740" i="6"/>
  <c r="I1739" i="6"/>
  <c r="I1738" i="6"/>
  <c r="I1737" i="6"/>
  <c r="I1736" i="6"/>
  <c r="I1735" i="6"/>
  <c r="I1734" i="6"/>
  <c r="I1733" i="6"/>
  <c r="I1732" i="6"/>
  <c r="I1731" i="6"/>
  <c r="I1730" i="6"/>
  <c r="I1729" i="6"/>
  <c r="I1728" i="6"/>
  <c r="I1727" i="6"/>
  <c r="I1726" i="6"/>
  <c r="I1725" i="6"/>
  <c r="I1724" i="6"/>
  <c r="I1723" i="6"/>
  <c r="I1722" i="6"/>
  <c r="I1721" i="6"/>
  <c r="I1720" i="6"/>
  <c r="I1719" i="6"/>
  <c r="I1718" i="6"/>
  <c r="I1717" i="6"/>
  <c r="I1716" i="6"/>
  <c r="I1715" i="6"/>
  <c r="I1714" i="6"/>
  <c r="I1713" i="6"/>
  <c r="I1712" i="6"/>
  <c r="I1711" i="6"/>
  <c r="I1710" i="6"/>
  <c r="I1709" i="6"/>
  <c r="I1708" i="6"/>
  <c r="I1707" i="6"/>
  <c r="I1706" i="6"/>
  <c r="I1705" i="6"/>
  <c r="I1704" i="6"/>
  <c r="I1703" i="6"/>
  <c r="I1702" i="6"/>
  <c r="I1701" i="6"/>
  <c r="I1700" i="6"/>
  <c r="I1699" i="6"/>
  <c r="I1698" i="6"/>
  <c r="I1697" i="6"/>
  <c r="I1696" i="6"/>
  <c r="I1695" i="6"/>
  <c r="I1694" i="6"/>
  <c r="I1693" i="6"/>
  <c r="I1692" i="6"/>
  <c r="I1691" i="6"/>
  <c r="I1690" i="6"/>
  <c r="I1689" i="6"/>
  <c r="I1688" i="6"/>
  <c r="I1687" i="6"/>
  <c r="I1686" i="6"/>
  <c r="I1685" i="6"/>
  <c r="I1684" i="6"/>
  <c r="I1683" i="6"/>
  <c r="I1682" i="6"/>
  <c r="I1681" i="6"/>
  <c r="I1680" i="6"/>
  <c r="I1679" i="6"/>
  <c r="I1678" i="6"/>
  <c r="I1677" i="6"/>
  <c r="I1676" i="6"/>
  <c r="I1675" i="6"/>
  <c r="I1674" i="6"/>
  <c r="I1673" i="6"/>
  <c r="I1672" i="6"/>
  <c r="I1671" i="6"/>
  <c r="I1670" i="6"/>
  <c r="I1669" i="6"/>
  <c r="I1668" i="6"/>
  <c r="I1667" i="6"/>
  <c r="I1666" i="6"/>
  <c r="I1665" i="6"/>
  <c r="I1664" i="6"/>
  <c r="I1663" i="6"/>
  <c r="I1662" i="6"/>
  <c r="I1661" i="6"/>
  <c r="I1660" i="6"/>
  <c r="I1659" i="6"/>
  <c r="I1658" i="6"/>
  <c r="I1657" i="6"/>
  <c r="I1656" i="6"/>
  <c r="I1655" i="6"/>
  <c r="I1654" i="6"/>
  <c r="I1653" i="6"/>
  <c r="I1652" i="6"/>
  <c r="I1651" i="6"/>
  <c r="I1650" i="6"/>
  <c r="I1649" i="6"/>
  <c r="I1648" i="6"/>
  <c r="I1647" i="6"/>
  <c r="I1646" i="6"/>
  <c r="I1645" i="6"/>
  <c r="I1644" i="6"/>
  <c r="I1643" i="6"/>
  <c r="I1642" i="6"/>
  <c r="I1641" i="6"/>
  <c r="I1640" i="6"/>
  <c r="I1639" i="6"/>
  <c r="I1638" i="6"/>
  <c r="I1637" i="6"/>
  <c r="I1636" i="6"/>
  <c r="I1635" i="6"/>
  <c r="I1634" i="6"/>
  <c r="I1633" i="6"/>
  <c r="I1632" i="6"/>
  <c r="I1631" i="6"/>
  <c r="I1630" i="6"/>
  <c r="I1629" i="6"/>
  <c r="I1628" i="6"/>
  <c r="I1627" i="6"/>
  <c r="I1626" i="6"/>
  <c r="I1625" i="6"/>
  <c r="I1624" i="6"/>
  <c r="I1623" i="6"/>
  <c r="I1622" i="6"/>
  <c r="I1621" i="6"/>
  <c r="I1620" i="6"/>
  <c r="I1619" i="6"/>
  <c r="I1618" i="6"/>
  <c r="I1617" i="6"/>
  <c r="I1616" i="6"/>
  <c r="I1615" i="6"/>
  <c r="I1614" i="6"/>
  <c r="I1613" i="6"/>
  <c r="I1612" i="6"/>
  <c r="I1611" i="6"/>
  <c r="I1610" i="6"/>
  <c r="I1609" i="6"/>
  <c r="I1608" i="6"/>
  <c r="I1607" i="6"/>
  <c r="I1606" i="6"/>
  <c r="I1605" i="6"/>
  <c r="I1604" i="6"/>
  <c r="I1603" i="6"/>
  <c r="I1602" i="6"/>
  <c r="I1601" i="6"/>
  <c r="I1600" i="6"/>
  <c r="I1599" i="6"/>
  <c r="I1598" i="6"/>
  <c r="I1597" i="6"/>
  <c r="I1596" i="6"/>
  <c r="I1595" i="6"/>
  <c r="I1594" i="6"/>
  <c r="I1593" i="6"/>
  <c r="I1592" i="6"/>
  <c r="I1591" i="6"/>
  <c r="I1590" i="6"/>
  <c r="I1589" i="6"/>
  <c r="I1588" i="6"/>
  <c r="I1587" i="6"/>
  <c r="I1586" i="6"/>
  <c r="I1585" i="6"/>
  <c r="I1584" i="6"/>
  <c r="I1583" i="6"/>
  <c r="I1582" i="6"/>
  <c r="I1581" i="6"/>
  <c r="I1580" i="6"/>
  <c r="I1579" i="6"/>
  <c r="I1578" i="6"/>
  <c r="I1577" i="6"/>
  <c r="I1576" i="6"/>
  <c r="I1575" i="6"/>
  <c r="I1574" i="6"/>
  <c r="I1573" i="6"/>
  <c r="I1572" i="6"/>
  <c r="I1571" i="6"/>
  <c r="I1570" i="6"/>
  <c r="I1569" i="6"/>
  <c r="I1568" i="6"/>
  <c r="I1567" i="6"/>
  <c r="I1566" i="6"/>
  <c r="I1565" i="6"/>
  <c r="I1564" i="6"/>
  <c r="I1563" i="6"/>
  <c r="I1562" i="6"/>
  <c r="I1561" i="6"/>
  <c r="I1560" i="6"/>
  <c r="I1559" i="6"/>
  <c r="I1558" i="6"/>
  <c r="I1557" i="6"/>
  <c r="I1556" i="6"/>
  <c r="I1555" i="6"/>
  <c r="I1554" i="6"/>
  <c r="I1553" i="6"/>
  <c r="I1552" i="6"/>
  <c r="I1551" i="6"/>
  <c r="I1550" i="6"/>
  <c r="I1549" i="6"/>
  <c r="I1548" i="6"/>
  <c r="I1547" i="6"/>
  <c r="I1546" i="6"/>
  <c r="I1545" i="6"/>
  <c r="I1544" i="6"/>
  <c r="I1543" i="6"/>
  <c r="I1542" i="6"/>
  <c r="I1541" i="6"/>
  <c r="I1540" i="6"/>
  <c r="I1539" i="6"/>
  <c r="I1538" i="6"/>
  <c r="I1537" i="6"/>
  <c r="I1536" i="6"/>
  <c r="I1535" i="6"/>
  <c r="I1534" i="6"/>
  <c r="I1533" i="6"/>
  <c r="I1532" i="6"/>
  <c r="I1531" i="6"/>
  <c r="I1530" i="6"/>
  <c r="I1529" i="6"/>
  <c r="I1528" i="6"/>
  <c r="I1527" i="6"/>
  <c r="I1526" i="6"/>
  <c r="I1525" i="6"/>
  <c r="I1524" i="6"/>
  <c r="I1523" i="6"/>
  <c r="I1522" i="6"/>
  <c r="I1521" i="6"/>
  <c r="I1520" i="6"/>
  <c r="I1519" i="6"/>
  <c r="I1518" i="6"/>
  <c r="I1517" i="6"/>
  <c r="I1516" i="6"/>
  <c r="I1515" i="6"/>
  <c r="I1514" i="6"/>
  <c r="I1513" i="6"/>
  <c r="I1512" i="6"/>
  <c r="I1511" i="6"/>
  <c r="I1510" i="6"/>
  <c r="I1509" i="6"/>
  <c r="I1508" i="6"/>
  <c r="I1507" i="6"/>
  <c r="I1506" i="6"/>
  <c r="I1505" i="6"/>
  <c r="I1504" i="6"/>
  <c r="I1503" i="6"/>
  <c r="I1502" i="6"/>
  <c r="I1501" i="6"/>
  <c r="I1500" i="6"/>
  <c r="I1499" i="6"/>
  <c r="I1498" i="6"/>
  <c r="I1497" i="6"/>
  <c r="I1496" i="6"/>
  <c r="I1495" i="6"/>
  <c r="I1494" i="6"/>
  <c r="I1493" i="6"/>
  <c r="I1492" i="6"/>
  <c r="I1491" i="6"/>
  <c r="I1490" i="6"/>
  <c r="I1489" i="6"/>
  <c r="I1488" i="6"/>
  <c r="I1487" i="6"/>
  <c r="I1486" i="6"/>
  <c r="I1485" i="6"/>
  <c r="I1484" i="6"/>
  <c r="I1483" i="6"/>
  <c r="I1482" i="6"/>
  <c r="I1481" i="6"/>
  <c r="I1480" i="6"/>
  <c r="I1479" i="6"/>
  <c r="I1478" i="6"/>
  <c r="I1477" i="6"/>
  <c r="I1476" i="6"/>
  <c r="I1475" i="6"/>
  <c r="I1474" i="6"/>
  <c r="I1473" i="6"/>
  <c r="I1472" i="6"/>
  <c r="I1471" i="6"/>
  <c r="I1470" i="6"/>
  <c r="I1469" i="6"/>
  <c r="I1468" i="6"/>
  <c r="I1467" i="6"/>
  <c r="I1466" i="6"/>
  <c r="I1465" i="6"/>
  <c r="I1464" i="6"/>
  <c r="I1463" i="6"/>
  <c r="I1462" i="6"/>
  <c r="I1461" i="6"/>
  <c r="I1460" i="6"/>
  <c r="I1459" i="6"/>
  <c r="I1458" i="6"/>
  <c r="I1457" i="6"/>
  <c r="I1456" i="6"/>
  <c r="I1455" i="6"/>
  <c r="I1454" i="6"/>
  <c r="I1453" i="6"/>
  <c r="I1452" i="6"/>
  <c r="I1451" i="6"/>
  <c r="I1450" i="6"/>
  <c r="I1449" i="6"/>
  <c r="I1448" i="6"/>
  <c r="I1447" i="6"/>
  <c r="I1446" i="6"/>
  <c r="I1445" i="6"/>
  <c r="I1444" i="6"/>
  <c r="I1443" i="6"/>
  <c r="I1442" i="6"/>
  <c r="I1441" i="6"/>
  <c r="I1440" i="6"/>
  <c r="I1439" i="6"/>
  <c r="I1438" i="6"/>
  <c r="I1437" i="6"/>
  <c r="I1436" i="6"/>
  <c r="I1435" i="6"/>
  <c r="I1434" i="6"/>
  <c r="I1433" i="6"/>
  <c r="I1432" i="6"/>
  <c r="I1431" i="6"/>
  <c r="I1430" i="6"/>
  <c r="I1429" i="6"/>
  <c r="I1428" i="6"/>
  <c r="I1427" i="6"/>
  <c r="I1426" i="6"/>
  <c r="I1425" i="6"/>
  <c r="I1424" i="6"/>
  <c r="I1423" i="6"/>
  <c r="I1422" i="6"/>
  <c r="I1421" i="6"/>
  <c r="I1420" i="6"/>
  <c r="I1419" i="6"/>
  <c r="I1418" i="6"/>
  <c r="I1417" i="6"/>
  <c r="I1416" i="6"/>
  <c r="I1415" i="6"/>
  <c r="I1414" i="6"/>
  <c r="I1413" i="6"/>
  <c r="I1412" i="6"/>
  <c r="I1411" i="6"/>
  <c r="I1410" i="6"/>
  <c r="I1409" i="6"/>
  <c r="I1408" i="6"/>
  <c r="I1407" i="6"/>
  <c r="I1406" i="6"/>
  <c r="I1405" i="6"/>
  <c r="I1404" i="6"/>
  <c r="I1403" i="6"/>
  <c r="I1402" i="6"/>
  <c r="I1401" i="6"/>
  <c r="I1400" i="6"/>
  <c r="I1399" i="6"/>
  <c r="I1398" i="6"/>
  <c r="I1397" i="6"/>
  <c r="I1396" i="6"/>
  <c r="I1395" i="6"/>
  <c r="I1394" i="6"/>
  <c r="I1393" i="6"/>
  <c r="I1392" i="6"/>
  <c r="I1391" i="6"/>
  <c r="I1390" i="6"/>
  <c r="I1389" i="6"/>
  <c r="I1388" i="6"/>
  <c r="I1387" i="6"/>
  <c r="I1386" i="6"/>
  <c r="I1385" i="6"/>
  <c r="I1384" i="6"/>
  <c r="I1383" i="6"/>
  <c r="I1382" i="6"/>
  <c r="I1381" i="6"/>
  <c r="I1380" i="6"/>
  <c r="I1379" i="6"/>
  <c r="I1378" i="6"/>
  <c r="I1377" i="6"/>
  <c r="I1376" i="6"/>
  <c r="I1375" i="6"/>
  <c r="I1374" i="6"/>
  <c r="I1373" i="6"/>
  <c r="I1372" i="6"/>
  <c r="I1371" i="6"/>
  <c r="I1370" i="6"/>
  <c r="I1369" i="6"/>
  <c r="I1368" i="6"/>
  <c r="I1367" i="6"/>
  <c r="I1366" i="6"/>
  <c r="I1365" i="6"/>
  <c r="I1364" i="6"/>
  <c r="I1363" i="6"/>
  <c r="I1362" i="6"/>
  <c r="I1361" i="6"/>
  <c r="I1360" i="6"/>
  <c r="I1359" i="6"/>
  <c r="I1358" i="6"/>
  <c r="I1357" i="6"/>
  <c r="I1356" i="6"/>
  <c r="I1355" i="6"/>
  <c r="I1354" i="6"/>
  <c r="I1353" i="6"/>
  <c r="I1352" i="6"/>
  <c r="I1351" i="6"/>
  <c r="I1350" i="6"/>
  <c r="I1349" i="6"/>
  <c r="I1348" i="6"/>
  <c r="I1347" i="6"/>
  <c r="I1346" i="6"/>
  <c r="I1345" i="6"/>
  <c r="I1344" i="6"/>
  <c r="I1343" i="6"/>
  <c r="I1342" i="6"/>
  <c r="I1341" i="6"/>
  <c r="I1340" i="6"/>
  <c r="I1339" i="6"/>
  <c r="I1338" i="6"/>
  <c r="I1337" i="6"/>
  <c r="I1336" i="6"/>
  <c r="I1335" i="6"/>
  <c r="I1334" i="6"/>
  <c r="I1333" i="6"/>
  <c r="I1332" i="6"/>
  <c r="I1331" i="6"/>
  <c r="I1330" i="6"/>
  <c r="I1329" i="6"/>
  <c r="I1328" i="6"/>
  <c r="I1327" i="6"/>
  <c r="I1326" i="6"/>
  <c r="I1325" i="6"/>
  <c r="I1324" i="6"/>
  <c r="I1323" i="6"/>
  <c r="I1322" i="6"/>
  <c r="I1321" i="6"/>
  <c r="I1320" i="6"/>
  <c r="I1319" i="6"/>
  <c r="I1318" i="6"/>
  <c r="I1317" i="6"/>
  <c r="I1316" i="6"/>
  <c r="I1315" i="6"/>
  <c r="I1314" i="6"/>
  <c r="I1313" i="6"/>
  <c r="I1312" i="6"/>
  <c r="I1311" i="6"/>
  <c r="I1310" i="6"/>
  <c r="I1309" i="6"/>
  <c r="I1308" i="6"/>
  <c r="I1307" i="6"/>
  <c r="I1306" i="6"/>
  <c r="I1305" i="6"/>
  <c r="I1304" i="6"/>
  <c r="I1303" i="6"/>
  <c r="I1302" i="6"/>
  <c r="I1301" i="6"/>
  <c r="I1300" i="6"/>
  <c r="I1299" i="6"/>
  <c r="I1298" i="6"/>
  <c r="I1297" i="6"/>
  <c r="I1296" i="6"/>
  <c r="I1295" i="6"/>
  <c r="I1294" i="6"/>
  <c r="I1293" i="6"/>
  <c r="I1292" i="6"/>
  <c r="I1291" i="6"/>
  <c r="I1290" i="6"/>
  <c r="I1289" i="6"/>
  <c r="I1288" i="6"/>
  <c r="I1287" i="6"/>
  <c r="I1286" i="6"/>
  <c r="I1285" i="6"/>
  <c r="I1284" i="6"/>
  <c r="I1283" i="6"/>
  <c r="I1282" i="6"/>
  <c r="I1281" i="6"/>
  <c r="I1280" i="6"/>
  <c r="I1279" i="6"/>
  <c r="I1278" i="6"/>
  <c r="I1277" i="6"/>
  <c r="I1276" i="6"/>
  <c r="I1275" i="6"/>
  <c r="I1274" i="6"/>
  <c r="I1273" i="6"/>
  <c r="I1272" i="6"/>
  <c r="I1271" i="6"/>
  <c r="I1270" i="6"/>
  <c r="I1269" i="6"/>
  <c r="I1268" i="6"/>
  <c r="I1267" i="6"/>
  <c r="I1266" i="6"/>
  <c r="I1265" i="6"/>
  <c r="I1264" i="6"/>
  <c r="I1263" i="6"/>
  <c r="I1262" i="6"/>
  <c r="I1261" i="6"/>
  <c r="I1260" i="6"/>
  <c r="I1259" i="6"/>
  <c r="I1258" i="6"/>
  <c r="I1257" i="6"/>
  <c r="I1256" i="6"/>
  <c r="I1255" i="6"/>
  <c r="I1254" i="6"/>
  <c r="I1253" i="6"/>
  <c r="I1252" i="6"/>
  <c r="I1251" i="6"/>
  <c r="I1250" i="6"/>
  <c r="I1249" i="6"/>
  <c r="I1248" i="6"/>
  <c r="I1247" i="6"/>
  <c r="I1246" i="6"/>
  <c r="I1245" i="6"/>
  <c r="I1244" i="6"/>
  <c r="I1243" i="6"/>
  <c r="I1242" i="6"/>
  <c r="I1241" i="6"/>
  <c r="I1240" i="6"/>
  <c r="I1239" i="6"/>
  <c r="I1238" i="6"/>
  <c r="I1237" i="6"/>
  <c r="I1236" i="6"/>
  <c r="I1235" i="6"/>
  <c r="I1234" i="6"/>
  <c r="I1233" i="6"/>
  <c r="I1232" i="6"/>
  <c r="I1231" i="6"/>
  <c r="I1230" i="6"/>
  <c r="I1229" i="6"/>
  <c r="I1228" i="6"/>
  <c r="I1227" i="6"/>
  <c r="I1226" i="6"/>
  <c r="I1225" i="6"/>
  <c r="I1224" i="6"/>
  <c r="I1223" i="6"/>
  <c r="I1222" i="6"/>
  <c r="I1221" i="6"/>
  <c r="I1220" i="6"/>
  <c r="I1219" i="6"/>
  <c r="I1218" i="6"/>
  <c r="I1217" i="6"/>
  <c r="I1216" i="6"/>
  <c r="I1215" i="6"/>
  <c r="I1214" i="6"/>
  <c r="I1213" i="6"/>
  <c r="I1212" i="6"/>
  <c r="I1211" i="6"/>
  <c r="I1210" i="6"/>
  <c r="I1209" i="6"/>
  <c r="I1208" i="6"/>
  <c r="I1207" i="6"/>
  <c r="I1206" i="6"/>
  <c r="I1205" i="6"/>
  <c r="I1204" i="6"/>
  <c r="I1203" i="6"/>
  <c r="I1202" i="6"/>
  <c r="I1201" i="6"/>
  <c r="I1200" i="6"/>
  <c r="I1199" i="6"/>
  <c r="I1198" i="6"/>
  <c r="I1197" i="6"/>
  <c r="I1196" i="6"/>
  <c r="I1195" i="6"/>
  <c r="I1194" i="6"/>
  <c r="I1193" i="6"/>
  <c r="I1192" i="6"/>
  <c r="I1191" i="6"/>
  <c r="I1190" i="6"/>
  <c r="I1189" i="6"/>
  <c r="I1188" i="6"/>
  <c r="I1187" i="6"/>
  <c r="I1186" i="6"/>
  <c r="I1185" i="6"/>
  <c r="I1184" i="6"/>
  <c r="I1183" i="6"/>
  <c r="I1182" i="6"/>
  <c r="I1181" i="6"/>
  <c r="I1180" i="6"/>
  <c r="I1179" i="6"/>
  <c r="I1178" i="6"/>
  <c r="I1177" i="6"/>
  <c r="I1176" i="6"/>
  <c r="I1175" i="6"/>
  <c r="I1174" i="6"/>
  <c r="I1173" i="6"/>
  <c r="I1172" i="6"/>
  <c r="I1171" i="6"/>
  <c r="I1170" i="6"/>
  <c r="I1169" i="6"/>
  <c r="I1168" i="6"/>
  <c r="I1167" i="6"/>
  <c r="I1166" i="6"/>
  <c r="I1165" i="6"/>
  <c r="I1164" i="6"/>
  <c r="I1163" i="6"/>
  <c r="I1162" i="6"/>
  <c r="I1161" i="6"/>
  <c r="I1160" i="6"/>
  <c r="I1159" i="6"/>
  <c r="I1158" i="6"/>
  <c r="I1157" i="6"/>
  <c r="I1156" i="6"/>
  <c r="I1155" i="6"/>
  <c r="I1154" i="6"/>
  <c r="I1153" i="6"/>
  <c r="I1152" i="6"/>
  <c r="I1151" i="6"/>
  <c r="I1150" i="6"/>
  <c r="I1149" i="6"/>
  <c r="I1148" i="6"/>
  <c r="I1147" i="6"/>
  <c r="I1146" i="6"/>
  <c r="I1145" i="6"/>
  <c r="I1144" i="6"/>
  <c r="I1143" i="6"/>
  <c r="I1142" i="6"/>
  <c r="I1141" i="6"/>
  <c r="I1140" i="6"/>
  <c r="I1139" i="6"/>
  <c r="I1138" i="6"/>
  <c r="I1137" i="6"/>
  <c r="I1136" i="6"/>
  <c r="I1135" i="6"/>
  <c r="I1134" i="6"/>
  <c r="I1133" i="6"/>
  <c r="I1132" i="6"/>
  <c r="I1131" i="6"/>
  <c r="I1130" i="6"/>
  <c r="I1129" i="6"/>
  <c r="I1128" i="6"/>
  <c r="I1127" i="6"/>
  <c r="I1126" i="6"/>
  <c r="I1125" i="6"/>
  <c r="I1124" i="6"/>
  <c r="I1123" i="6"/>
  <c r="I1122" i="6"/>
  <c r="I1121" i="6"/>
  <c r="I1120" i="6"/>
  <c r="I1119" i="6"/>
  <c r="I1118" i="6"/>
  <c r="I1117" i="6"/>
  <c r="I1116" i="6"/>
  <c r="I1115" i="6"/>
  <c r="I1114" i="6"/>
  <c r="I1113" i="6"/>
  <c r="I1112" i="6"/>
  <c r="I1111" i="6"/>
  <c r="I1110" i="6"/>
  <c r="I1109" i="6"/>
  <c r="I1108" i="6"/>
  <c r="I1107" i="6"/>
  <c r="I1106" i="6"/>
  <c r="I1105" i="6"/>
  <c r="I1104" i="6"/>
  <c r="I1103" i="6"/>
  <c r="I1102" i="6"/>
  <c r="I1101" i="6"/>
  <c r="I1100" i="6"/>
  <c r="I1099" i="6"/>
  <c r="I1098" i="6"/>
  <c r="I1097" i="6"/>
  <c r="I1096" i="6"/>
  <c r="I1095" i="6"/>
  <c r="I1094" i="6"/>
  <c r="I1093" i="6"/>
  <c r="I1092" i="6"/>
  <c r="I1091" i="6"/>
  <c r="I1090" i="6"/>
  <c r="I1089" i="6"/>
  <c r="I1088" i="6"/>
  <c r="I1087" i="6"/>
  <c r="I1086" i="6"/>
  <c r="I1085" i="6"/>
  <c r="I1084" i="6"/>
  <c r="I1083" i="6"/>
  <c r="I1082" i="6"/>
  <c r="I1081" i="6"/>
  <c r="I1080" i="6"/>
  <c r="I1079" i="6"/>
  <c r="I1078" i="6"/>
  <c r="I1077" i="6"/>
  <c r="I1076" i="6"/>
  <c r="I1075" i="6"/>
  <c r="I1074" i="6"/>
  <c r="I1073" i="6"/>
  <c r="I1072" i="6"/>
  <c r="I1071" i="6"/>
  <c r="I1070" i="6"/>
  <c r="I1069" i="6"/>
  <c r="I1068" i="6"/>
  <c r="I1067" i="6"/>
  <c r="I1066" i="6"/>
  <c r="I1065" i="6"/>
  <c r="I1064" i="6"/>
  <c r="I1063" i="6"/>
  <c r="I1062" i="6"/>
  <c r="I1061" i="6"/>
  <c r="I1060" i="6"/>
  <c r="I1059" i="6"/>
  <c r="I1058" i="6"/>
  <c r="I1057" i="6"/>
  <c r="I1056" i="6"/>
  <c r="I1055" i="6"/>
  <c r="I1054" i="6"/>
  <c r="I1053" i="6"/>
  <c r="I1052" i="6"/>
  <c r="I1051" i="6"/>
  <c r="I1050" i="6"/>
  <c r="I1049" i="6"/>
  <c r="I1048" i="6"/>
  <c r="I1047" i="6"/>
  <c r="I1046" i="6"/>
  <c r="I1045" i="6"/>
  <c r="I1044" i="6"/>
  <c r="I1043" i="6"/>
  <c r="I1042" i="6"/>
  <c r="I1041" i="6"/>
  <c r="I1040" i="6"/>
  <c r="I1039" i="6"/>
  <c r="I1038" i="6"/>
  <c r="I1037" i="6"/>
  <c r="I1036" i="6"/>
  <c r="I1035" i="6"/>
  <c r="I1034" i="6"/>
  <c r="I1033" i="6"/>
  <c r="I1032" i="6"/>
  <c r="I1031" i="6"/>
  <c r="I1030" i="6"/>
  <c r="I1029" i="6"/>
  <c r="I1028" i="6"/>
  <c r="I1027" i="6"/>
  <c r="I1026" i="6"/>
  <c r="I1025" i="6"/>
  <c r="I1024" i="6"/>
  <c r="I1023" i="6"/>
  <c r="I1022" i="6"/>
  <c r="I1021" i="6"/>
  <c r="I1020" i="6"/>
  <c r="I1019" i="6"/>
  <c r="I1018" i="6"/>
  <c r="I1017" i="6"/>
  <c r="I1016" i="6"/>
  <c r="I1015" i="6"/>
  <c r="I1014" i="6"/>
  <c r="I1013" i="6"/>
  <c r="I1012" i="6"/>
  <c r="I1011" i="6"/>
  <c r="I1010" i="6"/>
  <c r="I1009" i="6"/>
  <c r="I1008" i="6"/>
  <c r="I1007" i="6"/>
  <c r="I1006" i="6"/>
  <c r="I1005" i="6"/>
  <c r="I1004" i="6"/>
  <c r="I1003" i="6"/>
  <c r="I1002" i="6"/>
  <c r="I1001" i="6"/>
  <c r="I1000" i="6"/>
  <c r="I999" i="6"/>
  <c r="I998" i="6"/>
  <c r="I997" i="6"/>
  <c r="I996" i="6"/>
  <c r="I995" i="6"/>
  <c r="I994" i="6"/>
  <c r="I993" i="6"/>
  <c r="I992" i="6"/>
  <c r="I991" i="6"/>
  <c r="I990" i="6"/>
  <c r="I989" i="6"/>
  <c r="I988" i="6"/>
  <c r="I987" i="6"/>
  <c r="I986" i="6"/>
  <c r="I985" i="6"/>
  <c r="I984" i="6"/>
  <c r="I983" i="6"/>
  <c r="I982" i="6"/>
  <c r="I981" i="6"/>
  <c r="I980" i="6"/>
  <c r="I979" i="6"/>
  <c r="I978" i="6"/>
  <c r="I977" i="6"/>
  <c r="I976" i="6"/>
  <c r="I975" i="6"/>
  <c r="I974" i="6"/>
  <c r="I973" i="6"/>
  <c r="I972" i="6"/>
  <c r="I971" i="6"/>
  <c r="I970" i="6"/>
  <c r="I969" i="6"/>
  <c r="I968" i="6"/>
  <c r="I967" i="6"/>
  <c r="I966" i="6"/>
  <c r="I965" i="6"/>
  <c r="I964" i="6"/>
  <c r="I963" i="6"/>
  <c r="I962" i="6"/>
  <c r="I961" i="6"/>
  <c r="I960" i="6"/>
  <c r="I959" i="6"/>
  <c r="I958" i="6"/>
  <c r="I957" i="6"/>
  <c r="I956" i="6"/>
  <c r="I955" i="6"/>
  <c r="I954" i="6"/>
  <c r="I953" i="6"/>
  <c r="I952" i="6"/>
  <c r="I951" i="6"/>
  <c r="I950" i="6"/>
  <c r="I949" i="6"/>
  <c r="I948" i="6"/>
  <c r="I947" i="6"/>
  <c r="I946" i="6"/>
  <c r="I945" i="6"/>
  <c r="I944" i="6"/>
  <c r="I943" i="6"/>
  <c r="I942" i="6"/>
  <c r="I941" i="6"/>
  <c r="I940" i="6"/>
  <c r="I939" i="6"/>
  <c r="I938" i="6"/>
  <c r="I937" i="6"/>
  <c r="I936" i="6"/>
  <c r="I935" i="6"/>
  <c r="I934" i="6"/>
  <c r="I933" i="6"/>
  <c r="I932" i="6"/>
  <c r="I931" i="6"/>
  <c r="I930" i="6"/>
  <c r="I929" i="6"/>
  <c r="I928" i="6"/>
  <c r="I927" i="6"/>
  <c r="I926" i="6"/>
  <c r="I925" i="6"/>
  <c r="I924" i="6"/>
  <c r="I923" i="6"/>
  <c r="I922" i="6"/>
  <c r="I921" i="6"/>
  <c r="I920" i="6"/>
  <c r="I919" i="6"/>
  <c r="I918" i="6"/>
  <c r="I917" i="6"/>
  <c r="I916" i="6"/>
  <c r="I915" i="6"/>
  <c r="I914" i="6"/>
  <c r="I913" i="6"/>
  <c r="I912" i="6"/>
  <c r="I911" i="6"/>
  <c r="I910" i="6"/>
  <c r="I909" i="6"/>
  <c r="I908" i="6"/>
  <c r="I907" i="6"/>
  <c r="I906" i="6"/>
  <c r="I905" i="6"/>
  <c r="I904" i="6"/>
  <c r="I903" i="6"/>
  <c r="I902" i="6"/>
  <c r="I901" i="6"/>
  <c r="I900" i="6"/>
  <c r="I899" i="6"/>
  <c r="I898" i="6"/>
  <c r="I897" i="6"/>
  <c r="I896" i="6"/>
  <c r="I895" i="6"/>
  <c r="I894" i="6"/>
  <c r="I893" i="6"/>
  <c r="I892" i="6"/>
  <c r="I891" i="6"/>
  <c r="I890" i="6"/>
  <c r="I889" i="6"/>
  <c r="I888" i="6"/>
  <c r="I887" i="6"/>
  <c r="I886" i="6"/>
  <c r="I885" i="6"/>
  <c r="I884" i="6"/>
  <c r="I883" i="6"/>
  <c r="I882" i="6"/>
  <c r="I881" i="6"/>
  <c r="I880" i="6"/>
  <c r="I879" i="6"/>
  <c r="I878" i="6"/>
  <c r="I877" i="6"/>
  <c r="I876" i="6"/>
  <c r="I875" i="6"/>
  <c r="I874" i="6"/>
  <c r="I873" i="6"/>
  <c r="I872" i="6"/>
  <c r="I871" i="6"/>
  <c r="I870" i="6"/>
  <c r="I869" i="6"/>
  <c r="I868" i="6"/>
  <c r="I867" i="6"/>
  <c r="I866" i="6"/>
  <c r="I865" i="6"/>
  <c r="I864" i="6"/>
  <c r="I863" i="6"/>
  <c r="I862" i="6"/>
  <c r="I861" i="6"/>
  <c r="I860" i="6"/>
  <c r="I859" i="6"/>
  <c r="I858" i="6"/>
  <c r="I857" i="6"/>
  <c r="I856" i="6"/>
  <c r="I855" i="6"/>
  <c r="I854" i="6"/>
  <c r="I853" i="6"/>
  <c r="I852" i="6"/>
  <c r="I851" i="6"/>
  <c r="I850" i="6"/>
  <c r="I849" i="6"/>
  <c r="I848" i="6"/>
  <c r="I847" i="6"/>
  <c r="I846" i="6"/>
  <c r="I845" i="6"/>
  <c r="I844" i="6"/>
  <c r="I843" i="6"/>
  <c r="I842" i="6"/>
  <c r="I841" i="6"/>
  <c r="I840" i="6"/>
  <c r="I839" i="6"/>
  <c r="I838" i="6"/>
  <c r="I837" i="6"/>
  <c r="I836" i="6"/>
  <c r="I835" i="6"/>
  <c r="I834" i="6"/>
  <c r="I833" i="6"/>
  <c r="I832" i="6"/>
  <c r="I831" i="6"/>
  <c r="I830" i="6"/>
  <c r="I829" i="6"/>
  <c r="I828" i="6"/>
  <c r="I827" i="6"/>
  <c r="I826" i="6"/>
  <c r="I825" i="6"/>
  <c r="I824" i="6"/>
  <c r="I823" i="6"/>
  <c r="I822" i="6"/>
  <c r="I821" i="6"/>
  <c r="I820" i="6"/>
  <c r="I819" i="6"/>
  <c r="I818" i="6"/>
  <c r="I817" i="6"/>
  <c r="I816" i="6"/>
  <c r="I815" i="6"/>
  <c r="I814" i="6"/>
  <c r="I813" i="6"/>
  <c r="I812" i="6"/>
  <c r="I811" i="6"/>
  <c r="I810" i="6"/>
  <c r="I809" i="6"/>
  <c r="I808" i="6"/>
  <c r="I807" i="6"/>
  <c r="I806" i="6"/>
  <c r="I805" i="6"/>
  <c r="I804" i="6"/>
  <c r="I803" i="6"/>
  <c r="I802" i="6"/>
  <c r="I801" i="6"/>
  <c r="I800" i="6"/>
  <c r="I799" i="6"/>
  <c r="I798" i="6"/>
  <c r="I797" i="6"/>
  <c r="I796" i="6"/>
  <c r="I795" i="6"/>
  <c r="I794" i="6"/>
  <c r="I793" i="6"/>
  <c r="I792" i="6"/>
  <c r="I791" i="6"/>
  <c r="I790" i="6"/>
  <c r="I789" i="6"/>
  <c r="I788" i="6"/>
  <c r="I787" i="6"/>
  <c r="I786" i="6"/>
  <c r="I785" i="6"/>
  <c r="I784" i="6"/>
  <c r="I783" i="6"/>
  <c r="I782" i="6"/>
  <c r="I781" i="6"/>
  <c r="I780" i="6"/>
  <c r="I779" i="6"/>
  <c r="I778" i="6"/>
  <c r="I777" i="6"/>
  <c r="I776" i="6"/>
  <c r="I775" i="6"/>
  <c r="I774" i="6"/>
  <c r="I773" i="6"/>
  <c r="I772" i="6"/>
  <c r="I771" i="6"/>
  <c r="I770" i="6"/>
  <c r="I769" i="6"/>
  <c r="I768" i="6"/>
  <c r="I767" i="6"/>
  <c r="I766" i="6"/>
  <c r="I765" i="6"/>
  <c r="I764" i="6"/>
  <c r="I763" i="6"/>
  <c r="I762" i="6"/>
  <c r="I761" i="6"/>
  <c r="I760" i="6"/>
  <c r="I759" i="6"/>
  <c r="I758" i="6"/>
  <c r="I757" i="6"/>
  <c r="I756" i="6"/>
  <c r="I755" i="6"/>
  <c r="I754" i="6"/>
  <c r="I753" i="6"/>
  <c r="I752" i="6"/>
  <c r="I751" i="6"/>
  <c r="I750" i="6"/>
  <c r="I749" i="6"/>
  <c r="I748" i="6"/>
  <c r="I747" i="6"/>
  <c r="I746" i="6"/>
  <c r="I745" i="6"/>
  <c r="I744" i="6"/>
  <c r="I743" i="6"/>
  <c r="I742" i="6"/>
  <c r="I741" i="6"/>
  <c r="I740" i="6"/>
  <c r="I739" i="6"/>
  <c r="I738" i="6"/>
  <c r="I737" i="6"/>
  <c r="I736" i="6"/>
  <c r="I735" i="6"/>
  <c r="I734" i="6"/>
  <c r="I733" i="6"/>
  <c r="I732" i="6"/>
  <c r="I731" i="6"/>
  <c r="I730" i="6"/>
  <c r="I729" i="6"/>
  <c r="I728" i="6"/>
  <c r="I727" i="6"/>
  <c r="I726" i="6"/>
  <c r="I725" i="6"/>
  <c r="I724" i="6"/>
  <c r="I723" i="6"/>
  <c r="I722" i="6"/>
  <c r="I721" i="6"/>
  <c r="I720" i="6"/>
  <c r="I719" i="6"/>
  <c r="I718" i="6"/>
  <c r="I717" i="6"/>
  <c r="I716" i="6"/>
  <c r="I715" i="6"/>
  <c r="I714" i="6"/>
  <c r="I713" i="6"/>
  <c r="I712" i="6"/>
  <c r="I711" i="6"/>
  <c r="I710" i="6"/>
  <c r="I709" i="6"/>
  <c r="I708" i="6"/>
  <c r="I707" i="6"/>
  <c r="I706" i="6"/>
  <c r="I705" i="6"/>
  <c r="I704" i="6"/>
  <c r="I703" i="6"/>
  <c r="I702" i="6"/>
  <c r="I701" i="6"/>
  <c r="I700" i="6"/>
  <c r="I699" i="6"/>
  <c r="I698" i="6"/>
  <c r="I697" i="6"/>
  <c r="I696" i="6"/>
  <c r="I695" i="6"/>
  <c r="I694" i="6"/>
  <c r="I693" i="6"/>
  <c r="I692" i="6"/>
  <c r="I691" i="6"/>
  <c r="I690" i="6"/>
  <c r="I689" i="6"/>
  <c r="I688" i="6"/>
  <c r="I687" i="6"/>
  <c r="I686" i="6"/>
  <c r="I685" i="6"/>
  <c r="I684" i="6"/>
  <c r="I683" i="6"/>
  <c r="I682" i="6"/>
  <c r="I681" i="6"/>
  <c r="I680" i="6"/>
  <c r="I679" i="6"/>
  <c r="I678" i="6"/>
  <c r="I677" i="6"/>
  <c r="I676" i="6"/>
  <c r="I675" i="6"/>
  <c r="I674" i="6"/>
  <c r="I673" i="6"/>
  <c r="I672" i="6"/>
  <c r="I671" i="6"/>
  <c r="I670" i="6"/>
  <c r="I669" i="6"/>
  <c r="I668" i="6"/>
  <c r="I667" i="6"/>
  <c r="I666" i="6"/>
  <c r="I665" i="6"/>
  <c r="I664" i="6"/>
  <c r="I663" i="6"/>
  <c r="I662" i="6"/>
  <c r="I661" i="6"/>
  <c r="I660" i="6"/>
  <c r="I659" i="6"/>
  <c r="I658" i="6"/>
  <c r="I657" i="6"/>
  <c r="I656" i="6"/>
  <c r="I655" i="6"/>
  <c r="I654" i="6"/>
  <c r="I653" i="6"/>
  <c r="I652" i="6"/>
  <c r="I651" i="6"/>
  <c r="I650" i="6"/>
  <c r="I649" i="6"/>
  <c r="I648" i="6"/>
  <c r="I647" i="6"/>
  <c r="I646" i="6"/>
  <c r="I645" i="6"/>
  <c r="I644" i="6"/>
  <c r="I643" i="6"/>
  <c r="I642" i="6"/>
  <c r="I641" i="6"/>
  <c r="I640" i="6"/>
  <c r="I639" i="6"/>
  <c r="I638" i="6"/>
  <c r="I637" i="6"/>
  <c r="I636" i="6"/>
  <c r="I635" i="6"/>
  <c r="I634" i="6"/>
  <c r="I633" i="6"/>
  <c r="I632" i="6"/>
  <c r="I631" i="6"/>
  <c r="I630" i="6"/>
  <c r="I629" i="6"/>
  <c r="I628" i="6"/>
  <c r="I627" i="6"/>
  <c r="I626" i="6"/>
  <c r="I625" i="6"/>
  <c r="I624" i="6"/>
  <c r="I623" i="6"/>
  <c r="I622" i="6"/>
  <c r="I621" i="6"/>
  <c r="I620" i="6"/>
  <c r="I619" i="6"/>
  <c r="I618" i="6"/>
  <c r="I617" i="6"/>
  <c r="I616" i="6"/>
  <c r="I615" i="6"/>
  <c r="I614" i="6"/>
  <c r="I613" i="6"/>
  <c r="I612" i="6"/>
  <c r="I611" i="6"/>
  <c r="I610" i="6"/>
  <c r="I609" i="6"/>
  <c r="I608" i="6"/>
  <c r="I607" i="6"/>
  <c r="I606" i="6"/>
  <c r="I605" i="6"/>
  <c r="I604" i="6"/>
  <c r="I603" i="6"/>
  <c r="I602" i="6"/>
  <c r="I601" i="6"/>
  <c r="I600" i="6"/>
  <c r="I599" i="6"/>
  <c r="I598" i="6"/>
  <c r="I597" i="6"/>
  <c r="I596" i="6"/>
  <c r="I595" i="6"/>
  <c r="I594" i="6"/>
  <c r="I593" i="6"/>
  <c r="I592" i="6"/>
  <c r="I591" i="6"/>
  <c r="I590" i="6"/>
  <c r="I589" i="6"/>
  <c r="I588" i="6"/>
  <c r="I587" i="6"/>
  <c r="I586" i="6"/>
  <c r="I585" i="6"/>
  <c r="I584" i="6"/>
  <c r="I583" i="6"/>
  <c r="I582" i="6"/>
  <c r="I581" i="6"/>
  <c r="I580" i="6"/>
  <c r="I579" i="6"/>
  <c r="I578" i="6"/>
  <c r="I577" i="6"/>
  <c r="I576" i="6"/>
  <c r="I575" i="6"/>
  <c r="I574" i="6"/>
  <c r="I573" i="6"/>
  <c r="I572" i="6"/>
  <c r="I571" i="6"/>
  <c r="I570" i="6"/>
  <c r="I569" i="6"/>
  <c r="I568" i="6"/>
  <c r="I567" i="6"/>
  <c r="I566" i="6"/>
  <c r="I565" i="6"/>
  <c r="I564" i="6"/>
  <c r="I563" i="6"/>
  <c r="I562" i="6"/>
  <c r="I561" i="6"/>
  <c r="I560" i="6"/>
  <c r="I559" i="6"/>
  <c r="I558" i="6"/>
  <c r="I557" i="6"/>
  <c r="I556" i="6"/>
  <c r="I555" i="6"/>
  <c r="I554" i="6"/>
  <c r="I553" i="6"/>
  <c r="I552" i="6"/>
  <c r="I551" i="6"/>
  <c r="I550" i="6"/>
  <c r="I549" i="6"/>
  <c r="I548" i="6"/>
  <c r="I547" i="6"/>
  <c r="I546" i="6"/>
  <c r="I545" i="6"/>
  <c r="I544" i="6"/>
  <c r="I543" i="6"/>
  <c r="I542" i="6"/>
  <c r="I541" i="6"/>
  <c r="I540" i="6"/>
  <c r="I539" i="6"/>
  <c r="I538" i="6"/>
  <c r="I537" i="6"/>
  <c r="I536" i="6"/>
  <c r="I535" i="6"/>
  <c r="I534" i="6"/>
  <c r="I533" i="6"/>
  <c r="I532" i="6"/>
  <c r="I531" i="6"/>
  <c r="I530" i="6"/>
  <c r="I529" i="6"/>
  <c r="I528" i="6"/>
  <c r="I527" i="6"/>
  <c r="I526" i="6"/>
  <c r="I525" i="6"/>
  <c r="I524" i="6"/>
  <c r="I523" i="6"/>
  <c r="I522" i="6"/>
  <c r="I521" i="6"/>
  <c r="I520" i="6"/>
  <c r="I519" i="6"/>
  <c r="I518" i="6"/>
  <c r="I517" i="6"/>
  <c r="I516" i="6"/>
  <c r="I515" i="6"/>
  <c r="I514" i="6"/>
  <c r="I513" i="6"/>
  <c r="I512" i="6"/>
  <c r="I511" i="6"/>
  <c r="I510" i="6"/>
  <c r="I509" i="6"/>
  <c r="I508" i="6"/>
  <c r="I507" i="6"/>
  <c r="I506" i="6"/>
  <c r="I505" i="6"/>
  <c r="I504" i="6"/>
  <c r="I503" i="6"/>
  <c r="I502" i="6"/>
  <c r="I501" i="6"/>
  <c r="I500" i="6"/>
  <c r="I499" i="6"/>
  <c r="I498" i="6"/>
  <c r="I497" i="6"/>
  <c r="I496" i="6"/>
  <c r="I495" i="6"/>
  <c r="I494" i="6"/>
  <c r="I493" i="6"/>
  <c r="I492" i="6"/>
  <c r="I491" i="6"/>
  <c r="I490" i="6"/>
  <c r="I489" i="6"/>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I394" i="6"/>
  <c r="I393" i="6"/>
  <c r="I392" i="6"/>
  <c r="I391" i="6"/>
  <c r="I390" i="6"/>
  <c r="I389" i="6"/>
  <c r="I388" i="6"/>
  <c r="I387" i="6"/>
  <c r="I386" i="6"/>
  <c r="I385" i="6"/>
  <c r="I384" i="6"/>
  <c r="I383" i="6"/>
  <c r="I382" i="6"/>
  <c r="I381" i="6"/>
  <c r="I380" i="6"/>
  <c r="I379" i="6"/>
  <c r="I378" i="6"/>
  <c r="I377" i="6"/>
  <c r="I376" i="6"/>
  <c r="I375" i="6"/>
  <c r="I374" i="6"/>
  <c r="I373" i="6"/>
  <c r="I372" i="6"/>
  <c r="I371" i="6"/>
  <c r="I370" i="6"/>
  <c r="I369" i="6"/>
  <c r="I368" i="6"/>
  <c r="I367" i="6"/>
  <c r="I366" i="6"/>
  <c r="I365" i="6"/>
  <c r="I364" i="6"/>
  <c r="I363" i="6"/>
  <c r="I362" i="6"/>
  <c r="I361" i="6"/>
  <c r="I360" i="6"/>
  <c r="I359" i="6"/>
  <c r="I358" i="6"/>
  <c r="I357" i="6"/>
  <c r="I356" i="6"/>
  <c r="I355" i="6"/>
  <c r="I354" i="6"/>
  <c r="I353" i="6"/>
  <c r="I352" i="6"/>
  <c r="I351" i="6"/>
  <c r="I350" i="6"/>
  <c r="I349" i="6"/>
  <c r="I348" i="6"/>
  <c r="I347" i="6"/>
  <c r="I346" i="6"/>
  <c r="I345" i="6"/>
  <c r="I344" i="6"/>
  <c r="I343" i="6"/>
  <c r="I342" i="6"/>
  <c r="I341" i="6"/>
  <c r="I340" i="6"/>
  <c r="I339" i="6"/>
  <c r="I338" i="6"/>
  <c r="I337" i="6"/>
  <c r="I336" i="6"/>
  <c r="I335" i="6"/>
  <c r="I334" i="6"/>
  <c r="I333" i="6"/>
  <c r="I332" i="6"/>
  <c r="I331" i="6"/>
  <c r="I330" i="6"/>
  <c r="I329" i="6"/>
  <c r="I328" i="6"/>
  <c r="I327" i="6"/>
  <c r="I326" i="6"/>
  <c r="I325" i="6"/>
  <c r="I324" i="6"/>
  <c r="I323" i="6"/>
  <c r="I322" i="6"/>
  <c r="I321" i="6"/>
  <c r="I320" i="6"/>
  <c r="I319" i="6"/>
  <c r="I318" i="6"/>
  <c r="I317" i="6"/>
  <c r="I316" i="6"/>
  <c r="I315" i="6"/>
  <c r="I314" i="6"/>
  <c r="I313" i="6"/>
  <c r="I312" i="6"/>
  <c r="I311" i="6"/>
  <c r="I310" i="6"/>
  <c r="I309" i="6"/>
  <c r="I308" i="6"/>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H12" i="6"/>
  <c r="I12" i="6" s="1"/>
  <c r="G12" i="6"/>
  <c r="H1926" i="5" l="1"/>
  <c r="H1925" i="5"/>
  <c r="H1924" i="5"/>
  <c r="H1923" i="5"/>
  <c r="H1922" i="5"/>
  <c r="H1921" i="5"/>
  <c r="H1920" i="5"/>
  <c r="H1919" i="5"/>
  <c r="H1918" i="5"/>
  <c r="H1917" i="5"/>
  <c r="H1916" i="5"/>
  <c r="H1915" i="5"/>
  <c r="H1914" i="5"/>
  <c r="H1913" i="5"/>
  <c r="H1912" i="5"/>
  <c r="H1911" i="5"/>
  <c r="H1910" i="5"/>
  <c r="H1909" i="5"/>
  <c r="H1908" i="5"/>
  <c r="H1907" i="5"/>
  <c r="H1906" i="5"/>
  <c r="H1905" i="5"/>
  <c r="H1904" i="5"/>
  <c r="H1903" i="5"/>
  <c r="H1902" i="5"/>
  <c r="H1901" i="5"/>
  <c r="H1900" i="5"/>
  <c r="H1899" i="5"/>
  <c r="H1898" i="5"/>
  <c r="H1897" i="5"/>
  <c r="H1896" i="5"/>
  <c r="H1895" i="5"/>
  <c r="H1894" i="5"/>
  <c r="H1893" i="5"/>
  <c r="H1892" i="5"/>
  <c r="H1891" i="5"/>
  <c r="H1890" i="5"/>
  <c r="H1889" i="5"/>
  <c r="H1888" i="5"/>
  <c r="H1887" i="5"/>
  <c r="H1886" i="5"/>
  <c r="H1885" i="5"/>
  <c r="H1884" i="5"/>
  <c r="H1883" i="5"/>
  <c r="H1882" i="5"/>
  <c r="H1881" i="5"/>
  <c r="H1880" i="5"/>
  <c r="H1879" i="5"/>
  <c r="H1878" i="5"/>
  <c r="H1877" i="5"/>
  <c r="H1876" i="5"/>
  <c r="H1875" i="5"/>
  <c r="H1874" i="5"/>
  <c r="H1873" i="5"/>
  <c r="H1872" i="5"/>
  <c r="H1871" i="5"/>
  <c r="H1870" i="5"/>
  <c r="H1869" i="5"/>
  <c r="H1868" i="5"/>
  <c r="H1867" i="5"/>
  <c r="H1866" i="5"/>
  <c r="H1865" i="5"/>
  <c r="H1864" i="5"/>
  <c r="H1863" i="5"/>
  <c r="H1862" i="5"/>
  <c r="H1861" i="5"/>
  <c r="H1860" i="5"/>
  <c r="H1859" i="5"/>
  <c r="H1858" i="5"/>
  <c r="H1857" i="5"/>
  <c r="H1856" i="5"/>
  <c r="H1855" i="5"/>
  <c r="H1854" i="5"/>
  <c r="H1853" i="5"/>
  <c r="H1852" i="5"/>
  <c r="H1851" i="5"/>
  <c r="H1850" i="5"/>
  <c r="H1849" i="5"/>
  <c r="H1848" i="5"/>
  <c r="H1847" i="5"/>
  <c r="H1846" i="5"/>
  <c r="H1845" i="5"/>
  <c r="H1844" i="5"/>
  <c r="H1843" i="5"/>
  <c r="H1842" i="5"/>
  <c r="H1841" i="5"/>
  <c r="H1840" i="5"/>
  <c r="H1839" i="5"/>
  <c r="H1838" i="5"/>
  <c r="H1837" i="5"/>
  <c r="H1836" i="5"/>
  <c r="H1835" i="5"/>
  <c r="H1834" i="5"/>
  <c r="H1833" i="5"/>
  <c r="H1832" i="5"/>
  <c r="H1831" i="5"/>
  <c r="H1830" i="5"/>
  <c r="H1829" i="5"/>
  <c r="H1828" i="5"/>
  <c r="H1827" i="5"/>
  <c r="H1826" i="5"/>
  <c r="H1825" i="5"/>
  <c r="H1824" i="5"/>
  <c r="H1823" i="5"/>
  <c r="H1822" i="5"/>
  <c r="H1821" i="5"/>
  <c r="H1820" i="5"/>
  <c r="H1819" i="5"/>
  <c r="H1818" i="5"/>
  <c r="H1817" i="5"/>
  <c r="H1816" i="5"/>
  <c r="H1815" i="5"/>
  <c r="H1814" i="5"/>
  <c r="H1813" i="5"/>
  <c r="H1812" i="5"/>
  <c r="H1811" i="5"/>
  <c r="H1810" i="5"/>
  <c r="H1809" i="5"/>
  <c r="H1808" i="5"/>
  <c r="H1807" i="5"/>
  <c r="H1806" i="5"/>
  <c r="H1805" i="5"/>
  <c r="H1804" i="5"/>
  <c r="H1803" i="5"/>
  <c r="H1802" i="5"/>
  <c r="H1801" i="5"/>
  <c r="H1800" i="5"/>
  <c r="H1799" i="5"/>
  <c r="H1798" i="5"/>
  <c r="H1797" i="5"/>
  <c r="H1796" i="5"/>
  <c r="H1795" i="5"/>
  <c r="H1794" i="5"/>
  <c r="H1793" i="5"/>
  <c r="H1792" i="5"/>
  <c r="H1791" i="5"/>
  <c r="H1790" i="5"/>
  <c r="H1789" i="5"/>
  <c r="H1788" i="5"/>
  <c r="H1787" i="5"/>
  <c r="H1786" i="5"/>
  <c r="H1785" i="5"/>
  <c r="H1784" i="5"/>
  <c r="H1783" i="5"/>
  <c r="H1782" i="5"/>
  <c r="H1781" i="5"/>
  <c r="H1780" i="5"/>
  <c r="H1779" i="5"/>
  <c r="H1778" i="5"/>
  <c r="H1777" i="5"/>
  <c r="H1776" i="5"/>
  <c r="H1775" i="5"/>
  <c r="H1774" i="5"/>
  <c r="H1773" i="5"/>
  <c r="H1772" i="5"/>
  <c r="H1771" i="5"/>
  <c r="H1770" i="5"/>
  <c r="H1769" i="5"/>
  <c r="H1768" i="5"/>
  <c r="H1767" i="5"/>
  <c r="H1766" i="5"/>
  <c r="H1765" i="5"/>
  <c r="H1764" i="5"/>
  <c r="H1763" i="5"/>
  <c r="H1762" i="5"/>
  <c r="H1761" i="5"/>
  <c r="H1760" i="5"/>
  <c r="H1759" i="5"/>
  <c r="H1758" i="5"/>
  <c r="H1757" i="5"/>
  <c r="H1756" i="5"/>
  <c r="H1755" i="5"/>
  <c r="H1754" i="5"/>
  <c r="H1753" i="5"/>
  <c r="H1752" i="5"/>
  <c r="H1751" i="5"/>
  <c r="H1750" i="5"/>
  <c r="H1749" i="5"/>
  <c r="H1748" i="5"/>
  <c r="H1747" i="5"/>
  <c r="H1746" i="5"/>
  <c r="H1745" i="5"/>
  <c r="H1744" i="5"/>
  <c r="H1743" i="5"/>
  <c r="H1742" i="5"/>
  <c r="H1741" i="5"/>
  <c r="H1740" i="5"/>
  <c r="H1739" i="5"/>
  <c r="H1738" i="5"/>
  <c r="H1737" i="5"/>
  <c r="H1736" i="5"/>
  <c r="H1735" i="5"/>
  <c r="H1734" i="5"/>
  <c r="H1733" i="5"/>
  <c r="H1732" i="5"/>
  <c r="H1731" i="5"/>
  <c r="H1730" i="5"/>
  <c r="H1729" i="5"/>
  <c r="H1728" i="5"/>
  <c r="H1727" i="5"/>
  <c r="H1726" i="5"/>
  <c r="H1725" i="5"/>
  <c r="H1724" i="5"/>
  <c r="H1723" i="5"/>
  <c r="H1722" i="5"/>
  <c r="H1721" i="5"/>
  <c r="H1720" i="5"/>
  <c r="H1719" i="5"/>
  <c r="H1718" i="5"/>
  <c r="H1717" i="5"/>
  <c r="H1716" i="5"/>
  <c r="H1715" i="5"/>
  <c r="H1714" i="5"/>
  <c r="H1713" i="5"/>
  <c r="H1712" i="5"/>
  <c r="H1711" i="5"/>
  <c r="H1710" i="5"/>
  <c r="H1709" i="5"/>
  <c r="H1708" i="5"/>
  <c r="H1707" i="5"/>
  <c r="H1706" i="5"/>
  <c r="H1705" i="5"/>
  <c r="H1704" i="5"/>
  <c r="H1703" i="5"/>
  <c r="H1702" i="5"/>
  <c r="H1701" i="5"/>
  <c r="H1700" i="5"/>
  <c r="H1699" i="5"/>
  <c r="H1698" i="5"/>
  <c r="H1697" i="5"/>
  <c r="H1696" i="5"/>
  <c r="H1695" i="5"/>
  <c r="H1694" i="5"/>
  <c r="H1693" i="5"/>
  <c r="H1692" i="5"/>
  <c r="H1691" i="5"/>
  <c r="H1690" i="5"/>
  <c r="H1689" i="5"/>
  <c r="H1688" i="5"/>
  <c r="H1687" i="5"/>
  <c r="H1686" i="5"/>
  <c r="H1685" i="5"/>
  <c r="H1684" i="5"/>
  <c r="H1683" i="5"/>
  <c r="H1682" i="5"/>
  <c r="H1681" i="5"/>
  <c r="H1680" i="5"/>
  <c r="H1679" i="5"/>
  <c r="H1678" i="5"/>
  <c r="H1677" i="5"/>
  <c r="H1676" i="5"/>
  <c r="H1675" i="5"/>
  <c r="H1674" i="5"/>
  <c r="H1673" i="5"/>
  <c r="H1672" i="5"/>
  <c r="H1671" i="5"/>
  <c r="H1670" i="5"/>
  <c r="H1669" i="5"/>
  <c r="H1668" i="5"/>
  <c r="H1667" i="5"/>
  <c r="H1666" i="5"/>
  <c r="H1665" i="5"/>
  <c r="H1664" i="5"/>
  <c r="H1663" i="5"/>
  <c r="H1662" i="5"/>
  <c r="H1661" i="5"/>
  <c r="H1660" i="5"/>
  <c r="H1659" i="5"/>
  <c r="H1658" i="5"/>
  <c r="H1657" i="5"/>
  <c r="H1656" i="5"/>
  <c r="H1655" i="5"/>
  <c r="H1654" i="5"/>
  <c r="H1653" i="5"/>
  <c r="H1652" i="5"/>
  <c r="H1651" i="5"/>
  <c r="H1650" i="5"/>
  <c r="H1649" i="5"/>
  <c r="H1648" i="5"/>
  <c r="H1647" i="5"/>
  <c r="H1646" i="5"/>
  <c r="H1645" i="5"/>
  <c r="H1644" i="5"/>
  <c r="H1643" i="5"/>
  <c r="H1642" i="5"/>
  <c r="H1641" i="5"/>
  <c r="H1640" i="5"/>
  <c r="H1639" i="5"/>
  <c r="H1638" i="5"/>
  <c r="H1637" i="5"/>
  <c r="H1636" i="5"/>
  <c r="H1635" i="5"/>
  <c r="H1634" i="5"/>
  <c r="H1633" i="5"/>
  <c r="H1632" i="5"/>
  <c r="H1631" i="5"/>
  <c r="H1630" i="5"/>
  <c r="H1629" i="5"/>
  <c r="H1628" i="5"/>
  <c r="H1627" i="5"/>
  <c r="H1626" i="5"/>
  <c r="H1625" i="5"/>
  <c r="H1624" i="5"/>
  <c r="H1623" i="5"/>
  <c r="H1622" i="5"/>
  <c r="H1621" i="5"/>
  <c r="H1620" i="5"/>
  <c r="H1619" i="5"/>
  <c r="H1618" i="5"/>
  <c r="H1617" i="5"/>
  <c r="H1616" i="5"/>
  <c r="H1615" i="5"/>
  <c r="H1614" i="5"/>
  <c r="H1613" i="5"/>
  <c r="H1612" i="5"/>
  <c r="H1611" i="5"/>
  <c r="H1610" i="5"/>
  <c r="H1609" i="5"/>
  <c r="H1608" i="5"/>
  <c r="H1607" i="5"/>
  <c r="H1606" i="5"/>
  <c r="H1605" i="5"/>
  <c r="H1604" i="5"/>
  <c r="H1603" i="5"/>
  <c r="H1602" i="5"/>
  <c r="H1601" i="5"/>
  <c r="H1600" i="5"/>
  <c r="H1599" i="5"/>
  <c r="H1598" i="5"/>
  <c r="H1597" i="5"/>
  <c r="H1596" i="5"/>
  <c r="H1595" i="5"/>
  <c r="H1594" i="5"/>
  <c r="H1593" i="5"/>
  <c r="H1592" i="5"/>
  <c r="H1591" i="5"/>
  <c r="H1590" i="5"/>
  <c r="H1589" i="5"/>
  <c r="H1588" i="5"/>
  <c r="H1587" i="5"/>
  <c r="H1586" i="5"/>
  <c r="H1585" i="5"/>
  <c r="H1584" i="5"/>
  <c r="H1583" i="5"/>
  <c r="H1582" i="5"/>
  <c r="H1581" i="5"/>
  <c r="H1580" i="5"/>
  <c r="H1579" i="5"/>
  <c r="H1578" i="5"/>
  <c r="H1577" i="5"/>
  <c r="H1576" i="5"/>
  <c r="H1575" i="5"/>
  <c r="H1574" i="5"/>
  <c r="H1573" i="5"/>
  <c r="H1572" i="5"/>
  <c r="H1571" i="5"/>
  <c r="H1570" i="5"/>
  <c r="H1569" i="5"/>
  <c r="H1568" i="5"/>
  <c r="H1567" i="5"/>
  <c r="H1566" i="5"/>
  <c r="H1565" i="5"/>
  <c r="H1564" i="5"/>
  <c r="H1563" i="5"/>
  <c r="H1562" i="5"/>
  <c r="H1561" i="5"/>
  <c r="H1560" i="5"/>
  <c r="H1559" i="5"/>
  <c r="H1558" i="5"/>
  <c r="H1557" i="5"/>
  <c r="H1556" i="5"/>
  <c r="H1555" i="5"/>
  <c r="H1554" i="5"/>
  <c r="H1553" i="5"/>
  <c r="H1552" i="5"/>
  <c r="H1551" i="5"/>
  <c r="H1550" i="5"/>
  <c r="H1549" i="5"/>
  <c r="H1548" i="5"/>
  <c r="H1547" i="5"/>
  <c r="H1546" i="5"/>
  <c r="H1545" i="5"/>
  <c r="H1544" i="5"/>
  <c r="H1543" i="5"/>
  <c r="H1542" i="5"/>
  <c r="H1541" i="5"/>
  <c r="H1540" i="5"/>
  <c r="H1539" i="5"/>
  <c r="H1538" i="5"/>
  <c r="H1537" i="5"/>
  <c r="H1536" i="5"/>
  <c r="H1535" i="5"/>
  <c r="H1534" i="5"/>
  <c r="H1533" i="5"/>
  <c r="H1532" i="5"/>
  <c r="H1531" i="5"/>
  <c r="H1530" i="5"/>
  <c r="H1529" i="5"/>
  <c r="H1528" i="5"/>
  <c r="H1527" i="5"/>
  <c r="H1526" i="5"/>
  <c r="H1525" i="5"/>
  <c r="H1524" i="5"/>
  <c r="H1523" i="5"/>
  <c r="H1522" i="5"/>
  <c r="H1521" i="5"/>
  <c r="H1520" i="5"/>
  <c r="H1519" i="5"/>
  <c r="H1518" i="5"/>
  <c r="H1517" i="5"/>
  <c r="H1516" i="5"/>
  <c r="H1515" i="5"/>
  <c r="H1514" i="5"/>
  <c r="H1513" i="5"/>
  <c r="H1512" i="5"/>
  <c r="H1511" i="5"/>
  <c r="H1510" i="5"/>
  <c r="H1509" i="5"/>
  <c r="H1508" i="5"/>
  <c r="H1507" i="5"/>
  <c r="H1506" i="5"/>
  <c r="H1505" i="5"/>
  <c r="H1504" i="5"/>
  <c r="H1503" i="5"/>
  <c r="H1502" i="5"/>
  <c r="H1501" i="5"/>
  <c r="H1500" i="5"/>
  <c r="H1499" i="5"/>
  <c r="H1498" i="5"/>
  <c r="H1497" i="5"/>
  <c r="H1496" i="5"/>
  <c r="H1495" i="5"/>
  <c r="H1494" i="5"/>
  <c r="H1493" i="5"/>
  <c r="H1492" i="5"/>
  <c r="H1491" i="5"/>
  <c r="H1490" i="5"/>
  <c r="H1489" i="5"/>
  <c r="H1488" i="5"/>
  <c r="H1487" i="5"/>
  <c r="H1486" i="5"/>
  <c r="H1485" i="5"/>
  <c r="H1484" i="5"/>
  <c r="H1483" i="5"/>
  <c r="H1482" i="5"/>
  <c r="H1481" i="5"/>
  <c r="H1480" i="5"/>
  <c r="H1479" i="5"/>
  <c r="H1478" i="5"/>
  <c r="H1477" i="5"/>
  <c r="H1476" i="5"/>
  <c r="H1475" i="5"/>
  <c r="H1474" i="5"/>
  <c r="H1473" i="5"/>
  <c r="H1472" i="5"/>
  <c r="H1471" i="5"/>
  <c r="H1470" i="5"/>
  <c r="H1469" i="5"/>
  <c r="H1468" i="5"/>
  <c r="H1467" i="5"/>
  <c r="H1466" i="5"/>
  <c r="H1465" i="5"/>
  <c r="H1464" i="5"/>
  <c r="H1463" i="5"/>
  <c r="H1462" i="5"/>
  <c r="H1461" i="5"/>
  <c r="H1460" i="5"/>
  <c r="H1459" i="5"/>
  <c r="H1458" i="5"/>
  <c r="H1457" i="5"/>
  <c r="H1456" i="5"/>
  <c r="H1455" i="5"/>
  <c r="H1454" i="5"/>
  <c r="H1453" i="5"/>
  <c r="H1452" i="5"/>
  <c r="H1451" i="5"/>
  <c r="H1450" i="5"/>
  <c r="H1449" i="5"/>
  <c r="H1448" i="5"/>
  <c r="H1447" i="5"/>
  <c r="H1446" i="5"/>
  <c r="H1445" i="5"/>
  <c r="H1444" i="5"/>
  <c r="H1443" i="5"/>
  <c r="H1442" i="5"/>
  <c r="H1441" i="5"/>
  <c r="H1440" i="5"/>
  <c r="H1439" i="5"/>
  <c r="H1438" i="5"/>
  <c r="H1437" i="5"/>
  <c r="H1436" i="5"/>
  <c r="H1435" i="5"/>
  <c r="H1434" i="5"/>
  <c r="H1433" i="5"/>
  <c r="H1432" i="5"/>
  <c r="H1431" i="5"/>
  <c r="H1430" i="5"/>
  <c r="H1429" i="5"/>
  <c r="H1428" i="5"/>
  <c r="H1427" i="5"/>
  <c r="H1426" i="5"/>
  <c r="H1425" i="5"/>
  <c r="H1424" i="5"/>
  <c r="H1423" i="5"/>
  <c r="H1422" i="5"/>
  <c r="H1421" i="5"/>
  <c r="H1420" i="5"/>
  <c r="H1419" i="5"/>
  <c r="H1418" i="5"/>
  <c r="H1417" i="5"/>
  <c r="H1416" i="5"/>
  <c r="H1415" i="5"/>
  <c r="H1414" i="5"/>
  <c r="H1413" i="5"/>
  <c r="H1412" i="5"/>
  <c r="H1411" i="5"/>
  <c r="H1410" i="5"/>
  <c r="H1409" i="5"/>
  <c r="H1408" i="5"/>
  <c r="H1407" i="5"/>
  <c r="H1406" i="5"/>
  <c r="H1405" i="5"/>
  <c r="H1404" i="5"/>
  <c r="H1403" i="5"/>
  <c r="H1402" i="5"/>
  <c r="H1401" i="5"/>
  <c r="H1400" i="5"/>
  <c r="H1399" i="5"/>
  <c r="H1398" i="5"/>
  <c r="H1397" i="5"/>
  <c r="H1396" i="5"/>
  <c r="H1395" i="5"/>
  <c r="H1394" i="5"/>
  <c r="H1393" i="5"/>
  <c r="H1392" i="5"/>
  <c r="H1391" i="5"/>
  <c r="H1390" i="5"/>
  <c r="H1389" i="5"/>
  <c r="H1388" i="5"/>
  <c r="H1387" i="5"/>
  <c r="H1386" i="5"/>
  <c r="H1385" i="5"/>
  <c r="H1384" i="5"/>
  <c r="H1383" i="5"/>
  <c r="H1382" i="5"/>
  <c r="H1381" i="5"/>
  <c r="H1380" i="5"/>
  <c r="H1379" i="5"/>
  <c r="H1378" i="5"/>
  <c r="H1377" i="5"/>
  <c r="H1376" i="5"/>
  <c r="H1375" i="5"/>
  <c r="H1374" i="5"/>
  <c r="H1373" i="5"/>
  <c r="H1372" i="5"/>
  <c r="H1371" i="5"/>
  <c r="H1370" i="5"/>
  <c r="H1369" i="5"/>
  <c r="H1368" i="5"/>
  <c r="H1367" i="5"/>
  <c r="H1366" i="5"/>
  <c r="H1365" i="5"/>
  <c r="H1364" i="5"/>
  <c r="H1363" i="5"/>
  <c r="H1362" i="5"/>
  <c r="H1361" i="5"/>
  <c r="H1360" i="5"/>
  <c r="H1359" i="5"/>
  <c r="H1358" i="5"/>
  <c r="H1357" i="5"/>
  <c r="H1356" i="5"/>
  <c r="H1355" i="5"/>
  <c r="H1354" i="5"/>
  <c r="H1353" i="5"/>
  <c r="H1352" i="5"/>
  <c r="H1351" i="5"/>
  <c r="H1350" i="5"/>
  <c r="H1349" i="5"/>
  <c r="H1348" i="5"/>
  <c r="H1347" i="5"/>
  <c r="H1346" i="5"/>
  <c r="H1345" i="5"/>
  <c r="H1344" i="5"/>
  <c r="H1343" i="5"/>
  <c r="H1342" i="5"/>
  <c r="H1341" i="5"/>
  <c r="H1340" i="5"/>
  <c r="H1339" i="5"/>
  <c r="H1338" i="5"/>
  <c r="H1337" i="5"/>
  <c r="H1336" i="5"/>
  <c r="H1335" i="5"/>
  <c r="H1334" i="5"/>
  <c r="H1333" i="5"/>
  <c r="H1332" i="5"/>
  <c r="H1331" i="5"/>
  <c r="H1330" i="5"/>
  <c r="H1329" i="5"/>
  <c r="H1328" i="5"/>
  <c r="H1327" i="5"/>
  <c r="H1326" i="5"/>
  <c r="H1325" i="5"/>
  <c r="H1324" i="5"/>
  <c r="H1323" i="5"/>
  <c r="H1322" i="5"/>
  <c r="H1321" i="5"/>
  <c r="H1320" i="5"/>
  <c r="H1319" i="5"/>
  <c r="H1318" i="5"/>
  <c r="H1317" i="5"/>
  <c r="H1316" i="5"/>
  <c r="H1315" i="5"/>
  <c r="H1314" i="5"/>
  <c r="H1313" i="5"/>
  <c r="H1312" i="5"/>
  <c r="H1311" i="5"/>
  <c r="H1310" i="5"/>
  <c r="H1309" i="5"/>
  <c r="H1308" i="5"/>
  <c r="H1307" i="5"/>
  <c r="H1306" i="5"/>
  <c r="H1305" i="5"/>
  <c r="H1304" i="5"/>
  <c r="H1303" i="5"/>
  <c r="H1302" i="5"/>
  <c r="H1301" i="5"/>
  <c r="H1300" i="5"/>
  <c r="H1299" i="5"/>
  <c r="H1298" i="5"/>
  <c r="H1297" i="5"/>
  <c r="H1296" i="5"/>
  <c r="H1295" i="5"/>
  <c r="H1294" i="5"/>
  <c r="H1293" i="5"/>
  <c r="H1292" i="5"/>
  <c r="H1291" i="5"/>
  <c r="H1290" i="5"/>
  <c r="H1289" i="5"/>
  <c r="H1288" i="5"/>
  <c r="H1287" i="5"/>
  <c r="H1286" i="5"/>
  <c r="H1285" i="5"/>
  <c r="H1284" i="5"/>
  <c r="H1283" i="5"/>
  <c r="H1282" i="5"/>
  <c r="H1281" i="5"/>
  <c r="H1280" i="5"/>
  <c r="H1279" i="5"/>
  <c r="H1278" i="5"/>
  <c r="H1277" i="5"/>
  <c r="H1276" i="5"/>
  <c r="H1275" i="5"/>
  <c r="H1274" i="5"/>
  <c r="H1273" i="5"/>
  <c r="H1272" i="5"/>
  <c r="H1271" i="5"/>
  <c r="H1270" i="5"/>
  <c r="H1269" i="5"/>
  <c r="H1268" i="5"/>
  <c r="H1267" i="5"/>
  <c r="H1266" i="5"/>
  <c r="H1265" i="5"/>
  <c r="H1264" i="5"/>
  <c r="H1263" i="5"/>
  <c r="H1262" i="5"/>
  <c r="H1261" i="5"/>
  <c r="H1260" i="5"/>
  <c r="H1259" i="5"/>
  <c r="H1258" i="5"/>
  <c r="H1257" i="5"/>
  <c r="H1256" i="5"/>
  <c r="H1255" i="5"/>
  <c r="H1254" i="5"/>
  <c r="H1253" i="5"/>
  <c r="H1252" i="5"/>
  <c r="H1251" i="5"/>
  <c r="H1250" i="5"/>
  <c r="H1249" i="5"/>
  <c r="H1248" i="5"/>
  <c r="H1247" i="5"/>
  <c r="H1246" i="5"/>
  <c r="H1245" i="5"/>
  <c r="H1244" i="5"/>
  <c r="H1243" i="5"/>
  <c r="H1242" i="5"/>
  <c r="H1241" i="5"/>
  <c r="H1240" i="5"/>
  <c r="H1239" i="5"/>
  <c r="H1238" i="5"/>
  <c r="H1237" i="5"/>
  <c r="H1236" i="5"/>
  <c r="H1235" i="5"/>
  <c r="H1234" i="5"/>
  <c r="H1233" i="5"/>
  <c r="H1232" i="5"/>
  <c r="H1231" i="5"/>
  <c r="H1230" i="5"/>
  <c r="H1229" i="5"/>
  <c r="H1228" i="5"/>
  <c r="H1227" i="5"/>
  <c r="H1226" i="5"/>
  <c r="H1225" i="5"/>
  <c r="H1224" i="5"/>
  <c r="H1223" i="5"/>
  <c r="H1222" i="5"/>
  <c r="H1221" i="5"/>
  <c r="H1220" i="5"/>
  <c r="H1219" i="5"/>
  <c r="H1218" i="5"/>
  <c r="H1217" i="5"/>
  <c r="H1216" i="5"/>
  <c r="H1215" i="5"/>
  <c r="H1214" i="5"/>
  <c r="H1213" i="5"/>
  <c r="H1212" i="5"/>
  <c r="H1211" i="5"/>
  <c r="H1210" i="5"/>
  <c r="H1209" i="5"/>
  <c r="H1208" i="5"/>
  <c r="H1207" i="5"/>
  <c r="H1206" i="5"/>
  <c r="H1205" i="5"/>
  <c r="H1204" i="5"/>
  <c r="H1203" i="5"/>
  <c r="H1202" i="5"/>
  <c r="H1201" i="5"/>
  <c r="H1200" i="5"/>
  <c r="H1199" i="5"/>
  <c r="H1198" i="5"/>
  <c r="H1197" i="5"/>
  <c r="H1196" i="5"/>
  <c r="H1195" i="5"/>
  <c r="H1194" i="5"/>
  <c r="H1193" i="5"/>
  <c r="H1192" i="5"/>
  <c r="H1191" i="5"/>
  <c r="H1190" i="5"/>
  <c r="H1189" i="5"/>
  <c r="H1188" i="5"/>
  <c r="H1187" i="5"/>
  <c r="H1186" i="5"/>
  <c r="H1185" i="5"/>
  <c r="H1184" i="5"/>
  <c r="H1183" i="5"/>
  <c r="H1182" i="5"/>
  <c r="H1181" i="5"/>
  <c r="H1180" i="5"/>
  <c r="H1179" i="5"/>
  <c r="H1178" i="5"/>
  <c r="H1177" i="5"/>
  <c r="H1176" i="5"/>
  <c r="H1175" i="5"/>
  <c r="H1174" i="5"/>
  <c r="H1173" i="5"/>
  <c r="H1172" i="5"/>
  <c r="H1171" i="5"/>
  <c r="H1170" i="5"/>
  <c r="H1169" i="5"/>
  <c r="H1168" i="5"/>
  <c r="H1167" i="5"/>
  <c r="H1166" i="5"/>
  <c r="H1165" i="5"/>
  <c r="H1164" i="5"/>
  <c r="H1163" i="5"/>
  <c r="H1162" i="5"/>
  <c r="H1161" i="5"/>
  <c r="H1160" i="5"/>
  <c r="H1159" i="5"/>
  <c r="H1158" i="5"/>
  <c r="H1157" i="5"/>
  <c r="H1156" i="5"/>
  <c r="H1155" i="5"/>
  <c r="H1154" i="5"/>
  <c r="H1153" i="5"/>
  <c r="H1152" i="5"/>
  <c r="H1151" i="5"/>
  <c r="H1150" i="5"/>
  <c r="H1149" i="5"/>
  <c r="H1148" i="5"/>
  <c r="H1147" i="5"/>
  <c r="H1146" i="5"/>
  <c r="H1145" i="5"/>
  <c r="H1144" i="5"/>
  <c r="H1143" i="5"/>
  <c r="H1142" i="5"/>
  <c r="H1141" i="5"/>
  <c r="H1140" i="5"/>
  <c r="H1139" i="5"/>
  <c r="H1138" i="5"/>
  <c r="H1137" i="5"/>
  <c r="H1136" i="5"/>
  <c r="H1135" i="5"/>
  <c r="H1134" i="5"/>
  <c r="H1133" i="5"/>
  <c r="H1132" i="5"/>
  <c r="H1131" i="5"/>
  <c r="H1130" i="5"/>
  <c r="H1129" i="5"/>
  <c r="H1128" i="5"/>
  <c r="H1127" i="5"/>
  <c r="H1126" i="5"/>
  <c r="H1125" i="5"/>
  <c r="H1124" i="5"/>
  <c r="H1123" i="5"/>
  <c r="H1122" i="5"/>
  <c r="H1121" i="5"/>
  <c r="H1120" i="5"/>
  <c r="H1119" i="5"/>
  <c r="H1118" i="5"/>
  <c r="H1117" i="5"/>
  <c r="H1116" i="5"/>
  <c r="H1115" i="5"/>
  <c r="H1114" i="5"/>
  <c r="H1113" i="5"/>
  <c r="H1112" i="5"/>
  <c r="H1111" i="5"/>
  <c r="H1110" i="5"/>
  <c r="H1109" i="5"/>
  <c r="H1108" i="5"/>
  <c r="H1107" i="5"/>
  <c r="H1106" i="5"/>
  <c r="H1105" i="5"/>
  <c r="H1104" i="5"/>
  <c r="H1103" i="5"/>
  <c r="H1102" i="5"/>
  <c r="H1101" i="5"/>
  <c r="H1100" i="5"/>
  <c r="H1099" i="5"/>
  <c r="H1098" i="5"/>
  <c r="H1097" i="5"/>
  <c r="H1096" i="5"/>
  <c r="H1095" i="5"/>
  <c r="H1094" i="5"/>
  <c r="H1093" i="5"/>
  <c r="H1092" i="5"/>
  <c r="H1091" i="5"/>
  <c r="H1090" i="5"/>
  <c r="H1089" i="5"/>
  <c r="H1088" i="5"/>
  <c r="H1087" i="5"/>
  <c r="H1086" i="5"/>
  <c r="H1085" i="5"/>
  <c r="H1084" i="5"/>
  <c r="H1083" i="5"/>
  <c r="H1082" i="5"/>
  <c r="H1081" i="5"/>
  <c r="H1080" i="5"/>
  <c r="H1079" i="5"/>
  <c r="H1078" i="5"/>
  <c r="H1077" i="5"/>
  <c r="H1076" i="5"/>
  <c r="H1075" i="5"/>
  <c r="H1074" i="5"/>
  <c r="H1073" i="5"/>
  <c r="H1072" i="5"/>
  <c r="H1071" i="5"/>
  <c r="H1070" i="5"/>
  <c r="H1069" i="5"/>
  <c r="H1068" i="5"/>
  <c r="H1067" i="5"/>
  <c r="H1066" i="5"/>
  <c r="H1065" i="5"/>
  <c r="H1064" i="5"/>
  <c r="H1063" i="5"/>
  <c r="H1062" i="5"/>
  <c r="H1061" i="5"/>
  <c r="H1060" i="5"/>
  <c r="H1059" i="5"/>
  <c r="H1058" i="5"/>
  <c r="H1057" i="5"/>
  <c r="H1056" i="5"/>
  <c r="H1055" i="5"/>
  <c r="H1054" i="5"/>
  <c r="H1053" i="5"/>
  <c r="H1052" i="5"/>
  <c r="H1051" i="5"/>
  <c r="H1050" i="5"/>
  <c r="H1049" i="5"/>
  <c r="H1048" i="5"/>
  <c r="H1047" i="5"/>
  <c r="H1046" i="5"/>
  <c r="H1045" i="5"/>
  <c r="H1044" i="5"/>
  <c r="H1043" i="5"/>
  <c r="H1042" i="5"/>
  <c r="H1041" i="5"/>
  <c r="H1040" i="5"/>
  <c r="H1039" i="5"/>
  <c r="H1038" i="5"/>
  <c r="H1037" i="5"/>
  <c r="H1036" i="5"/>
  <c r="H1035" i="5"/>
  <c r="H1034" i="5"/>
  <c r="H1033" i="5"/>
  <c r="H1032" i="5"/>
  <c r="H1031" i="5"/>
  <c r="H1030" i="5"/>
  <c r="H1029" i="5"/>
  <c r="H1028" i="5"/>
  <c r="H1027" i="5"/>
  <c r="H1026" i="5"/>
  <c r="H1025" i="5"/>
  <c r="H1024" i="5"/>
  <c r="H1023" i="5"/>
  <c r="H1022" i="5"/>
  <c r="H1021" i="5"/>
  <c r="H1020" i="5"/>
  <c r="H1019" i="5"/>
  <c r="H1018" i="5"/>
  <c r="H1017" i="5"/>
  <c r="H1016" i="5"/>
  <c r="H1015" i="5"/>
  <c r="H1014" i="5"/>
  <c r="H1013" i="5"/>
  <c r="H1012" i="5"/>
  <c r="H1011" i="5"/>
  <c r="H1010" i="5"/>
  <c r="H1009" i="5"/>
  <c r="H1008" i="5"/>
  <c r="H1007" i="5"/>
  <c r="H1006" i="5"/>
  <c r="H1005" i="5"/>
  <c r="H1004" i="5"/>
  <c r="H1003" i="5"/>
  <c r="H1002" i="5"/>
  <c r="H1001" i="5"/>
  <c r="H1000" i="5"/>
  <c r="H999" i="5"/>
  <c r="H998" i="5"/>
  <c r="H997" i="5"/>
  <c r="H996" i="5"/>
  <c r="H995" i="5"/>
  <c r="H994" i="5"/>
  <c r="H993" i="5"/>
  <c r="H992" i="5"/>
  <c r="H991" i="5"/>
  <c r="H990" i="5"/>
  <c r="H989" i="5"/>
  <c r="H988" i="5"/>
  <c r="H987" i="5"/>
  <c r="H986" i="5"/>
  <c r="H985" i="5"/>
  <c r="H984" i="5"/>
  <c r="H983" i="5"/>
  <c r="H982" i="5"/>
  <c r="H981" i="5"/>
  <c r="H980" i="5"/>
  <c r="H979" i="5"/>
  <c r="H978" i="5"/>
  <c r="H977" i="5"/>
  <c r="H976" i="5"/>
  <c r="H975" i="5"/>
  <c r="H974" i="5"/>
  <c r="H973" i="5"/>
  <c r="H972" i="5"/>
  <c r="H971" i="5"/>
  <c r="H970" i="5"/>
  <c r="H969" i="5"/>
  <c r="H968" i="5"/>
  <c r="H967" i="5"/>
  <c r="H966" i="5"/>
  <c r="H965" i="5"/>
  <c r="H964" i="5"/>
  <c r="H963" i="5"/>
  <c r="H962" i="5"/>
  <c r="H961" i="5"/>
  <c r="H960" i="5"/>
  <c r="H959" i="5"/>
  <c r="H958" i="5"/>
  <c r="H957" i="5"/>
  <c r="H956" i="5"/>
  <c r="H955" i="5"/>
  <c r="H954" i="5"/>
  <c r="H953" i="5"/>
  <c r="H952" i="5"/>
  <c r="H951" i="5"/>
  <c r="H950" i="5"/>
  <c r="H949" i="5"/>
  <c r="H948" i="5"/>
  <c r="H947" i="5"/>
  <c r="H946" i="5"/>
  <c r="H945" i="5"/>
  <c r="H944" i="5"/>
  <c r="H943" i="5"/>
  <c r="H942" i="5"/>
  <c r="H941" i="5"/>
  <c r="H940" i="5"/>
  <c r="H939" i="5"/>
  <c r="H938" i="5"/>
  <c r="H937" i="5"/>
  <c r="H936" i="5"/>
  <c r="H935" i="5"/>
  <c r="H934" i="5"/>
  <c r="H933" i="5"/>
  <c r="H932" i="5"/>
  <c r="H931" i="5"/>
  <c r="H930" i="5"/>
  <c r="H929" i="5"/>
  <c r="H928" i="5"/>
  <c r="H927" i="5"/>
  <c r="H926" i="5"/>
  <c r="H925" i="5"/>
  <c r="H924" i="5"/>
  <c r="H923" i="5"/>
  <c r="H922" i="5"/>
  <c r="H921" i="5"/>
  <c r="H920" i="5"/>
  <c r="H919" i="5"/>
  <c r="H918" i="5"/>
  <c r="H917" i="5"/>
  <c r="H916" i="5"/>
  <c r="H915" i="5"/>
  <c r="H914" i="5"/>
  <c r="H913" i="5"/>
  <c r="H912" i="5"/>
  <c r="H911" i="5"/>
  <c r="H910" i="5"/>
  <c r="H909" i="5"/>
  <c r="H908" i="5"/>
  <c r="H907" i="5"/>
  <c r="H906" i="5"/>
  <c r="H905" i="5"/>
  <c r="H904" i="5"/>
  <c r="H903" i="5"/>
  <c r="H902" i="5"/>
  <c r="H901" i="5"/>
  <c r="H900" i="5"/>
  <c r="H899" i="5"/>
  <c r="H898" i="5"/>
  <c r="H897" i="5"/>
  <c r="H896" i="5"/>
  <c r="H895" i="5"/>
  <c r="H894" i="5"/>
  <c r="H893" i="5"/>
  <c r="H892" i="5"/>
  <c r="H891" i="5"/>
  <c r="H890" i="5"/>
  <c r="H889" i="5"/>
  <c r="H888" i="5"/>
  <c r="H887" i="5"/>
  <c r="H886" i="5"/>
  <c r="H885" i="5"/>
  <c r="H884" i="5"/>
  <c r="H883" i="5"/>
  <c r="H882" i="5"/>
  <c r="H881" i="5"/>
  <c r="H880" i="5"/>
  <c r="H879" i="5"/>
  <c r="H878" i="5"/>
  <c r="H877" i="5"/>
  <c r="H876" i="5"/>
  <c r="H875" i="5"/>
  <c r="H874" i="5"/>
  <c r="H873" i="5"/>
  <c r="H872" i="5"/>
  <c r="H871" i="5"/>
  <c r="H870" i="5"/>
  <c r="H869" i="5"/>
  <c r="H868" i="5"/>
  <c r="H867" i="5"/>
  <c r="H866" i="5"/>
  <c r="H865" i="5"/>
  <c r="H864" i="5"/>
  <c r="H863" i="5"/>
  <c r="H862" i="5"/>
  <c r="H861" i="5"/>
  <c r="H860" i="5"/>
  <c r="H859" i="5"/>
  <c r="H858" i="5"/>
  <c r="H857" i="5"/>
  <c r="H856" i="5"/>
  <c r="H855" i="5"/>
  <c r="H854" i="5"/>
  <c r="H853" i="5"/>
  <c r="H852" i="5"/>
  <c r="H851" i="5"/>
  <c r="H850" i="5"/>
  <c r="H849" i="5"/>
  <c r="H848" i="5"/>
  <c r="H847" i="5"/>
  <c r="H846" i="5"/>
  <c r="H845" i="5"/>
  <c r="H844" i="5"/>
  <c r="H843" i="5"/>
  <c r="H842" i="5"/>
  <c r="H841" i="5"/>
  <c r="H840" i="5"/>
  <c r="H839" i="5"/>
  <c r="H838" i="5"/>
  <c r="H837" i="5"/>
  <c r="H836" i="5"/>
  <c r="H835" i="5"/>
  <c r="H834" i="5"/>
  <c r="H833" i="5"/>
  <c r="H832" i="5"/>
  <c r="H831" i="5"/>
  <c r="H830" i="5"/>
  <c r="H829" i="5"/>
  <c r="H828" i="5"/>
  <c r="H827" i="5"/>
  <c r="H826" i="5"/>
  <c r="H825" i="5"/>
  <c r="H824" i="5"/>
  <c r="H823" i="5"/>
  <c r="H822" i="5"/>
  <c r="H821" i="5"/>
  <c r="H820" i="5"/>
  <c r="H819" i="5"/>
  <c r="H818" i="5"/>
  <c r="H817" i="5"/>
  <c r="H816" i="5"/>
  <c r="H815" i="5"/>
  <c r="H814" i="5"/>
  <c r="H813" i="5"/>
  <c r="H812" i="5"/>
  <c r="H811" i="5"/>
  <c r="H810" i="5"/>
  <c r="H809" i="5"/>
  <c r="H808" i="5"/>
  <c r="H807" i="5"/>
  <c r="H806" i="5"/>
  <c r="H805" i="5"/>
  <c r="H804" i="5"/>
  <c r="H803" i="5"/>
  <c r="H802" i="5"/>
  <c r="H801" i="5"/>
  <c r="H800" i="5"/>
  <c r="H799" i="5"/>
  <c r="H798" i="5"/>
  <c r="H797" i="5"/>
  <c r="H796" i="5"/>
  <c r="H795" i="5"/>
  <c r="H794" i="5"/>
  <c r="H793" i="5"/>
  <c r="H792" i="5"/>
  <c r="H791" i="5"/>
  <c r="H790" i="5"/>
  <c r="H789" i="5"/>
  <c r="H788" i="5"/>
  <c r="H787" i="5"/>
  <c r="H786" i="5"/>
  <c r="H785" i="5"/>
  <c r="H784" i="5"/>
  <c r="H783" i="5"/>
  <c r="H782" i="5"/>
  <c r="H781" i="5"/>
  <c r="H780" i="5"/>
  <c r="H779" i="5"/>
  <c r="H778" i="5"/>
  <c r="H777" i="5"/>
  <c r="H776" i="5"/>
  <c r="H775" i="5"/>
  <c r="H774" i="5"/>
  <c r="H773" i="5"/>
  <c r="H772" i="5"/>
  <c r="H771" i="5"/>
  <c r="H770" i="5"/>
  <c r="H769" i="5"/>
  <c r="H768" i="5"/>
  <c r="H767" i="5"/>
  <c r="H766" i="5"/>
  <c r="H765" i="5"/>
  <c r="H764" i="5"/>
  <c r="H763" i="5"/>
  <c r="H762" i="5"/>
  <c r="H761" i="5"/>
  <c r="H760" i="5"/>
  <c r="H759" i="5"/>
  <c r="H758" i="5"/>
  <c r="H757" i="5"/>
  <c r="H756" i="5"/>
  <c r="H755" i="5"/>
  <c r="H754" i="5"/>
  <c r="H753" i="5"/>
  <c r="H752" i="5"/>
  <c r="H751" i="5"/>
  <c r="H750" i="5"/>
  <c r="H749" i="5"/>
  <c r="H748" i="5"/>
  <c r="H747" i="5"/>
  <c r="H746" i="5"/>
  <c r="H745" i="5"/>
  <c r="H744" i="5"/>
  <c r="H743" i="5"/>
  <c r="H742" i="5"/>
  <c r="H741" i="5"/>
  <c r="H740" i="5"/>
  <c r="H739" i="5"/>
  <c r="H738" i="5"/>
  <c r="H737" i="5"/>
  <c r="H736" i="5"/>
  <c r="H735" i="5"/>
  <c r="H734" i="5"/>
  <c r="H733" i="5"/>
  <c r="H732" i="5"/>
  <c r="H731" i="5"/>
  <c r="H730" i="5"/>
  <c r="H729" i="5"/>
  <c r="H728" i="5"/>
  <c r="H727" i="5"/>
  <c r="H726" i="5"/>
  <c r="H725" i="5"/>
  <c r="H724" i="5"/>
  <c r="H723" i="5"/>
  <c r="H722" i="5"/>
  <c r="H721" i="5"/>
  <c r="H720" i="5"/>
  <c r="H719" i="5"/>
  <c r="H718" i="5"/>
  <c r="H717" i="5"/>
  <c r="H716" i="5"/>
  <c r="H715" i="5"/>
  <c r="H714" i="5"/>
  <c r="H713" i="5"/>
  <c r="H712" i="5"/>
  <c r="H711" i="5"/>
  <c r="H710" i="5"/>
  <c r="H709" i="5"/>
  <c r="H708" i="5"/>
  <c r="H707" i="5"/>
  <c r="H706" i="5"/>
  <c r="H705" i="5"/>
  <c r="H704" i="5"/>
  <c r="H703" i="5"/>
  <c r="H702" i="5"/>
  <c r="H701" i="5"/>
  <c r="H700" i="5"/>
  <c r="H699" i="5"/>
  <c r="H698" i="5"/>
  <c r="H697" i="5"/>
  <c r="H696" i="5"/>
  <c r="H695" i="5"/>
  <c r="H694" i="5"/>
  <c r="H693" i="5"/>
  <c r="H692" i="5"/>
  <c r="H691" i="5"/>
  <c r="H690" i="5"/>
  <c r="H689" i="5"/>
  <c r="H688" i="5"/>
  <c r="H687" i="5"/>
  <c r="H686" i="5"/>
  <c r="H685" i="5"/>
  <c r="H684" i="5"/>
  <c r="H683" i="5"/>
  <c r="H682" i="5"/>
  <c r="H681" i="5"/>
  <c r="H680" i="5"/>
  <c r="H679" i="5"/>
  <c r="H678" i="5"/>
  <c r="H677" i="5"/>
  <c r="H676" i="5"/>
  <c r="H675" i="5"/>
  <c r="H674" i="5"/>
  <c r="H673" i="5"/>
  <c r="H672" i="5"/>
  <c r="H671" i="5"/>
  <c r="H670" i="5"/>
  <c r="H669" i="5"/>
  <c r="H668" i="5"/>
  <c r="H667" i="5"/>
  <c r="H666" i="5"/>
  <c r="H665" i="5"/>
  <c r="H664" i="5"/>
  <c r="H663" i="5"/>
  <c r="H662" i="5"/>
  <c r="H661" i="5"/>
  <c r="H660" i="5"/>
  <c r="H659" i="5"/>
  <c r="H658" i="5"/>
  <c r="H657" i="5"/>
  <c r="H656" i="5"/>
  <c r="H655" i="5"/>
  <c r="H654" i="5"/>
  <c r="H653" i="5"/>
  <c r="H652" i="5"/>
  <c r="H651" i="5"/>
  <c r="H650" i="5"/>
  <c r="H649" i="5"/>
  <c r="H648" i="5"/>
  <c r="H647" i="5"/>
  <c r="H646" i="5"/>
  <c r="H645" i="5"/>
  <c r="H644" i="5"/>
  <c r="H643" i="5"/>
  <c r="H642" i="5"/>
  <c r="H641" i="5"/>
  <c r="H640" i="5"/>
  <c r="H639" i="5"/>
  <c r="H638" i="5"/>
  <c r="H637" i="5"/>
  <c r="H636" i="5"/>
  <c r="H635" i="5"/>
  <c r="H634" i="5"/>
  <c r="H633" i="5"/>
  <c r="H632" i="5"/>
  <c r="H631" i="5"/>
  <c r="H630" i="5"/>
  <c r="H629" i="5"/>
  <c r="H628" i="5"/>
  <c r="H627" i="5"/>
  <c r="H626" i="5"/>
  <c r="H625" i="5"/>
  <c r="H624" i="5"/>
  <c r="H623" i="5"/>
  <c r="H622" i="5"/>
  <c r="H621" i="5"/>
  <c r="H620" i="5"/>
  <c r="H619" i="5"/>
  <c r="H618" i="5"/>
  <c r="H617" i="5"/>
  <c r="H616" i="5"/>
  <c r="H615" i="5"/>
  <c r="H614" i="5"/>
  <c r="H613" i="5"/>
  <c r="H612" i="5"/>
  <c r="H611" i="5"/>
  <c r="H610" i="5"/>
  <c r="H609" i="5"/>
  <c r="H608" i="5"/>
  <c r="H607" i="5"/>
  <c r="H606" i="5"/>
  <c r="H605" i="5"/>
  <c r="H604" i="5"/>
  <c r="H603" i="5"/>
  <c r="H602" i="5"/>
  <c r="H601" i="5"/>
  <c r="H600" i="5"/>
  <c r="H599" i="5"/>
  <c r="H598" i="5"/>
  <c r="H597" i="5"/>
  <c r="H596" i="5"/>
  <c r="H595" i="5"/>
  <c r="H594" i="5"/>
  <c r="H593" i="5"/>
  <c r="H592" i="5"/>
  <c r="H591" i="5"/>
  <c r="H590" i="5"/>
  <c r="H589" i="5"/>
  <c r="H588" i="5"/>
  <c r="H587" i="5"/>
  <c r="H586" i="5"/>
  <c r="H585" i="5"/>
  <c r="H584" i="5"/>
  <c r="H583" i="5"/>
  <c r="H582" i="5"/>
  <c r="H581" i="5"/>
  <c r="H580" i="5"/>
  <c r="H579" i="5"/>
  <c r="H578" i="5"/>
  <c r="H577" i="5"/>
  <c r="H576" i="5"/>
  <c r="H575" i="5"/>
  <c r="H574" i="5"/>
  <c r="H573" i="5"/>
  <c r="H572" i="5"/>
  <c r="H571" i="5"/>
  <c r="H570" i="5"/>
  <c r="H569" i="5"/>
  <c r="H568" i="5"/>
  <c r="H567" i="5"/>
  <c r="H566" i="5"/>
  <c r="H565" i="5"/>
  <c r="H564" i="5"/>
  <c r="H563" i="5"/>
  <c r="H562" i="5"/>
  <c r="H561" i="5"/>
  <c r="H560" i="5"/>
  <c r="H559" i="5"/>
  <c r="H558" i="5"/>
  <c r="H557" i="5"/>
  <c r="H556" i="5"/>
  <c r="H555" i="5"/>
  <c r="H554" i="5"/>
  <c r="H553" i="5"/>
  <c r="H552" i="5"/>
  <c r="H551" i="5"/>
  <c r="H550" i="5"/>
  <c r="H549" i="5"/>
  <c r="H548" i="5"/>
  <c r="H547" i="5"/>
  <c r="H546" i="5"/>
  <c r="H545" i="5"/>
  <c r="H544" i="5"/>
  <c r="H543" i="5"/>
  <c r="H542" i="5"/>
  <c r="H541" i="5"/>
  <c r="H540" i="5"/>
  <c r="H539" i="5"/>
  <c r="H538" i="5"/>
  <c r="H537" i="5"/>
  <c r="H536" i="5"/>
  <c r="H535" i="5"/>
  <c r="H534" i="5"/>
  <c r="H533" i="5"/>
  <c r="H532" i="5"/>
  <c r="H531" i="5"/>
  <c r="H530" i="5"/>
  <c r="H529" i="5"/>
  <c r="H528" i="5"/>
  <c r="H527" i="5"/>
  <c r="H526" i="5"/>
  <c r="H525" i="5"/>
  <c r="H524" i="5"/>
  <c r="H523" i="5"/>
  <c r="H522" i="5"/>
  <c r="H521" i="5"/>
  <c r="H520" i="5"/>
  <c r="H519" i="5"/>
  <c r="H518" i="5"/>
  <c r="H517" i="5"/>
  <c r="H516" i="5"/>
  <c r="H515" i="5"/>
  <c r="H514" i="5"/>
  <c r="H513" i="5"/>
  <c r="H512" i="5"/>
  <c r="H511" i="5"/>
  <c r="H510" i="5"/>
  <c r="H509" i="5"/>
  <c r="H508" i="5"/>
  <c r="H507" i="5"/>
  <c r="H506" i="5"/>
  <c r="H505" i="5"/>
  <c r="H504" i="5"/>
  <c r="H503" i="5"/>
  <c r="H502" i="5"/>
  <c r="H501" i="5"/>
  <c r="H500" i="5"/>
  <c r="H499" i="5"/>
  <c r="H498" i="5"/>
  <c r="H497" i="5"/>
  <c r="H496" i="5"/>
  <c r="H495" i="5"/>
  <c r="H494" i="5"/>
  <c r="H493" i="5"/>
  <c r="H492" i="5"/>
  <c r="H491" i="5"/>
  <c r="H490" i="5"/>
  <c r="H489" i="5"/>
  <c r="H488" i="5"/>
  <c r="H487" i="5"/>
  <c r="H486" i="5"/>
  <c r="H485" i="5"/>
  <c r="H484" i="5"/>
  <c r="H483" i="5"/>
  <c r="H482" i="5"/>
  <c r="H481" i="5"/>
  <c r="H480" i="5"/>
  <c r="H479" i="5"/>
  <c r="H478" i="5"/>
  <c r="H477" i="5"/>
  <c r="H476" i="5"/>
  <c r="H475" i="5"/>
  <c r="H474" i="5"/>
  <c r="H473" i="5"/>
  <c r="H472" i="5"/>
  <c r="H471" i="5"/>
  <c r="H470" i="5"/>
  <c r="H469" i="5"/>
  <c r="H468" i="5"/>
  <c r="H467" i="5"/>
  <c r="H466" i="5"/>
  <c r="H465" i="5"/>
  <c r="H464" i="5"/>
  <c r="H463" i="5"/>
  <c r="H462" i="5"/>
  <c r="H461" i="5"/>
  <c r="H460" i="5"/>
  <c r="H459" i="5"/>
  <c r="H458" i="5"/>
  <c r="H457" i="5"/>
  <c r="H456" i="5"/>
  <c r="H455" i="5"/>
  <c r="H454" i="5"/>
  <c r="H453" i="5"/>
  <c r="H452" i="5"/>
  <c r="H451" i="5"/>
  <c r="H450" i="5"/>
  <c r="H449" i="5"/>
  <c r="H448" i="5"/>
  <c r="H447" i="5"/>
  <c r="H446" i="5"/>
  <c r="H445" i="5"/>
  <c r="H444" i="5"/>
  <c r="H443" i="5"/>
  <c r="H442" i="5"/>
  <c r="H441" i="5"/>
  <c r="H440" i="5"/>
  <c r="H439" i="5"/>
  <c r="H438" i="5"/>
  <c r="H437" i="5"/>
  <c r="H436" i="5"/>
  <c r="H435" i="5"/>
  <c r="H434" i="5"/>
  <c r="H433" i="5"/>
  <c r="H432" i="5"/>
  <c r="H431" i="5"/>
  <c r="H430" i="5"/>
  <c r="H429" i="5"/>
  <c r="H428" i="5"/>
  <c r="H427" i="5"/>
  <c r="H426" i="5"/>
  <c r="H425" i="5"/>
  <c r="H424" i="5"/>
  <c r="H423" i="5"/>
  <c r="H422" i="5"/>
  <c r="H421" i="5"/>
  <c r="H420" i="5"/>
  <c r="H419" i="5"/>
  <c r="H418" i="5"/>
  <c r="H417" i="5"/>
  <c r="H416" i="5"/>
  <c r="H415" i="5"/>
  <c r="H414" i="5"/>
  <c r="H413" i="5"/>
  <c r="H412" i="5"/>
  <c r="H411" i="5"/>
  <c r="H410" i="5"/>
  <c r="H409" i="5"/>
  <c r="H408" i="5"/>
  <c r="H407" i="5"/>
  <c r="H406" i="5"/>
  <c r="H405" i="5"/>
  <c r="H404" i="5"/>
  <c r="H403" i="5"/>
  <c r="H402" i="5"/>
  <c r="H401" i="5"/>
  <c r="H400" i="5"/>
  <c r="H399" i="5"/>
  <c r="H398" i="5"/>
  <c r="H397" i="5"/>
  <c r="H396" i="5"/>
  <c r="H395" i="5"/>
  <c r="H394" i="5"/>
  <c r="H393" i="5"/>
  <c r="H392" i="5"/>
  <c r="H391" i="5"/>
  <c r="H390" i="5"/>
  <c r="H389" i="5"/>
  <c r="H388" i="5"/>
  <c r="H387" i="5"/>
  <c r="H386" i="5"/>
  <c r="H385" i="5"/>
  <c r="H384" i="5"/>
  <c r="H383" i="5"/>
  <c r="H382" i="5"/>
  <c r="H381" i="5"/>
  <c r="H380" i="5"/>
  <c r="H379" i="5"/>
  <c r="H378" i="5"/>
  <c r="H377" i="5"/>
  <c r="H376" i="5"/>
  <c r="H375" i="5"/>
  <c r="H374" i="5"/>
  <c r="H373" i="5"/>
  <c r="H372" i="5"/>
  <c r="H371" i="5"/>
  <c r="H370" i="5"/>
  <c r="H369" i="5"/>
  <c r="H368" i="5"/>
  <c r="H367" i="5"/>
  <c r="H366" i="5"/>
  <c r="H365" i="5"/>
  <c r="H364" i="5"/>
  <c r="H363" i="5"/>
  <c r="H362" i="5"/>
  <c r="H361" i="5"/>
  <c r="H360" i="5"/>
  <c r="H359" i="5"/>
  <c r="H358" i="5"/>
  <c r="H357" i="5"/>
  <c r="H356" i="5"/>
  <c r="H355" i="5"/>
  <c r="H354" i="5"/>
  <c r="H353" i="5"/>
  <c r="H352" i="5"/>
  <c r="H351" i="5"/>
  <c r="H350" i="5"/>
  <c r="H349" i="5"/>
  <c r="H348" i="5"/>
  <c r="H347" i="5"/>
  <c r="H346" i="5"/>
  <c r="H345" i="5"/>
  <c r="H344" i="5"/>
  <c r="H343" i="5"/>
  <c r="H342" i="5"/>
  <c r="H341" i="5"/>
  <c r="H340" i="5"/>
  <c r="H339" i="5"/>
  <c r="H338" i="5"/>
  <c r="H337" i="5"/>
  <c r="H336" i="5"/>
  <c r="H335" i="5"/>
  <c r="H334" i="5"/>
  <c r="H333" i="5"/>
  <c r="H332" i="5"/>
  <c r="H331" i="5"/>
  <c r="H330" i="5"/>
  <c r="H329" i="5"/>
  <c r="H328" i="5"/>
  <c r="H327" i="5"/>
  <c r="H326" i="5"/>
  <c r="H325" i="5"/>
  <c r="H324" i="5"/>
  <c r="H323" i="5"/>
  <c r="H322" i="5"/>
  <c r="H321" i="5"/>
  <c r="H320" i="5"/>
  <c r="H319" i="5"/>
  <c r="H318" i="5"/>
  <c r="H317" i="5"/>
  <c r="H316" i="5"/>
  <c r="H315" i="5"/>
  <c r="H314" i="5"/>
  <c r="H313" i="5"/>
  <c r="H312" i="5"/>
  <c r="H311" i="5"/>
  <c r="H310" i="5"/>
  <c r="H309" i="5"/>
  <c r="H308" i="5"/>
  <c r="H307" i="5"/>
  <c r="H306" i="5"/>
  <c r="H305" i="5"/>
  <c r="H304" i="5"/>
  <c r="H303" i="5"/>
  <c r="H302" i="5"/>
  <c r="H301" i="5"/>
  <c r="H300" i="5"/>
  <c r="H299"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2" i="5"/>
  <c r="G12" i="5"/>
  <c r="F12" i="5"/>
  <c r="E325" i="4" l="1"/>
  <c r="D325" i="4"/>
  <c r="F324" i="4"/>
  <c r="F323" i="4"/>
  <c r="F322" i="4"/>
  <c r="F320" i="4"/>
  <c r="F319" i="4"/>
  <c r="F318" i="4"/>
  <c r="F317" i="4"/>
  <c r="F316" i="4"/>
  <c r="F315" i="4"/>
  <c r="F314" i="4"/>
  <c r="F313" i="4"/>
  <c r="F312" i="4"/>
  <c r="E311" i="4"/>
  <c r="F311" i="4" s="1"/>
  <c r="D311" i="4"/>
  <c r="F310" i="4"/>
  <c r="F309" i="4"/>
  <c r="E309" i="4"/>
  <c r="D309" i="4"/>
  <c r="F308" i="4"/>
  <c r="F307" i="4"/>
  <c r="F306" i="4"/>
  <c r="F305" i="4"/>
  <c r="F304" i="4"/>
  <c r="E303" i="4"/>
  <c r="F303" i="4" s="1"/>
  <c r="D303" i="4"/>
  <c r="F301" i="4"/>
  <c r="F300" i="4"/>
  <c r="F299" i="4"/>
  <c r="E298" i="4"/>
  <c r="F298" i="4" s="1"/>
  <c r="D298" i="4"/>
  <c r="F297" i="4"/>
  <c r="F296" i="4"/>
  <c r="F295" i="4"/>
  <c r="F294" i="4"/>
  <c r="E293" i="4"/>
  <c r="F293" i="4" s="1"/>
  <c r="D293" i="4"/>
  <c r="F292" i="4"/>
  <c r="F290" i="4"/>
  <c r="F289" i="4"/>
  <c r="F288" i="4"/>
  <c r="F285" i="4"/>
  <c r="F284" i="4"/>
  <c r="F283" i="4"/>
  <c r="F282" i="4"/>
  <c r="F281" i="4"/>
  <c r="F279" i="4"/>
  <c r="F278"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8" i="4"/>
  <c r="F157" i="4"/>
  <c r="F156" i="4"/>
  <c r="F153" i="4"/>
  <c r="F151" i="4"/>
  <c r="F149" i="4"/>
  <c r="F148" i="4"/>
  <c r="E146" i="4"/>
  <c r="F146" i="4" s="1"/>
  <c r="D146" i="4"/>
  <c r="F143" i="4"/>
  <c r="F142" i="4"/>
  <c r="F141" i="4"/>
  <c r="F140" i="4"/>
  <c r="F139" i="4"/>
  <c r="E139" i="4"/>
  <c r="D139" i="4"/>
  <c r="E137" i="4"/>
  <c r="D137" i="4"/>
  <c r="F135" i="4"/>
  <c r="F134" i="4"/>
  <c r="E133" i="4"/>
  <c r="F133" i="4" s="1"/>
  <c r="D133" i="4"/>
  <c r="F132" i="4"/>
  <c r="F131" i="4"/>
  <c r="F129" i="4"/>
  <c r="F128" i="4"/>
  <c r="F127" i="4"/>
  <c r="F125" i="4"/>
  <c r="F124" i="4"/>
  <c r="F123" i="4"/>
  <c r="F122" i="4"/>
  <c r="F121" i="4"/>
  <c r="F120" i="4"/>
  <c r="F119" i="4"/>
  <c r="E118" i="4"/>
  <c r="F118" i="4" s="1"/>
  <c r="D118" i="4"/>
  <c r="F116" i="4"/>
  <c r="F115" i="4"/>
  <c r="E114" i="4"/>
  <c r="F114" i="4" s="1"/>
  <c r="D114" i="4"/>
  <c r="F113" i="4"/>
  <c r="F112" i="4"/>
  <c r="F111" i="4"/>
  <c r="E109" i="4"/>
  <c r="F109" i="4" s="1"/>
  <c r="D109" i="4"/>
  <c r="F108" i="4"/>
  <c r="E107" i="4"/>
  <c r="F107" i="4" s="1"/>
  <c r="D107" i="4"/>
  <c r="F106" i="4"/>
  <c r="E105" i="4"/>
  <c r="F105" i="4" s="1"/>
  <c r="D105" i="4"/>
  <c r="E102" i="4"/>
  <c r="D102" i="4"/>
  <c r="F101" i="4"/>
  <c r="F100" i="4"/>
  <c r="F99" i="4"/>
  <c r="E99" i="4"/>
  <c r="D99" i="4"/>
  <c r="F98" i="4"/>
  <c r="F97" i="4"/>
  <c r="F96" i="4"/>
  <c r="E95" i="4"/>
  <c r="F95" i="4" s="1"/>
  <c r="D95" i="4"/>
  <c r="F94" i="4"/>
  <c r="F93" i="4"/>
  <c r="E92" i="4"/>
  <c r="F92" i="4" s="1"/>
  <c r="D92" i="4"/>
  <c r="E90" i="4"/>
  <c r="D90" i="4"/>
  <c r="E88" i="4"/>
  <c r="D88" i="4"/>
  <c r="F87" i="4"/>
  <c r="F86" i="4"/>
  <c r="E85" i="4"/>
  <c r="F85" i="4" s="1"/>
  <c r="D85" i="4"/>
  <c r="F84" i="4"/>
  <c r="F83" i="4"/>
  <c r="E81" i="4"/>
  <c r="F81" i="4" s="1"/>
  <c r="D81" i="4"/>
  <c r="F80" i="4"/>
  <c r="F79" i="4"/>
  <c r="F78" i="4"/>
  <c r="F77" i="4"/>
  <c r="F76" i="4"/>
  <c r="F75" i="4"/>
  <c r="F74" i="4"/>
  <c r="F73" i="4"/>
  <c r="F72" i="4"/>
  <c r="F71" i="4"/>
  <c r="F70" i="4"/>
  <c r="F69" i="4"/>
  <c r="F68" i="4"/>
  <c r="E68" i="4"/>
  <c r="D68" i="4"/>
  <c r="E65" i="4"/>
  <c r="D65" i="4"/>
  <c r="F62" i="4"/>
  <c r="F57" i="4"/>
  <c r="F55" i="4"/>
  <c r="F54" i="4"/>
  <c r="F53" i="4"/>
  <c r="F52" i="4"/>
  <c r="F50" i="4"/>
  <c r="F49" i="4"/>
  <c r="F48" i="4"/>
  <c r="E47" i="4"/>
  <c r="F47" i="4" s="1"/>
  <c r="D47" i="4"/>
  <c r="F46" i="4"/>
  <c r="E44" i="4"/>
  <c r="F44" i="4" s="1"/>
  <c r="D44" i="4"/>
  <c r="F43" i="4"/>
  <c r="E42" i="4"/>
  <c r="F42" i="4" s="1"/>
  <c r="D42" i="4"/>
  <c r="F41" i="4"/>
  <c r="E40" i="4"/>
  <c r="D40" i="4"/>
  <c r="F40" i="4" s="1"/>
  <c r="F39" i="4"/>
  <c r="E38" i="4"/>
  <c r="F38" i="4" s="1"/>
  <c r="D38" i="4"/>
  <c r="F35" i="4"/>
  <c r="E34" i="4"/>
  <c r="F34" i="4" s="1"/>
  <c r="D34" i="4"/>
  <c r="F32" i="4"/>
  <c r="F31" i="4"/>
  <c r="F30" i="4"/>
  <c r="F29" i="4"/>
  <c r="F28" i="4"/>
  <c r="F26" i="4"/>
  <c r="F25" i="4"/>
  <c r="F24" i="4"/>
  <c r="E23" i="4"/>
  <c r="F23" i="4" s="1"/>
  <c r="D23" i="4"/>
  <c r="E21" i="4"/>
  <c r="E12" i="4" s="1"/>
  <c r="D21" i="4"/>
  <c r="F18" i="4"/>
  <c r="F17" i="4"/>
  <c r="F16" i="4"/>
  <c r="F14" i="4"/>
  <c r="E14" i="4"/>
  <c r="D14" i="4"/>
  <c r="D12" i="4" s="1"/>
  <c r="F12" i="4" l="1"/>
  <c r="E198" i="3" l="1"/>
  <c r="E196" i="3"/>
  <c r="E195" i="3"/>
  <c r="E194" i="3"/>
  <c r="E191" i="3"/>
  <c r="E190" i="3"/>
  <c r="E189" i="3"/>
  <c r="E188" i="3"/>
  <c r="E187" i="3"/>
  <c r="E185" i="3"/>
  <c r="E184" i="3"/>
  <c r="D180" i="3"/>
  <c r="E180" i="3" s="1"/>
  <c r="C180" i="3"/>
  <c r="E178" i="3"/>
  <c r="E177" i="3"/>
  <c r="E176" i="3"/>
  <c r="E175" i="3"/>
  <c r="E174" i="3"/>
  <c r="E173" i="3"/>
  <c r="E172" i="3"/>
  <c r="D171" i="3"/>
  <c r="E171" i="3" s="1"/>
  <c r="C171" i="3"/>
  <c r="E170" i="3"/>
  <c r="E169" i="3"/>
  <c r="D169" i="3"/>
  <c r="C169" i="3"/>
  <c r="E168" i="3"/>
  <c r="E167" i="3"/>
  <c r="E166" i="3"/>
  <c r="E165" i="3"/>
  <c r="E164" i="3"/>
  <c r="E163" i="3"/>
  <c r="E162" i="3"/>
  <c r="E161" i="3"/>
  <c r="E160" i="3"/>
  <c r="E159" i="3"/>
  <c r="E158" i="3"/>
  <c r="E157" i="3"/>
  <c r="E156" i="3"/>
  <c r="E155" i="3"/>
  <c r="E154" i="3"/>
  <c r="E153" i="3"/>
  <c r="D152" i="3"/>
  <c r="E152" i="3" s="1"/>
  <c r="C152" i="3"/>
  <c r="E151" i="3"/>
  <c r="E150" i="3"/>
  <c r="E149" i="3"/>
  <c r="E148" i="3"/>
  <c r="E147" i="3"/>
  <c r="E146" i="3"/>
  <c r="E145" i="3"/>
  <c r="E144" i="3"/>
  <c r="E143" i="3"/>
  <c r="E142" i="3"/>
  <c r="E141" i="3"/>
  <c r="E140" i="3"/>
  <c r="E139" i="3"/>
  <c r="E138" i="3"/>
  <c r="E137" i="3"/>
  <c r="E136" i="3"/>
  <c r="E135" i="3"/>
  <c r="E134" i="3"/>
  <c r="E133" i="3"/>
  <c r="E132" i="3"/>
  <c r="E131" i="3"/>
  <c r="E130" i="3"/>
  <c r="E129" i="3"/>
  <c r="D128" i="3"/>
  <c r="E128" i="3" s="1"/>
  <c r="C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D65" i="3"/>
  <c r="C65" i="3"/>
  <c r="E65" i="3" s="1"/>
  <c r="E64" i="3"/>
  <c r="E63" i="3"/>
  <c r="E62" i="3"/>
  <c r="E61" i="3"/>
  <c r="E60" i="3"/>
  <c r="E58" i="3"/>
  <c r="E57" i="3"/>
  <c r="E56" i="3"/>
  <c r="D55" i="3"/>
  <c r="E55" i="3" s="1"/>
  <c r="C55" i="3"/>
  <c r="E50" i="3"/>
  <c r="E49" i="3"/>
  <c r="E48" i="3"/>
  <c r="E47" i="3"/>
  <c r="E46" i="3"/>
  <c r="E45" i="3"/>
  <c r="E44" i="3"/>
  <c r="D43" i="3"/>
  <c r="E43" i="3" s="1"/>
  <c r="C43" i="3"/>
  <c r="E42" i="3"/>
  <c r="E41" i="3"/>
  <c r="E39" i="3"/>
  <c r="D38" i="3"/>
  <c r="E38" i="3" s="1"/>
  <c r="C38" i="3"/>
  <c r="E36" i="3"/>
  <c r="E35" i="3"/>
  <c r="E34" i="3"/>
  <c r="D33" i="3"/>
  <c r="E33" i="3" s="1"/>
  <c r="C33" i="3"/>
  <c r="C12" i="3" s="1"/>
  <c r="E32" i="3"/>
  <c r="E31" i="3"/>
  <c r="D30" i="3"/>
  <c r="E30" i="3" s="1"/>
  <c r="C30" i="3"/>
  <c r="E28" i="3"/>
  <c r="D27" i="3"/>
  <c r="C27" i="3"/>
  <c r="E27" i="3" s="1"/>
  <c r="E25" i="3"/>
  <c r="E24" i="3"/>
  <c r="E23" i="3"/>
  <c r="E22" i="3"/>
  <c r="E21" i="3"/>
  <c r="E19" i="3"/>
  <c r="E18" i="3"/>
  <c r="E17" i="3"/>
  <c r="D16" i="3"/>
  <c r="E16" i="3" s="1"/>
  <c r="C16" i="3"/>
  <c r="E15" i="3"/>
  <c r="E14" i="3"/>
  <c r="D13" i="3"/>
  <c r="C13" i="3"/>
  <c r="E13" i="3" s="1"/>
  <c r="D12" i="3" l="1"/>
  <c r="E12" i="3" s="1"/>
  <c r="C54" i="3"/>
  <c r="C53" i="3" s="1"/>
  <c r="C200" i="3" s="1"/>
  <c r="D54" i="3"/>
  <c r="E54" i="3" l="1"/>
  <c r="D53" i="3"/>
  <c r="D200" i="3" l="1"/>
  <c r="E200" i="3" s="1"/>
  <c r="E53" i="3"/>
  <c r="E23" i="2" l="1"/>
  <c r="E11" i="2" s="1"/>
  <c r="E26" i="2" s="1"/>
  <c r="D23" i="2"/>
  <c r="D21" i="2"/>
  <c r="E20" i="2"/>
  <c r="D20" i="2"/>
  <c r="E15" i="2"/>
  <c r="D15" i="2"/>
  <c r="D11" i="2" s="1"/>
  <c r="D26" i="2" s="1"/>
  <c r="E12" i="2"/>
  <c r="D12" i="2"/>
  <c r="C19" i="1" l="1"/>
  <c r="C18" i="1" l="1"/>
  <c r="C24" i="1" s="1"/>
  <c r="C21" i="1"/>
  <c r="C10" i="1"/>
  <c r="C13" i="1"/>
  <c r="D14" i="1"/>
  <c r="C14" i="1"/>
  <c r="D21" i="1" l="1"/>
  <c r="D18" i="1"/>
  <c r="D13" i="1"/>
  <c r="D10" i="1"/>
  <c r="D24" i="1" l="1"/>
</calcChain>
</file>

<file path=xl/sharedStrings.xml><?xml version="1.0" encoding="utf-8"?>
<sst xmlns="http://schemas.openxmlformats.org/spreadsheetml/2006/main" count="9511" uniqueCount="1951">
  <si>
    <t xml:space="preserve">Приложение 1 </t>
  </si>
  <si>
    <t xml:space="preserve">к Закону Республики Тыва </t>
  </si>
  <si>
    <t>"Об исполнении республиканского</t>
  </si>
  <si>
    <t>тыс. рублей</t>
  </si>
  <si>
    <t>Код</t>
  </si>
  <si>
    <t>Наименование</t>
  </si>
  <si>
    <t>Утверждено</t>
  </si>
  <si>
    <t xml:space="preserve">Исполнено </t>
  </si>
  <si>
    <t xml:space="preserve"> 01 02 00 00 00 0000 000</t>
  </si>
  <si>
    <t>Кредиты кредитных организаций в валюте Российской Федерации</t>
  </si>
  <si>
    <t>01 02 00 00 02 0000 710</t>
  </si>
  <si>
    <t>Получение кредитов от кредитных организаций бюджетами субъектов Российской Федерации в валюте Российской Федерации</t>
  </si>
  <si>
    <t>01 02 00 00 02 0000 810</t>
  </si>
  <si>
    <t xml:space="preserve">Погашение бюджетами субъектов Российской Федерации кредитов от кредитных организаций в валюте Российской Федерации </t>
  </si>
  <si>
    <t xml:space="preserve"> 01 03 00 00 00 0000 000</t>
  </si>
  <si>
    <t xml:space="preserve">Бюджетные кредиты от других бюджетов бюджетной системы Российской Федерации </t>
  </si>
  <si>
    <t>01 03 01 00 02 0000 710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</si>
  <si>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</si>
  <si>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01 03 01 00 02 0001 710</t>
  </si>
  <si>
    <t>Получение кредитов на пополнение остатков средств на счетах республиканского бюджета</t>
  </si>
  <si>
    <t>01 03 01 00 02 0000 810</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</si>
  <si>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</si>
  <si>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01 03 01 00 02 0001 810</t>
  </si>
  <si>
    <t>Погашение задолженности по бюджетным кредитам, привлеченным на пополнение остатков средств на счетах республиканского бюджета</t>
  </si>
  <si>
    <t>01 05 00 00 00 0000 000</t>
  </si>
  <si>
    <t>Изменение остатков средств на счетах по учету средств бюджета</t>
  </si>
  <si>
    <t>01 05 02 01 02 0000 510</t>
  </si>
  <si>
    <t>Увеличение прочих остатков денежных средств бюджетов субъектов Российской Федерации</t>
  </si>
  <si>
    <t>01 05 02 01 02 0000 610</t>
  </si>
  <si>
    <t>Уменьшение прочих остатков денежных средств бюджетов субъектов Российской Федерации</t>
  </si>
  <si>
    <t>01 06 00 00 00 0000 000</t>
  </si>
  <si>
    <t>Иные источники внутреннего финансирования дефицита бюджета</t>
  </si>
  <si>
    <t>01 06 05 02 02 0000 540</t>
  </si>
  <si>
    <t>Предоставление бюджетных кредитов другим  бюджетам бюджетной системы Российской  Федерации из бюджета субъекта Российской  Федерации в валюте Российской Федерации</t>
  </si>
  <si>
    <t>01 06 05 02 02 0000 640</t>
  </si>
  <si>
    <t>Возврат бюджетных кредитов, предоставленных  другим бюджетам бюджетной системы Российской  Федерации из бюджета субъекта Российской  Федерации в валюте  Российской Федерации</t>
  </si>
  <si>
    <t>Всего</t>
  </si>
  <si>
    <t>бюджета Республики Тыва за 2020 год"</t>
  </si>
  <si>
    <t>Источники внутреннего финансирования дефицита республиканского бюджета Республики Тыва за 2020 год по кодам групп, подгрупп, статей, видов источников финансирования дефицитов бюджетов, классификации операций сектора государственного управления, относящихся к источникам финансирования дефицитов бюджетов</t>
  </si>
  <si>
    <t>Приложение 2</t>
  </si>
  <si>
    <t>Источники внутреннего финансирования дефицита республиканского бюджета Республики Тыва за 2020 год по кодам классификации источников финансирования дефицитов бюджетов</t>
  </si>
  <si>
    <t>Наименование показателя</t>
  </si>
  <si>
    <t>Код бюджетной классификации</t>
  </si>
  <si>
    <t>Исполнено</t>
  </si>
  <si>
    <t>администратора источника финансирования</t>
  </si>
  <si>
    <t>источника финансирования</t>
  </si>
  <si>
    <t>Министерство финансов Республики Тыва</t>
  </si>
  <si>
    <t>Погашение кредитов от других бюджетов бюджетной системы Российской Федерации бюджетами субъектов Российской Федерации в валюте Российской Федерации</t>
  </si>
  <si>
    <t>Увеличение прочих остатков денежных средств  бюджетов субъектов Российской Федерации</t>
  </si>
  <si>
    <t>Приложение 3</t>
  </si>
  <si>
    <t>Доходы республиканского бюджета Республики Тыва за 2020 год по кодам видов доходов, подвидов доходов, классификации операций сектора государственного управления, относящихся к доходам бюджета</t>
  </si>
  <si>
    <t xml:space="preserve">Коды бюджетной классификации  </t>
  </si>
  <si>
    <t xml:space="preserve">      Наименование доходов </t>
  </si>
  <si>
    <t>% исполнения</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</si>
  <si>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</si>
  <si>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</si>
  <si>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</si>
  <si>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</si>
  <si>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</si>
  <si>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</si>
  <si>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</si>
  <si>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</si>
  <si>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</si>
  <si>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</si>
  <si>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 xml:space="preserve">1 03 02142 01 0000 110
</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</si>
  <si>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</si>
  <si>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1 03 02143 01 0000 110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</si>
  <si>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</si>
  <si>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1 03 02190 01 0000 110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</si>
  <si>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</si>
  <si>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</si>
  <si>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</si>
  <si>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</si>
  <si>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</si>
  <si>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</si>
  <si>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</si>
  <si>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</si>
  <si>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</si>
  <si>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</si>
  <si>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</si>
  <si>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</si>
  <si>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</si>
  <si>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1 0 302260 01 0000 110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</si>
  <si>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</si>
  <si>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1 05 00000 00 0000 000</t>
  </si>
  <si>
    <t>НАЛОГИ НА СОВОКУПНЫЙ ДОХОД</t>
  </si>
  <si>
    <t>1 05 01000 00 0000 110</t>
  </si>
  <si>
    <t>Налог, взимаемый  в связи с применением упрощенной системы налогообложения</t>
  </si>
  <si>
    <t>1 05 06000 01 0000 110</t>
  </si>
  <si>
    <t>Налог на профессиональный доход</t>
  </si>
  <si>
    <t>1 06 00000 00 0000 110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</si>
  <si>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</si>
  <si>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</si>
  <si>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</si>
  <si>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</si>
  <si>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</si>
  <si>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</si>
  <si>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</si>
  <si>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</si>
  <si>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</si>
  <si>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 xml:space="preserve"> 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</si>
  <si>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</si>
  <si>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</si>
  <si>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</si>
  <si>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 xml:space="preserve"> 1 09 00000 00 0000 000</t>
  </si>
  <si>
    <t>ЗАДОЛЖЕННОСТЬ И ПЕРЕРАСЧЕТЫ ПО ОТМЕНЕННЫМ НАЛОГАМ, СБОРАМ И ИНЫМ ОБЯЗАТЕЛЬНЫМ ПЛАТЕЖАМ</t>
  </si>
  <si>
    <t xml:space="preserve"> 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</si>
  <si>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</si>
  <si>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</si>
  <si>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</si>
  <si>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1 11 03000 00 0000 120</t>
  </si>
  <si>
    <t>Проценты, полученные от предоставления бюджетных кредитов внутри страны</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</si>
  <si>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</si>
  <si>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</si>
  <si>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</si>
  <si>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</si>
  <si>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</si>
  <si>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</si>
  <si>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</si>
  <si>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</si>
  <si>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</si>
  <si>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</si>
  <si>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</si>
  <si>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</si>
  <si>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</si>
  <si>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(РАБОТ) И КОМПЕНСАЦИИ ЗАТРАТ ГОСУДАРСТВА</t>
  </si>
  <si>
    <t xml:space="preserve"> 1 14 00000 00 0000 000</t>
  </si>
  <si>
    <t>ДОХОДЫ ОТ ПРОДАЖИ МАТЕРИАЛЬНЫХ И НЕМАТЕРИАЛЬНЫХ АКТИВОВ</t>
  </si>
  <si>
    <t>1 15 00000 00 0000 000</t>
  </si>
  <si>
    <t xml:space="preserve">АДМИНИСТРАТИВНЫЕ ПЛАТЕЖИ И СБОРЫ </t>
  </si>
  <si>
    <t xml:space="preserve"> 1 16 00000 00 0000 000</t>
  </si>
  <si>
    <t>ШТРАФЫ, САНКЦИИ, ВОЗМЕЩЕНИЕ УЩЕРБА</t>
  </si>
  <si>
    <t>1 17 00000 00 0000 000</t>
  </si>
  <si>
    <t>ПРОЧИЕ НЕНАЛОГОВЫЕ ДОХОДЫ</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</si>
  <si>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</si>
  <si>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</si>
  <si>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</si>
  <si>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</si>
  <si>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</si>
  <si>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</si>
  <si>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2 02 15001 02 0000 150</t>
  </si>
  <si>
    <t>Дотации бюджетам субъектов Российской Федерации на выравнивание бюджетной обеспеченности</t>
  </si>
  <si>
    <t>2 02 15002 02 0000 150</t>
  </si>
  <si>
    <t>Дотации бюджетам субъектов Российской Федерации на поддержку мер по обеспечению сбалансированности бюджетов</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</si>
  <si>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</si>
  <si>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</si>
  <si>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2 02 15 549 02 0000 150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</si>
  <si>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</si>
  <si>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2 02 15 832 02 0000 150</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</si>
  <si>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</si>
  <si>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2 02 15 844 02 0000 150</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</si>
  <si>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борьбе с новой коронавирусной инфекцией (COVID-19)</t>
  </si>
  <si>
    <t>2 02 15 848 02 0000 150</t>
  </si>
  <si>
    <t>Дотации бюджетам субъектов Российской Федерации на поддержку мер по обеспечению сбалансированности бюджетов на осуществление дополнительных выплат медицинским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коронавирусной инфекции, контактирующим с пациентами с установленным диагнозом новой коронавирусной инфекции</t>
  </si>
  <si>
    <t>2 02 15 853 02 0000 150</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</si>
  <si>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</si>
  <si>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2 02 15 857 02 0000 150</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</si>
  <si>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</si>
  <si>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2 02 20000 00 0000 150</t>
  </si>
  <si>
    <t>Субсидии бюджетам бюджетной системы Российской Федерации (межбюджетные субсидии)</t>
  </si>
  <si>
    <t>2 02 25 008 02 0000 150</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</si>
  <si>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</si>
  <si>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2 02 25 016 02 0000 150</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</si>
  <si>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</si>
  <si>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2 02 25 027 02 0000 150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</si>
  <si>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</si>
  <si>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2 02 25 081 02 0000 150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</si>
  <si>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</si>
  <si>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2 02 25 082 02 0000 150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</si>
  <si>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</si>
  <si>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2 02 25 084 02 0000 150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</si>
  <si>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</si>
  <si>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2 02 25 086 02 0000 150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</si>
  <si>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</si>
  <si>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2 02 25 097 02 0000 150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</si>
  <si>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</si>
  <si>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2 02 25 114 02 0000 150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</si>
  <si>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</si>
  <si>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2 02 25 138 02 0000 150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</si>
  <si>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</si>
  <si>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2 02 25 169 02 0000 150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</si>
  <si>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</si>
  <si>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2 02 25 170 02 0000 150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</si>
  <si>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</si>
  <si>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2 02 25 173 02 0000 150</t>
  </si>
  <si>
    <t>Субсидии бюджетам субъектов Российской Федерации на создание детских технопарков "Кванториум"</t>
  </si>
  <si>
    <t>2 02 25 187 02 0000 150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</si>
  <si>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</si>
  <si>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2 02 25 201 02 0000 150</t>
  </si>
  <si>
    <t>Субсидии бюджетам субъектов Российской Федерации на развитие паллиативной медицинской помощи</t>
  </si>
  <si>
    <t>2 02 25 202 02 0000 150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</si>
  <si>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</si>
  <si>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2 02 25 210 02 0000 150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</si>
  <si>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</si>
  <si>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2 02 25 228 02 0000 150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</si>
  <si>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</si>
  <si>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2 02 25 229 02 0000 150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</si>
  <si>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</si>
  <si>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2 02 25 232 02 0000 150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</si>
  <si>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</si>
  <si>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2 02 25 243 02 0000 150</t>
  </si>
  <si>
    <t>Субсидии бюджетам субъектов Российской Федерации на строительство и реконструкцию (модернизацию) объектов питьевого водоснабжения</t>
  </si>
  <si>
    <t>2 02 25 247 02 0000 150</t>
  </si>
  <si>
    <t>Субсидии бюджетам субъектов Российской Федерации на создание мобильных технопарков "Кванториум"</t>
  </si>
  <si>
    <t>2 02 25 253 02 0000 150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</si>
  <si>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</si>
  <si>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2 02 25 255 02 0000 150</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</si>
  <si>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</si>
  <si>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2 02 25 256 02 0000 150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</si>
  <si>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</si>
  <si>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2 02 25 281 02 0000 150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</si>
  <si>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</si>
  <si>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2 02 25 291 02 0000 150</t>
  </si>
  <si>
    <t>Субсидии бюджетам субъектов Российской Федерации на повышение эффективности службы занятости</t>
  </si>
  <si>
    <t>2 02 25 294 02 0000 150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</si>
  <si>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</si>
  <si>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2 02 25 299 02 0000 150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</si>
  <si>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</si>
  <si>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2 02 25 302 02 0000 150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</si>
  <si>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</si>
  <si>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2 02 25 304 02 0000 150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</si>
  <si>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</si>
  <si>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2 02 25 306 02 0000 150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</si>
  <si>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</si>
  <si>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2 02 25 402 02 0000 150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</si>
  <si>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</si>
  <si>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2 02 25 404 02 0000 150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</si>
  <si>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</si>
  <si>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2 02 25 461 02 0000 150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</si>
  <si>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</si>
  <si>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2 02 25 462 02 0000 150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</si>
  <si>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</si>
  <si>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2 02 25 466 02 0000 150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</si>
  <si>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</si>
  <si>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2 02 25 467 02 0000 150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</si>
  <si>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</si>
  <si>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2 02 25 480 02 0000 150</t>
  </si>
  <si>
    <t>Субсидии бюджетам субъектов Российской Федерации на создание системы поддержки фермеров и развитие сельской кооперации</t>
  </si>
  <si>
    <t>2 02 25 491 02 0000 150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</si>
  <si>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</si>
  <si>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2 02 25 495 02 0000 150</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</si>
  <si>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</si>
  <si>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2 02 25 497 02 0000 150</t>
  </si>
  <si>
    <t>Субсидии бюджетам субъектов Российской Федерации на реализацию мероприятий по обеспечению жильем молодых семей</t>
  </si>
  <si>
    <t>2 02 25 502 02 0000 150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</si>
  <si>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</si>
  <si>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2 02 25 508 02 0000 150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</si>
  <si>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</si>
  <si>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2 02 25 511 02 0000 150</t>
  </si>
  <si>
    <t>Субсидии бюджетам субъектов Российской Федерации на проведение комплексных кадастровых работ</t>
  </si>
  <si>
    <t>2 02 25 515 02 0000 150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</si>
  <si>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</si>
  <si>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2 02 25 516 02 0000 150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</si>
  <si>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</si>
  <si>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2 02 25 517 02 0000 150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</si>
  <si>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</si>
  <si>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2 02 25 519 02 0000 150</t>
  </si>
  <si>
    <t>Субсидии бюджетам субъектов Российской Федерации на поддержку отрасли культуры</t>
  </si>
  <si>
    <t>2 02 25 520 02 0000 150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</si>
  <si>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</si>
  <si>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2 02 25 527 02 0000 150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</si>
  <si>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</si>
  <si>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2 02 25 554 02 0000 150</t>
  </si>
  <si>
    <t>Субсидии бюджетам субъектов Российской Федерации на обеспечение закупки авиационных работ в целях оказания медицинской помощи</t>
  </si>
  <si>
    <t>2 02 25 555 02 0000 150</t>
  </si>
  <si>
    <t>Субсидии бюджетам субъектов Российской Федерации на реализацию программ формирования современной городской среды</t>
  </si>
  <si>
    <t>2 02 25 568 02 0000 150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</si>
  <si>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</si>
  <si>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2 02 25 569 02 0000 150</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</si>
  <si>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</si>
  <si>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2 02 25 576 02 0000 150</t>
  </si>
  <si>
    <t>Субсидии бюджетам субъектов Российской Федерации на обеспечение комплексного развития сельских территорий</t>
  </si>
  <si>
    <t>2 02 25 586 02 0000 150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</si>
  <si>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</si>
  <si>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2 02 27 111 02 0000 150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</si>
  <si>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</si>
  <si>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2 02 27 121 02 0000 150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</si>
  <si>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</si>
  <si>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2 02 27 372 02 0000 150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</si>
  <si>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</si>
  <si>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2 02 27 576 02 0000 150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</si>
  <si>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</si>
  <si>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2 02 29 001 02 0000 150</t>
  </si>
  <si>
    <t>Субсидии бюджетам субъектов Российской Федерации за счет средств резервного фонда Правительства Российской Федерации</t>
  </si>
  <si>
    <t>2 02 30000 00 0000 150</t>
  </si>
  <si>
    <t>Субвенции бюджетам бюджетной системы Российской Федерации</t>
  </si>
  <si>
    <t>2 02 35 118 02 0000 150</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</si>
  <si>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</si>
  <si>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2 02 35 120 02 0000 150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</si>
  <si>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</si>
  <si>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2 02 35 128 02 0000 150</t>
  </si>
  <si>
    <t>Субвенции бюджетам субъектов Российской Федерации на осуществление отдельных полномочий в области водных отношений</t>
  </si>
  <si>
    <t>2 02 35 129 02 0000 150</t>
  </si>
  <si>
    <t>Субвенции бюджетам субъектов Российской Федерации на осуществление отдельных полномочий в области лесных отношений</t>
  </si>
  <si>
    <t>2 02 35 135 02 0000 150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</si>
  <si>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</si>
  <si>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2 02 35 137 02 0000 150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</si>
  <si>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</si>
  <si>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2 02 35 176 02 0000 150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</si>
  <si>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</si>
  <si>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2 02 35 220 02 0000 150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</si>
  <si>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</si>
  <si>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2 02 35 240 02 0000 150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</si>
  <si>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</si>
  <si>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2 02 35 250 02 0000 150</t>
  </si>
  <si>
    <t>Субвенции бюджетам субъектов Российской Федерации на оплату жилищно-коммунальных услуг отдельным категориям граждан</t>
  </si>
  <si>
    <t>2 02 35 260 02 0000 150</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</si>
  <si>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</si>
  <si>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2 02 35 270 02 0000 150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</si>
  <si>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</si>
  <si>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2 02 35 280 02 0000 150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</si>
  <si>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</si>
  <si>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2 02 35 290 02 0000 150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</si>
  <si>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</si>
  <si>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2 02 35 380 02 0000 150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</si>
  <si>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</si>
  <si>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2 02 35 429 02 0000 150</t>
  </si>
  <si>
    <t>Субвенции бюджетам субъектов Российской Федерации на увеличение площади лесовосстановления</t>
  </si>
  <si>
    <t>2 02 35 430 02 0000 150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</si>
  <si>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</si>
  <si>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2 02 35 431 02 0000 150</t>
  </si>
  <si>
    <t>Субвенции бюджетам субъектов Российской Федерации на формирование запаса лесных семян для лесовосстановления</t>
  </si>
  <si>
    <t>2 02 35 432 02 0000 150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</si>
  <si>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</si>
  <si>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2 02 35 460 02 0000 150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</si>
  <si>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</si>
  <si>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2 02 35 573 02 0000 150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</si>
  <si>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</si>
  <si>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2 02 35 900 02 0000 150</t>
  </si>
  <si>
    <t>Единая субвенция бюджетам субъектов Российской Федерации и бюджету г. Байконура</t>
  </si>
  <si>
    <t>2 02 35 930 02 0000 150</t>
  </si>
  <si>
    <t>Субвенции бюджетам субъектов Российской Федерации на государственную регистрацию актов гражданского состояния</t>
  </si>
  <si>
    <t>2 02 40000 00 0000 150</t>
  </si>
  <si>
    <t>Иные межбюджетные трансферты</t>
  </si>
  <si>
    <t>2 02 45 141 02 0000 150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</si>
  <si>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</si>
  <si>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2 02 45 142 02 0000 150</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</si>
  <si>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</si>
  <si>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2 02 45 159 02 0000 150</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</si>
  <si>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</si>
  <si>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2 02 45 161 02 0000 150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</si>
  <si>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</si>
  <si>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2 02 45 190 02 0000 150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</si>
  <si>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</si>
  <si>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2 02 45 192 02 0000 150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</si>
  <si>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</si>
  <si>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2 02 45 196 02 0000 150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</si>
  <si>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</si>
  <si>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2 02 45 216 02 0000 150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</si>
  <si>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</si>
  <si>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2 02 45 296 02 0000 150</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</si>
  <si>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</si>
  <si>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2 02 45 303 02 0000 150</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</si>
  <si>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</si>
  <si>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2 02 45 321 02 0000 150</t>
  </si>
  <si>
    <t>Межбюджетные трансферты, передаваемые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</si>
  <si>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2 02 45 393 02 0000 150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</si>
  <si>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</si>
  <si>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2 02 45 454 02 0000 150</t>
  </si>
  <si>
    <t>Межбюджетные трансферты, передаваемые бюджетам субъектов Российской Федерации на создание модельных муниципальных библиотек</t>
  </si>
  <si>
    <t>2 02 45 468 02 0000 150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</si>
  <si>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</si>
  <si>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2 02 45 581 02 0000 150</t>
  </si>
  <si>
    <t>Межбюджетный трансферт, передаваемый бюджету Республики Тыва на реализацию инвестиционных проектов в сфере добычи и переработки цветных металлов</t>
  </si>
  <si>
    <t>2 02 49 001 02 0000 150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</si>
  <si>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</si>
  <si>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2 03 00000 00 0000 000</t>
  </si>
  <si>
    <t>БЕЗВОЗМЕЗДНЫЕ ПОСТУПЛЕНИЯ ОТ ГОСУДАРСТВЕННЫХ (МУНИЦИПАЛЬНЫХ) ОРГАНИЗАЦИЙ</t>
  </si>
  <si>
    <t>2 03 02 040 02 0000 150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</si>
  <si>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</si>
  <si>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</si>
  <si>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</si>
  <si>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2 18 25 497 02 0000 150</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</si>
  <si>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</si>
  <si>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2 18 25 555 02 0000 150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</si>
  <si>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</si>
  <si>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2 18 35 118 02 0000 150</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</si>
  <si>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</si>
  <si>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2 18 35 250 02 0000 150</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</si>
  <si>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</si>
  <si>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2 18 35 380 02 0000 150</t>
  </si>
  <si>
    <t>Доходы бюджетов субъектов Российской Федерации от возврата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муниципальных образований</t>
  </si>
  <si>
    <t>2 18 35 462 02 0000 150</t>
  </si>
  <si>
    <t>Доходы бюджетов субъектов Российской Федерации от возврата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муниципальных образований</t>
  </si>
  <si>
    <t>2 18 35 573 02 0000 150</t>
  </si>
  <si>
    <t>Доходы бюджетов субъектов Российской Федерации от возврата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муниципальных образований</t>
  </si>
  <si>
    <t>2 18 60 010 02 0000 150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</si>
  <si>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</si>
  <si>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2 19 00000 00 0000 000</t>
  </si>
  <si>
    <t>ВОЗВРАТ ОСТАТКОВ СУБСИДИЙ, СУБВЕНЦИЙ И ИНЫХ МЕЖБЮДЖЕТНЫХ ТРАНСФЕРТОВ, ИМЕЮЩИХ ЦЕЛЕВОЕ НАЗНАЧЕНИЕ, ПРОШЛЫХ ЛЕТ</t>
  </si>
  <si>
    <t>2 19 25 018 02 0000 150</t>
  </si>
  <si>
    <t>Возврат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субъектов Российской Федерации</t>
  </si>
  <si>
    <t>2 19 25 082 02 0000 150</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</si>
  <si>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</si>
  <si>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2 19 25 232 02 0000 150</t>
  </si>
  <si>
    <t>Возврат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</si>
  <si>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2 19 25 462 02 0000 150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</si>
  <si>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</si>
  <si>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2 19 25 497 02 0000 150</t>
  </si>
  <si>
    <t>Возврат остатков субсидий на реализацию мероприятий по обеспечению жильем молодых семей из бюджетов субъектов Российской Федерации</t>
  </si>
  <si>
    <t>2 19 25 543 02 0000 150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</si>
  <si>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</si>
  <si>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2 19 25 555 02 0000 150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</si>
  <si>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</si>
  <si>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2 19 35 118 02 0000 150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</si>
  <si>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</si>
  <si>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2 19 35 129 02 0000 150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</si>
  <si>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</si>
  <si>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2 19 35 250 02 0000 150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</si>
  <si>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</si>
  <si>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2 19 35 270 02 0000 150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</si>
  <si>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</si>
  <si>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2 19 35 280 02 0000 150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</si>
  <si>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40-ФЗ "Об обязательном страховании гражданской ответственности владельцев транспортных средств" из бюджетов субъектов Российской Федерации</t>
  </si>
  <si>
    <t>2 19 35 290 02 0000 150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</si>
  <si>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</si>
  <si>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2 19 35 380 02 0000 150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</si>
  <si>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</si>
  <si>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2 19 35 573 02 0000 150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</si>
  <si>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</si>
  <si>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2 19 35 900 02 0000 150</t>
  </si>
  <si>
    <t>Возврат остатков единой субвенции из бюджетов субъектов Российской Федерации</t>
  </si>
  <si>
    <t>2 19 45 480 02 0000 150</t>
  </si>
  <si>
    <t>Возврат остатков иных межбюджетных трансфертов на создание системы поддержки фермеров и развитие сельской кооперации из бюджетов субъектов Российской Федерации</t>
  </si>
  <si>
    <t>2 19 51 360 02 0000 150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</si>
  <si>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</si>
  <si>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ИТОГО ДОХОДОВ </t>
  </si>
  <si>
    <t>Приложение 4</t>
  </si>
  <si>
    <t>к Закону Республики Тыва</t>
  </si>
  <si>
    <t xml:space="preserve">бюджета Республики Тыва за 2020 год" </t>
  </si>
  <si>
    <t>Доходы республиканского бюджета Республики Тыва за 2020 год по кодам классификации доходов бюджетов</t>
  </si>
  <si>
    <t>администратора поступлений</t>
  </si>
  <si>
    <t>доходов республиканского бюджета</t>
  </si>
  <si>
    <t>ВСЕГО</t>
  </si>
  <si>
    <t>Управления Федеральной службы в сфере природопользования по Республике Тыва</t>
  </si>
  <si>
    <t>048</t>
  </si>
  <si>
    <t>Плата за выбросы загрязняющих веществ в атмосферный воздух стационарными объектами (пени по соответствующему платежу)</t>
  </si>
  <si>
    <t>112 01010 01 2100 120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</si>
  <si>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</si>
  <si>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112 01010 01 6000 120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</si>
  <si>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</si>
  <si>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112 01030 01 6000 120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</si>
  <si>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</si>
  <si>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112 01041 01 6000 120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</si>
  <si>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</si>
  <si>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112 01042 01 6000 120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</si>
  <si>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</si>
  <si>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112 01070 01 6000 120</t>
  </si>
  <si>
    <t>Федеральное агентство лесного хозяйства</t>
  </si>
  <si>
    <t>053</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</si>
  <si>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действующим до 1 января 2020 года (задолженность по денежным взысканиям (штрафам) за нарушение законодательства Российской Федерации о пожарной безопасности)</t>
  </si>
  <si>
    <t>116 10128 01 0001 140</t>
  </si>
  <si>
    <t xml:space="preserve">Межрегиональное операционное Управление Федерального казначейства </t>
  </si>
  <si>
    <t>100</t>
  </si>
  <si>
    <t>103 02142 01 0000 110</t>
  </si>
  <si>
    <t xml:space="preserve">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t>
  </si>
  <si>
    <t>103 02143 01 0000 100</t>
  </si>
  <si>
    <t>103 02190 01 0000 110</t>
  </si>
  <si>
    <t>103 02200 01 0000 110</t>
  </si>
  <si>
    <t>103 02210 01 0000 110</t>
  </si>
  <si>
    <t>103 02220 01 0000 110</t>
  </si>
  <si>
    <t>103 02230 01 0000 110</t>
  </si>
  <si>
    <t>103 02240 01 0000 110</t>
  </si>
  <si>
    <t>103 02250 01 0000 110</t>
  </si>
  <si>
    <t>103 02260 01 0000 110</t>
  </si>
  <si>
    <t>Федеральная служба по надзору в сфере транспорта</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</si>
  <si>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</si>
  <si>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116 01121 01 0001 140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</si>
  <si>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</si>
  <si>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116 01121 01 0007 140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</si>
  <si>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</si>
  <si>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116 10122 01 0002 140</t>
  </si>
  <si>
    <t>Управление Федеральной службы по надзору в сфере защиты прав потребителей и благополучия человека по Республике Тыва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</si>
  <si>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</si>
  <si>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116 10122 01 0001 140</t>
  </si>
  <si>
    <t>Управление Федеральной антимонопольной службы по Республике Тыва</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</si>
  <si>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Тыва</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</si>
  <si>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</si>
  <si>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Федеральная служба войск найиональной гвардии Российской Федерации</t>
  </si>
  <si>
    <t>Управление Федеральной налоговой службы по Республике Тыва</t>
  </si>
  <si>
    <t>Налог на прибыль организаций</t>
  </si>
  <si>
    <t>101 01000 00 0000 000</t>
  </si>
  <si>
    <t>101 02000 00 0000 000</t>
  </si>
  <si>
    <t>Налог, взимаемый в связи с применением упрощенной системы налогообложения</t>
  </si>
  <si>
    <t>105 01000 00 0000 000</t>
  </si>
  <si>
    <t>105 06000 01 0000 110</t>
  </si>
  <si>
    <t xml:space="preserve">106 02000 00 0000 110 </t>
  </si>
  <si>
    <t>106 04000 00 0000 110</t>
  </si>
  <si>
    <t>107 01000 00 0000 110</t>
  </si>
  <si>
    <t>Сборы за пользование объектами животного мира</t>
  </si>
  <si>
    <t>107 04000 00 0000 110</t>
  </si>
  <si>
    <t>Государственная пошлина по делам, рассматриваемым конституционными (уставными) судами субъектов Российской Федерации</t>
  </si>
  <si>
    <t>108 02020 01 1000 110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</si>
  <si>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</si>
  <si>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108 07010 01 8000 110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</si>
  <si>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в электронной форме и выдаче через многофункциональные центры)</t>
  </si>
  <si>
    <t>108 07010 01 8001 110</t>
  </si>
  <si>
    <t>Государственная пошлина за повторную выдачу свидетельства о постановке на учет в налоговом органе</t>
  </si>
  <si>
    <t>108 07310 01 8000 110</t>
  </si>
  <si>
    <t>Государственная пошлина за повторную выдачу свидетельства о постановке на учет в налоговом органе (при обращении в электронной форме и выдаче через многофункциональные центры)</t>
  </si>
  <si>
    <t>108 07310 01 8001 110</t>
  </si>
  <si>
    <t>Задолженность и перерасчеты по отмененным налогам, сборам и иным обязательным платежам</t>
  </si>
  <si>
    <t>109 00000 00 0000 110</t>
  </si>
  <si>
    <t>Регулярные платежи за пользование недрами при пользовании недрами  на территории Российской Федерации</t>
  </si>
  <si>
    <t>112 02030 01 1000 120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</si>
  <si>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</si>
  <si>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113 01020 01 8000 130</t>
  </si>
  <si>
    <t>Министерство обороны Российской Федерации</t>
  </si>
  <si>
    <t>187</t>
  </si>
  <si>
    <t>Министерство внутренних дел по Республики Тыва</t>
  </si>
  <si>
    <t>188</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</si>
  <si>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</si>
  <si>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108 06000 01 8003 110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</si>
  <si>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</si>
  <si>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108 06000 01 8004 110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</si>
  <si>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</si>
  <si>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108 06000 01 8005 110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</si>
  <si>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</si>
  <si>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108 06000 01 8006 110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</si>
  <si>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</si>
  <si>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108 06000 01 8007 110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</si>
  <si>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</si>
  <si>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 xml:space="preserve">108 07100 01 8034 110
</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</si>
  <si>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</si>
  <si>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108 07100 01 8035 110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</si>
  <si>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</si>
  <si>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108 07141 01 8000 110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</si>
  <si>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</si>
  <si>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116 01123 01 0001 140</t>
  </si>
  <si>
    <t>Управление Министерства юстиции Российской Федерации по Республике Тыва</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</si>
  <si>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</si>
  <si>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</si>
  <si>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108 07110 01 0102 110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</si>
  <si>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</si>
  <si>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108 07110 01 0103 110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</si>
  <si>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</si>
  <si>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108 07120 01 1000 110</t>
  </si>
  <si>
    <t>Управление Федеральной службы государственной регистрации, кадастра и картографии по Республике Тыва</t>
  </si>
  <si>
    <t>321</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</si>
  <si>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</si>
  <si>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108 07020 01 8000 110</t>
  </si>
  <si>
    <t>Плата за предоставление сведений из Единого государственного реестра недвижимости (при обращении через многофункциональные центры)</t>
  </si>
  <si>
    <t>113 01031 01 8000 130</t>
  </si>
  <si>
    <t>Прокуратура Республики Тыва</t>
  </si>
  <si>
    <t>415</t>
  </si>
  <si>
    <t>Федеральная служба по экологическому,технологическому и атомному надзору по Республике Тыва</t>
  </si>
  <si>
    <t>498</t>
  </si>
  <si>
    <t>Служба по тарифам Республики Тыва</t>
  </si>
  <si>
    <t>829</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</si>
  <si>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</si>
  <si>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116 01142 01 0000 140</t>
  </si>
  <si>
    <t>Служба по лицензированию и надзору отдельных видов деятельности Республики Тыва</t>
  </si>
  <si>
    <t>862</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</si>
  <si>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</si>
  <si>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108 07300 01 1000 110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</si>
  <si>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</si>
  <si>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116 07090 02 0000 140</t>
  </si>
  <si>
    <t xml:space="preserve">Служба государственной жилищной инспекции и строительного надзора Республики Тыва </t>
  </si>
  <si>
    <t>863</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</si>
  <si>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</si>
  <si>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108 07400 01 0000 110</t>
  </si>
  <si>
    <t>Служба по гражданской обороне и чрезвычайным ситуациям Республики Тыва</t>
  </si>
  <si>
    <t>877</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</si>
  <si>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</si>
  <si>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116 01203 01 0000 140</t>
  </si>
  <si>
    <t>Министерство топлива и энергетики Республики Тыва</t>
  </si>
  <si>
    <t>902</t>
  </si>
  <si>
    <t>Прочие доходы от оказания платных услуг (работ) получателями средств бюджетов субъектов Российской Федерации</t>
  </si>
  <si>
    <t>113 01992 02 0000 130</t>
  </si>
  <si>
    <t>Министерство экономики Республики Тыва</t>
  </si>
  <si>
    <t>903</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</si>
  <si>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</si>
  <si>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114 02028 02 0000 410</t>
  </si>
  <si>
    <t xml:space="preserve">Счетная палата Республики Тыва </t>
  </si>
  <si>
    <t>906</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</si>
  <si>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</si>
  <si>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114 02023 02 0000 410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</si>
  <si>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</si>
  <si>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</si>
  <si>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</si>
  <si>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116 01156 01 0000 140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</si>
  <si>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t>
  </si>
  <si>
    <t>116 10122 01 0000 140</t>
  </si>
  <si>
    <t xml:space="preserve">Министерство дорожно-транспортного комплекса Республики Тыва </t>
  </si>
  <si>
    <t>911</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</si>
  <si>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</si>
  <si>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 xml:space="preserve">108 07172 01 1000 110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</si>
  <si>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</si>
  <si>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Министерство природных ресурсов и экологии Республики Тыва</t>
  </si>
  <si>
    <t>912</t>
  </si>
  <si>
    <t xml:space="preserve">108 07300 01 1000 110
</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</si>
  <si>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</si>
  <si>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112 02010 01 0000 120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</si>
  <si>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</si>
  <si>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112 02052 01 0000 120</t>
  </si>
  <si>
    <t>Сборы за участие в конкурсе (аукционе) на право пользования участками недр местного значения</t>
  </si>
  <si>
    <t>112 02102 02 0000 120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</si>
  <si>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</si>
  <si>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112 04013 02 0000 120</t>
  </si>
  <si>
    <t>Плата за использование лесов, расположенных на землях лесного фонда, в части, превышающей минимальный размер арендной платы</t>
  </si>
  <si>
    <t>112 04014 02 0000 120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</si>
  <si>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</si>
  <si>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112 04015 02 0000 120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</si>
  <si>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</si>
  <si>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113 01410 01 0000 130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</si>
  <si>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</si>
  <si>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116 01072 01 0000 140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</si>
  <si>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</si>
  <si>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116 01082 01 0000 140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</si>
  <si>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</si>
  <si>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116 02010 02 0000 140</t>
  </si>
  <si>
    <t>Министерство здравоохранения Республики Тыва</t>
  </si>
  <si>
    <t>Невыясненные поступления, зачисляемые в бюджеты субъектов Российской Федерации</t>
  </si>
  <si>
    <t>117 01020 02 0000 180</t>
  </si>
  <si>
    <t>Министерство культуры Республики Тыва</t>
  </si>
  <si>
    <t>915</t>
  </si>
  <si>
    <t>Министерство сельского хозяйства и продовольствия Республики Тыва</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</si>
  <si>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</si>
  <si>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108 07142 01 1000 110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</si>
  <si>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</si>
  <si>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108 07160 01 1000 110</t>
  </si>
  <si>
    <t>Платежи, взимаемые государственными органами (организациями) субъектов Российской Федерации за выполнение определенных функций</t>
  </si>
  <si>
    <t>115 02020 02 0000 140</t>
  </si>
  <si>
    <t>117 01020 02 000 180</t>
  </si>
  <si>
    <t>920</t>
  </si>
  <si>
    <t xml:space="preserve">Проценты, полученные от предоставления бюджетных кредитов внутри страны за счет средств бюджетов субъектов Российской Федерации </t>
  </si>
  <si>
    <t>111 03020 02 0000 120</t>
  </si>
  <si>
    <t>Прочие доходы бюджетов субъектов Российской федерации от компенсации затрат государства</t>
  </si>
  <si>
    <t>113 02992 02 0000 130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</si>
  <si>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</si>
  <si>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116 01152 01 0000 140</t>
  </si>
  <si>
    <t>Прочие неналоговые доходы бюджетов субъектов Российской Федерации</t>
  </si>
  <si>
    <t>117 05020 02 0000 180</t>
  </si>
  <si>
    <t>Служба по финансово-бюджетному надзору Республики Тыва</t>
  </si>
  <si>
    <t>921</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</si>
  <si>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</si>
  <si>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116 10056 02 0000 140</t>
  </si>
  <si>
    <t>Министерство образования и науки Республики Тыва</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</si>
  <si>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</si>
  <si>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923</t>
  </si>
  <si>
    <t>108 07082 01 1000 100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</si>
  <si>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</si>
  <si>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108 07380 01 1000 110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</si>
  <si>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</si>
  <si>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108 07390 01 1000 110</t>
  </si>
  <si>
    <t>Министерство земельных и имущественных отношений Республики Тыва</t>
  </si>
  <si>
    <t>926</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</si>
  <si>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</si>
  <si>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111 01020 02 0000 120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</si>
  <si>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</si>
  <si>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 xml:space="preserve"> 111 05022 02 0000 120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</si>
  <si>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</si>
  <si>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 xml:space="preserve">111 05032 02 0000 120 </t>
  </si>
  <si>
    <t>Доходы от сдачи в аренду имущества, составляющего казну субъекта Российской Федерации (за исключением земельных участков)</t>
  </si>
  <si>
    <t>111 05072 02 0000 120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</si>
  <si>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</si>
  <si>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 xml:space="preserve"> 111 07012 02 0000 120</t>
  </si>
  <si>
    <t>Министерство спорта Республики Тыва</t>
  </si>
  <si>
    <t>929</t>
  </si>
  <si>
    <t>Министерство юстиции Республики Тыва</t>
  </si>
  <si>
    <t>931</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</si>
  <si>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</si>
  <si>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</si>
  <si>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</si>
  <si>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</si>
  <si>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</si>
  <si>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</si>
  <si>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</si>
  <si>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</si>
  <si>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</si>
  <si>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116 01093 01 0000 140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</si>
  <si>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</si>
  <si>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116 01113 01 0000 140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</si>
  <si>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</si>
  <si>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</si>
  <si>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</si>
  <si>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116 01143 01 0000 140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</si>
  <si>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</si>
  <si>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</si>
  <si>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</si>
  <si>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</si>
  <si>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</si>
  <si>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116 01193 01 0000 140</t>
  </si>
  <si>
    <t>Министерство информатизации и связи Республика Тыва</t>
  </si>
  <si>
    <t>Приложение 5</t>
  </si>
  <si>
    <t>РАСПРЕДЕЛЕНИЕ БЮДЖЕТНЫХ АССИГНОВАНИЙ ЗА 2020 ГОД</t>
  </si>
  <si>
    <t>ПО РАЗДЕЛАМ И ПОДРАЗДЕЛАМ, ЦЕЛЕВЫМ СТАТЬЯМ И ВИДАМ РАСХОДОВ</t>
  </si>
  <si>
    <t>РЗ</t>
  </si>
  <si>
    <t>ПР</t>
  </si>
  <si>
    <t>ЦСР</t>
  </si>
  <si>
    <t>ВР</t>
  </si>
  <si>
    <t>В С Е Г О</t>
  </si>
  <si>
    <t>ОБЩЕГОСУДАРСТВЕННЫЕ ВОПРОСЫ</t>
  </si>
  <si>
    <t>Функционирование высшего должностного лица субъекта Российской Федерации и муниципального образования</t>
  </si>
  <si>
    <t>Обеспечение функционирования Главы-Председателя Правительства Республики Тыва и его заместителей, Аппарата Правительства Республики Тыва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</si>
  <si>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</si>
  <si>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</si>
  <si>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Верховного Хурала (парламента) Республики Тыва</t>
  </si>
  <si>
    <t>Закупка товаров, работ и услуг для обеспечения государственных (муниципальных) нужд</t>
  </si>
  <si>
    <t>Закупка работ (услуг) по информационному освещению деятельности органов государственной власти</t>
  </si>
  <si>
    <t>Непрограммные расходы на реализацию переданных полномочий Российской Федерации</t>
  </si>
  <si>
    <t>Обеспечение деятельности депутатов Государственной Думы и их помощников в избирательных округах</t>
  </si>
  <si>
    <t>Обеспечение членов Совета Федерации и их помощников в субъектах Российской Федерации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</si>
  <si>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</si>
  <si>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</si>
  <si>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Конституционного суда Республики Тыва</t>
  </si>
  <si>
    <t>Председатель Конституционного суда Республики Тыва</t>
  </si>
  <si>
    <t>Социальное обеспечение и иные выплаты населению</t>
  </si>
  <si>
    <t>Обеспечение деятельности органов юстиции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</si>
  <si>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</si>
  <si>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t>
  </si>
  <si>
    <t>Обеспечение деятельности финансовых, налоговых и таможенных органов и органов финансового (финансово-бюджетного) надзора</t>
  </si>
  <si>
    <t>Обеспечение деятельности органов государственной власти Республики Тыва</t>
  </si>
  <si>
    <t>Иные бюджетные ассигнования</t>
  </si>
  <si>
    <t>Обеспечение деятельности Счетной палаты Республики Тыва</t>
  </si>
  <si>
    <t>Обеспечение проведения выборов и референдумов</t>
  </si>
  <si>
    <t>Обеспечение деятельности Избирательной комиссии Республики Тыва</t>
  </si>
  <si>
    <t>Обеспечение проведения выборов в органы местного самоуправления</t>
  </si>
  <si>
    <t>940W000000</t>
  </si>
  <si>
    <t>940W058570</t>
  </si>
  <si>
    <t>Фундаментальные исследования</t>
  </si>
  <si>
    <t>Государственная программа Республики Тыва  "Развитие образования и науки на 2014 - 2025 годы"</t>
  </si>
  <si>
    <t>Подпрограмма "Развитие научных исследований в области гуманитарных и естественных наук в Республике Тыва на 2014 - 2021 годы"</t>
  </si>
  <si>
    <t>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(выполнение работ) (ТИГИ)</t>
  </si>
  <si>
    <t>Предоставление субсидий бюджетным, автономным учреждениям и иным некоммерческим организациям</t>
  </si>
  <si>
    <t>Непрограммное направление в области культуры</t>
  </si>
  <si>
    <t>Расходы на обеспечение деятельности (оказание услуг) государственных учреждений культуры</t>
  </si>
  <si>
    <t>Резервные фонды</t>
  </si>
  <si>
    <t>Непрограммные расходы по предоставлению межбюджетных трансфертов и резервные фонды</t>
  </si>
  <si>
    <t>Резервный фонд высшего исполнительного органа государственной власти Республики Тыва</t>
  </si>
  <si>
    <t>Другие общегосударственные вопросы</t>
  </si>
  <si>
    <t>Государственная программа Республики Тыва  "Повышение эффективности управления общественными финансами Республики Тыва на 2018 - 2020 годы"</t>
  </si>
  <si>
    <t>Подпрограмма "Повышение финансовой грамотности жителей Республики Тыва"</t>
  </si>
  <si>
    <t>Реализация мероприятий по повышению финансовой грамотности жителей Республики Тыва</t>
  </si>
  <si>
    <t>Расходы на закупку работ (услуг) по информационному освещению деятельности органов государственной власти</t>
  </si>
  <si>
    <t>Выполнение других обязательств государства</t>
  </si>
  <si>
    <t>Непрограммные расходы по общегосударственным вопросам</t>
  </si>
  <si>
    <t>Обеспечение деятельности Общественной палаты Республики Тыва</t>
  </si>
  <si>
    <t>Осуществление государственных полномочий по установлению запрета на розничную продажу алкогольной продукции в Республике Тыва</t>
  </si>
  <si>
    <t>Осуществление государственных полномочий по созданию, организации и обеспечению деятельности административных комиссий</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</si>
  <si>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</si>
  <si>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</si>
  <si>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</si>
  <si>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НАЦИОНАЛЬНАЯ БЕЗОПАСНОСТЬ И ПРАВООХРАНИТЕЛЬНАЯ ДЕЯТЕЛЬНОСТЬ</t>
  </si>
  <si>
    <t>Органы юстиции</t>
  </si>
  <si>
    <t>Государственная программа Республики Тыва "Основные направления развития органов записи актов гражданского состояния Республики Тыва на 2018-2020 годы"</t>
  </si>
  <si>
    <t>Выполнение переданных полномочий Российской Федерации на государственную регистрацию актов гражданского состояния в части составления записей актов гражданского состояния и совершения иных юридически значимых действий</t>
  </si>
  <si>
    <t>Выполнение переданных полномочий Российской Федерации на государственную регистрацию актов гражданского состояния по переводу книг государственной регистрации актов гражданского состояния (актовых книг) в электронную форму</t>
  </si>
  <si>
    <t>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t>
  </si>
  <si>
    <t>300005930F</t>
  </si>
  <si>
    <t>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 осуществлявших конвертацию и передачу записей актов гражданского состояния в Единый государственный реестр записей актов гражданского состояния,  в том числе записей актов о рождении детей в возрасте от  3  до  18  лет в целях обеспечения дополнительных мер социальной поддержки семей,  имеющих детей, за счет средств резервного фонда Правительства Российской Федерации</t>
  </si>
  <si>
    <t>30000R8790</t>
  </si>
  <si>
    <t>Осуществление переданных полномочий Российской Федерации на государственную регистрацию актов гражданского состояния за счет средств республиканского бюджета</t>
  </si>
  <si>
    <t>Защита населения и территории от чрезвычайных ситуаций природного и техногенного характера, гражданская оборона</t>
  </si>
  <si>
    <t>Государственная программа Республики Тыва  "Защита населения и территорий от чрезвычайных ситуаций, обеспечение пожарной безопасности и безопасности людей на водных объектах на 2014 - 2020 годы"</t>
  </si>
  <si>
    <t>Подпрограмма "Реконструкция системы оповещения населения Республики Тыва с элементами комплексной системы экстренного оповещения населения об угрозе возникновения или о возникновении чрезвычайных ситуаций"</t>
  </si>
  <si>
    <t>Реализация мероприятий подпрограммы "Реконструкция системы оповещения населения Республики Тыва с элементами комплексной системы экстренного оповещения населения об угрозе возникновения или о возникновении чрезвычайных ситуаций"</t>
  </si>
  <si>
    <t>Подпрограмма  "Обеспечение безопасности людей на водных объектах"</t>
  </si>
  <si>
    <t>Реализация мероприятий подпрограммы "Обеспечение безопасности на водных объектах Республики Тыва"</t>
  </si>
  <si>
    <t>Государственная программа Республики Тыва "Энергоэффективность и развитие энергетики на 2014 - 2025 годы"</t>
  </si>
  <si>
    <t>Подпрограмма "Энергосбережение и повышение энергетической эффективности в Республике Тыва"</t>
  </si>
  <si>
    <t>Расходы на капитальный ремонт учреждений социальной сферы и республиканской собственности</t>
  </si>
  <si>
    <t>Непрограммное направление в области защиты населения и территории от чрезвычайных ситуаций</t>
  </si>
  <si>
    <t>Формирование государственного материального резерва</t>
  </si>
  <si>
    <t>Мероприятия по предупреждению и ликвидации последствий чрезвычайных ситуаций и стихийных бедствий</t>
  </si>
  <si>
    <t>Расходы на обеспечение деятельности (оказание услуг) государственных учреждений в рамках мероприятий по предупреждению и ликвидации последствий чрезвычайных ситуаций и стихийных бедствий</t>
  </si>
  <si>
    <t>Обеспечение пожарной безопасности</t>
  </si>
  <si>
    <t>Подпрограмма  "Система обеспечения вызова экстренных оперативных служб через единый номер "112" в Республике Тыва"</t>
  </si>
  <si>
    <t>Реализация мероприятий подпрограммы "Система обеспечения вызова экстренных оперативных служб через единый номер "112" в Республике Тыва"</t>
  </si>
  <si>
    <t>Подпрограмма  "Пожарная безопасность в Республике Тыва"</t>
  </si>
  <si>
    <t>Реализация мероприятий подпрограммы "Пожарная безопасность в Республике Тыва"</t>
  </si>
  <si>
    <t>Миграционная политика</t>
  </si>
  <si>
    <t>Государственная программа Республики Тыва "Оказание содействия добровольному переселению в Республику Тыва соотечественников, проживающих за рубежом"</t>
  </si>
  <si>
    <t>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</si>
  <si>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39000R0860</t>
  </si>
  <si>
    <t>Другие вопросы в области национальной безопасности и правоохранительной деятельности</t>
  </si>
  <si>
    <t>Государственная программа Республики Тыва  "Обеспечение общественного порядка и противодействие преступности в Республике Тыва на 2017 - 2020 годы"</t>
  </si>
  <si>
    <t>Предупреждение безнадзорности, профилактика правонарушений несовершеннолетних и молодежи</t>
  </si>
  <si>
    <t>Обеспечение общественного порядка и безопасности граждан</t>
  </si>
  <si>
    <t>Проведение мероприятий по добровольной сдаче огнестрельного оружия, боеприпасов, взрывчатых веществ и взрывных устройств, незаконно хранящихся у населения</t>
  </si>
  <si>
    <t>Предупреждение экстремизма и терроризма</t>
  </si>
  <si>
    <t>Субсидии бюджетам муниципальных образований Республики Тыва на поощрение победителей ежегодного конкурса на лучшее муниципальное образование по профилактике правонарушений</t>
  </si>
  <si>
    <t>Государственная программа Республики Тыва "Повышение правовой культуры в Республике Тыва на 2020 - 2021 годы"</t>
  </si>
  <si>
    <t>Основное мероприятие "Развитие правового воспитания подрастающего поколения"</t>
  </si>
  <si>
    <t>Проведение в образовательных и иных организациях Республики Тыва, в которых обучаются (содержатся) несовершеннолетние, мероприятий в области гражданско-правового воспитания</t>
  </si>
  <si>
    <t>Основное мероприятие ""Участие органов исполнительной власти Республики Тыва и органов местного самоуправления муниципальных образований Республики Тыва в правовом просвещении населения""
"</t>
  </si>
  <si>
    <t>Проведение конкурса «Лучшая юридическая команда Республики Тыва» среди юридических команд различных организаций республики</t>
  </si>
  <si>
    <t>Основное мероприятие ""Повышение правосознания муниципальных служащих""
"</t>
  </si>
  <si>
    <t>Повышение квалификации государственных служащих по юридическим дисциплинам</t>
  </si>
  <si>
    <t>Основное мероприятие "Правовое информирование населения Республики Тыва"</t>
  </si>
  <si>
    <t>Организация и выпуск правовых рубрик (правовых разделов) по актуальным вопросам права</t>
  </si>
  <si>
    <t>Создание центров правовой информации на базе библиотек Республики Тыва</t>
  </si>
  <si>
    <t>Пополнение библиотечных фондов республики юридической литературой</t>
  </si>
  <si>
    <t xml:space="preserve"> Подготовка, издание и тиражирование рекомендательных библиографических и методических пособий по правовым вопросам семьи и детства</t>
  </si>
  <si>
    <t>Создание и транслирование социальных роликов по правовой тематике</t>
  </si>
  <si>
    <t>Основное мероприятие "Совершенствование системы оказания бесплатной юридической помощи"</t>
  </si>
  <si>
    <t>Предоставление государственной поддержки адвокатам, осуществляющим бесплатную юридическую помощь</t>
  </si>
  <si>
    <t>Проведение мероприятий по оказанию бесплатной юридической помощи по актуальным правовым вопросам</t>
  </si>
  <si>
    <t xml:space="preserve"> Проведение республиканского конкурса среди органов исполнительной власти Республики Тыва и государственных учреждений Республики Тыва на лучшее оказание юридической помощи</t>
  </si>
  <si>
    <t>НАЦИОНАЛЬНАЯ ЭКОНОМИКА</t>
  </si>
  <si>
    <t>Общеэкономические вопросы</t>
  </si>
  <si>
    <t>Государственная программа Республики Тыва  "Содействие занятости населения на 2020 - 2022 годы"</t>
  </si>
  <si>
    <t>Подпрограмма "Улучшение условий и охраны труда, нормирования труда в Республике Тыва"</t>
  </si>
  <si>
    <t>Организация специальной оценки условий труда работающих в организациях, расположенных на территории Республики Тыва</t>
  </si>
  <si>
    <t>Подпрограмма "Снижение напряженности на рынке труда"</t>
  </si>
  <si>
    <t>Реализация мероприятий по снижению напряжённости на рынке труда</t>
  </si>
  <si>
    <t>Реализация дополнительных мероприятий, направленных на снижение напряженности на рынке труда</t>
  </si>
  <si>
    <t>04200R8520</t>
  </si>
  <si>
    <t>Подпрограмма "Содействие занятости населения"</t>
  </si>
  <si>
    <t>Основное мероприятие "Организация временного трудоустройства несовершеннолетних граждан в возрасте от 14 до 18 лет в свободное от учебы время"</t>
  </si>
  <si>
    <t>Реализация мероприятий по содействию занятости населения</t>
  </si>
  <si>
    <t>Основное мероприятие "Организация ярмарок вакансий и учебных рабочих мест"</t>
  </si>
  <si>
    <t>Подпрограмма "Обеспечение деятельности центров занятости населения"</t>
  </si>
  <si>
    <t>Обеспечение деятельности центров занятости населения</t>
  </si>
  <si>
    <t>Содержание деятельности центров занятости за счет средств субвенций безработным гражданам  в соответствии с Законом Российской Федерации от 19 апреля 1991 года №1032-1 "О занятости населения в Российской Федерации"</t>
  </si>
  <si>
    <t>Содержание деятельности центров занятости  в соответствии с Законом Российской Федерации от 19 апреля 1991 года №1032-1 "О занятости населения в Российской Федерации" за счет резервного фонда правительства российской Федерации</t>
  </si>
  <si>
    <t>045015290F</t>
  </si>
  <si>
    <t>Подпрограмма "Сопровождение инвалидов молодого возраста при трудоустройстве"</t>
  </si>
  <si>
    <t>Сопровождение инвалидов молодого возраста при трудоустройстве</t>
  </si>
  <si>
    <t>Подпрограмма "Профессиональное обучение и дополнительное профессиональное образование 
лиц в возрасте 50-ти лет и старше, а также лиц предпенсионного возраста"</t>
  </si>
  <si>
    <t xml:space="preserve"> Региональный проект "Старшее поколение"</t>
  </si>
  <si>
    <t>047P300000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</si>
  <si>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</si>
  <si>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047P352940</t>
  </si>
  <si>
    <t>Подпрограмма "Организация переобучения и повышения квалификации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</si>
  <si>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Региональный проект "Содействие занятости женщин - создание условий дошкольного образования для детей в возрасте до трех лет"</t>
  </si>
  <si>
    <t>048P200000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</si>
  <si>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t>
  </si>
  <si>
    <t>048P254610</t>
  </si>
  <si>
    <t>Подпрограмма "Производительность труда и поддержка занятости"</t>
  </si>
  <si>
    <t>Региональный проект "Поддержка занятости и повышение эффективности рынка труда для обеспечения роста производительности труда"</t>
  </si>
  <si>
    <t>049L300000</t>
  </si>
  <si>
    <t>049L352910</t>
  </si>
  <si>
    <t>049L355690</t>
  </si>
  <si>
    <t>Государственная программа Республики Тыва "Развитие информационного общества и средств массовой информации в Республике Тыва на 2014 - 2020 годы"</t>
  </si>
  <si>
    <t>Подпрограмма "Повышение качества оказания услуг на базе многофункциональных центров предоставления государственных и муниципальных услуг по принципу "одного окна" в Республике Тыва" на 2014 - 2020 годы"</t>
  </si>
  <si>
    <t>Территориальные отделы государственного автономного учреждения "Многофункциональный центр Республики Тыва" в муниципальных образованиях</t>
  </si>
  <si>
    <t>Топливно-энергетический комплекс</t>
  </si>
  <si>
    <t>Субсидии на погашение кредиторской задолженности по строительству котельных городов Шагонар и Ак-Довурак</t>
  </si>
  <si>
    <t>Субсидии на реализацию мероприятий в области энергосбережения и повышения энергетической эффективности на возмещение фактически понесенных затрат по текущему и капитальному ремонту с целью повышения энергетической эффективности</t>
  </si>
  <si>
    <t>Субсидии на поддержку предприятий, осуществляющих регулируемые виды деятельности и реализующих мероприятия в области энергосбережения и повышения энергетической эффективности, на возмещение затрат,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</si>
  <si>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Субсидии на государственную поддержку предприятия топливно-энергетического комплекса</t>
  </si>
  <si>
    <t>Субсидии на государственную поддержку предприятий дизельных электростанций</t>
  </si>
  <si>
    <t>Субсидии на возмещение убытков, связанных с применением государственных регулируемых цен на электрическую энергию, вырабатываемыми организациями коммунального комплекса, понесенных в процессе выработки и (или) транспортировки энергоресурсов, в том числе вследствие проведения мероприятий в области энергосбережения и повышения энергетической эффективности</t>
  </si>
  <si>
    <t>Субсидии на приобретение автономных систем электроснабжения</t>
  </si>
  <si>
    <t>Субсидирование транспортных расходов перевозчиков на доставку твердого топлива (угля) до населенных пунктов и городского округа г. Ак-Довурак</t>
  </si>
  <si>
    <t>Реализация инвестиционных проектов в сфере добычи и переработки цветных металлов</t>
  </si>
  <si>
    <t>19300R5810</t>
  </si>
  <si>
    <t>Сельское хозяйство и рыболовство</t>
  </si>
  <si>
    <t>Государственная программа Республики Тыва "Развитие сельского хозяйства и регулирование рынков сельскохозяйственной продукции, сырья и продовольствия в Республике Тыва на 2014 - 2020 годы"</t>
  </si>
  <si>
    <t xml:space="preserve">Подпрограмма "Развитие отраслей агропромышленного комплекса" </t>
  </si>
  <si>
    <t>Основное мероприятие "Поддержание доходности сельскохозяйственных товаропроизводителей"</t>
  </si>
  <si>
    <t>Субсидии на оказание несвязанной поддержки сельскохозяйственным товаропроизводителям в области растениеводства</t>
  </si>
  <si>
    <t>Основное мероприятие "Содействие достижению целевых показателей реализации региональных программ развития агропромышленного комплекса"</t>
  </si>
  <si>
    <t>Стимулирование развития приоритетных подотраслей агропромышленного комплекса и развитие малых форм хозяйствования</t>
  </si>
  <si>
    <t>18502R5020</t>
  </si>
  <si>
    <t>Поддержка сельскохозяйственного производства по отдельным подотраслям растениеводства и животноводства</t>
  </si>
  <si>
    <t>18502R5080</t>
  </si>
  <si>
    <t>Основное мероприятие "Развитие подотрасли растениеводства, переработки и реализации продукции растениеводства"</t>
  </si>
  <si>
    <t>Субсидии на развитие элитного семеноводства</t>
  </si>
  <si>
    <t>Основное мероприятие "Развитие подотрасли животноводства, переработки и реализации продукции животноводства"</t>
  </si>
  <si>
    <t xml:space="preserve">Субсидии на развитие северного оленеводства, мараловодства и мясного табунного коневодства </t>
  </si>
  <si>
    <t>Субсидии на развитие яководства</t>
  </si>
  <si>
    <t xml:space="preserve">Субсидии на развитие верблюдоводства </t>
  </si>
  <si>
    <t>Субсидии на поддержку племенного животноводства</t>
  </si>
  <si>
    <t>Субсидии за реализованное мясо</t>
  </si>
  <si>
    <t>Субсидии на возмещение части затрат по содержанию поголовья баранов-производителей, козлов</t>
  </si>
  <si>
    <t>Государственная поддержка на развитие пантового мараловодства</t>
  </si>
  <si>
    <t>Основное мероприятие "Государственная поддержка малых форм хозяйствования"</t>
  </si>
  <si>
    <t>Субсидии на поддержку семейных животноводческих ферм</t>
  </si>
  <si>
    <t>Субсидии на грантовую поддержку сельскохозяйственных потребительских кооперативов для развития материально-технической базы</t>
  </si>
  <si>
    <t>Государственная поддержка проекта "Кыштаг для молодой семьи"</t>
  </si>
  <si>
    <t>Субсидии на финансовое обеспечение затрат некоммерческой организации "Фонд развития фермерского бизнеса и сельскохозяйственных кооперативов Республики Тыва"</t>
  </si>
  <si>
    <t>Субсидии бюджетам муниципальных районов на реализацию проекта "Чаа-Сорук"</t>
  </si>
  <si>
    <t>Региональный проект "Создание системы поддержки фермеров и развитие сельской кооперации"</t>
  </si>
  <si>
    <t>185I700000</t>
  </si>
  <si>
    <t>Создание системы поддержки фермеров и развитие сельской кооперации</t>
  </si>
  <si>
    <t>185I754800</t>
  </si>
  <si>
    <t>Подпрограмма "Техническая и технологическая модернизация, инновационное развитие АПК"</t>
  </si>
  <si>
    <t>Субсидии на развитие технической и технологической модернизации агропромышленного комплекса</t>
  </si>
  <si>
    <t>Подпрограмма "Развитие мелиорации земель сельскохозяйственного назначения Республики Тыва на 2014 - 2020 годы"</t>
  </si>
  <si>
    <t>Основное мероприятие "Предотвращение выбытия из сельскохозяйственного оборота земель сельскохозяйственного назначения за счет проведения агролесомелиоративных, фитомелиоративных и культуртехнических мероприятий, также противопаводковых мероприятий"</t>
  </si>
  <si>
    <t>Субсидии на развитие мелиорации земель сельскохозяйственного назначения</t>
  </si>
  <si>
    <t>18903R5680</t>
  </si>
  <si>
    <t>Подпрограмма "Научное обеспечение реализации мероприятий Программы"</t>
  </si>
  <si>
    <t>18Б0000000</t>
  </si>
  <si>
    <t>Реализация мероприятий подпрограммы "Научное обеспечение реализации Программы"</t>
  </si>
  <si>
    <t>18Б0000280</t>
  </si>
  <si>
    <t>Подпрограмма "Обеспечение реализации Программы"</t>
  </si>
  <si>
    <t>18В0000000</t>
  </si>
  <si>
    <t>Поощрение за результаты кормозаготовительной кампании</t>
  </si>
  <si>
    <t>18В0000260</t>
  </si>
  <si>
    <t>18В0000270</t>
  </si>
  <si>
    <t>Организация мероприятий, направленных на поддержку сельского хозяйства</t>
  </si>
  <si>
    <t>18В0000280</t>
  </si>
  <si>
    <t>Расходы по созданию государственной автоматизированной системы управления в сфере агропромышленного комплекса</t>
  </si>
  <si>
    <t>18В0000290</t>
  </si>
  <si>
    <t>Межбюджетные трансферты на поощрение муниципальных образований за результаты по заготовке кормов</t>
  </si>
  <si>
    <t>18В0078020</t>
  </si>
  <si>
    <t>Подпрограмма "Развитие ветеринарии и обеспечение эпизоотического благополучия территории Республики Тыва на 2015 - 2020 годы"</t>
  </si>
  <si>
    <t>18Г0000000</t>
  </si>
  <si>
    <t>Субсидии бюджетным учреждениям ветеринарии на финансовое обеспечение государственного задания на оказание государственных услуг (выполнение работ)</t>
  </si>
  <si>
    <t>18Г0040590</t>
  </si>
  <si>
    <t>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</si>
  <si>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18Г0076140</t>
  </si>
  <si>
    <t>Непрограммное направление в области национальной экономики</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</si>
  <si>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</si>
  <si>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t>
  </si>
  <si>
    <t>Водное хозяйство</t>
  </si>
  <si>
    <t>Государственная программа Республики Тыва "Обеспечение защиты населения и объектов экономики от негативного воздействия вод на территории Республики Тыва на 2014 - 2020 годы"</t>
  </si>
  <si>
    <t>Государственный мониторинг водных объектов</t>
  </si>
  <si>
    <t>Разработка и утверждение документации для ввода объекта в эксплуатацию</t>
  </si>
  <si>
    <t>Реализация мероприятия федеральной целевой программы "Развитие водохозяйственного комплекса Российской Федерации в 2012 - 2020 годах"</t>
  </si>
  <si>
    <t>25000R0160</t>
  </si>
  <si>
    <t>Капитальные вложения в объекты государственной (муниципальной) собственности</t>
  </si>
  <si>
    <t>Непрограммное направление в области водных отношений</t>
  </si>
  <si>
    <t>Осуществление отдельных полномочий в области водных отношений</t>
  </si>
  <si>
    <t>Лесное хозяйство</t>
  </si>
  <si>
    <t>Государственная программа Республики Тыва "Развитие лесного хозяйства Республики Тыва на 2017 - 2020 годы"</t>
  </si>
  <si>
    <t>Подпрограмма "Обеспечение использования, охраны, защиты и воспроизводства лесов"</t>
  </si>
  <si>
    <t>Основное мероприятие "Охрана лесов"</t>
  </si>
  <si>
    <t>Осуществление отдельных полномочий в области лесных отношений</t>
  </si>
  <si>
    <t>Субвенции на осуществление отдельных полномочий в области лесных отношений за счет средств резервного фонда Правительства Российской Федерации</t>
  </si>
  <si>
    <t>211015129F</t>
  </si>
  <si>
    <t>Региональный проект "Сохранение лесов"</t>
  </si>
  <si>
    <t>211GА00000</t>
  </si>
  <si>
    <t>Увеличение площади лесовосстановления.</t>
  </si>
  <si>
    <t>211GА54290</t>
  </si>
  <si>
    <t>Оснащение учреждений, выполняющих мероприятия по воспроизводству лесов, специализированной техникой и оборудованием для проведения комплекса мероприятий по лесовосстановлению и лесоразведению.</t>
  </si>
  <si>
    <t>211GА54300</t>
  </si>
  <si>
    <t>Формирование запаса лесных семян для лесовосстановления.</t>
  </si>
  <si>
    <t>211GА54310</t>
  </si>
  <si>
    <t>Оснащение специализированных учреждений лесопожарной техникой и оборудованием для проведения комплекса мероприятий по охране лесов от пожаров.</t>
  </si>
  <si>
    <t>211GА54320</t>
  </si>
  <si>
    <t>Подпрограмма "Стратегическое управление лесным хозяйством"</t>
  </si>
  <si>
    <t>Обеспечение деятельности органов государственной власти Республики Тыва по переданным полномочиям в области лесных отношений</t>
  </si>
  <si>
    <t>Непрограммное направление в области лесного хозяйства</t>
  </si>
  <si>
    <t>Расходы на лесоохранные и лесовосстановительные мероприятия</t>
  </si>
  <si>
    <t>Транспорт</t>
  </si>
  <si>
    <t>Государственная программа Республики Тыва "Развитие транспортной системы Республики Тыва на 2017 - 2021 годы"</t>
  </si>
  <si>
    <t>Подпрограмма  "Транспорт на 2017 - 2021 годы";</t>
  </si>
  <si>
    <t>Основное мероприятие "Развитие авиации общего назначения"</t>
  </si>
  <si>
    <t>Реализация мероприятий, направленных на развитие авиации общего назначения</t>
  </si>
  <si>
    <t>Основное мероприятие "Развитие автомобильного транспорта"</t>
  </si>
  <si>
    <t>Субсидии на реализацию мероприятий, направленных на развитие автомобильного транспорта</t>
  </si>
  <si>
    <t>Непрограммное направление в области дорожно-транспортного комплекса</t>
  </si>
  <si>
    <t>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t>
  </si>
  <si>
    <t>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t>
  </si>
  <si>
    <t>Расходы на обеспечение деятельности (оказания услуг) государственных учреждений</t>
  </si>
  <si>
    <t>Дорожное хозяйство (дорожные фонды)</t>
  </si>
  <si>
    <t>Подпрограмма "Автомобильные дороги и дорожное хозяйство на 2017 - 2021 годы"</t>
  </si>
  <si>
    <t>Основное мероприятие "Строительство автомобильных дорог и сооружений на них"</t>
  </si>
  <si>
    <t>Реализация мероприятий по строительству автомобильных дорог и сооружений на них</t>
  </si>
  <si>
    <t>Основное мероприятие "Реконструкция автомобильных дорог и сооружений на них"</t>
  </si>
  <si>
    <t>Реализация мероприятий по реконструкции автомобильных дорог и сооружений на них</t>
  </si>
  <si>
    <t>Основное мероприятие "Проектно-изыскательские работы"</t>
  </si>
  <si>
    <t>Подготовка проектно-сметной документации на проведение работ по строительству, реконструкции, капитальному ремонту и ремонту автомобильных дорог и сооружений на них</t>
  </si>
  <si>
    <t>Основное мероприятие "Ремонт автомобильных дорог и сооружений на них"</t>
  </si>
  <si>
    <t>Реализация мероприятий по ремонту автомобильных дорог общего пользования</t>
  </si>
  <si>
    <t>Основное мероприятие "Капитальный ремонт автомобильных дорог и сооружений на них"</t>
  </si>
  <si>
    <t xml:space="preserve">Реализация мероприятий по капитальному ремонту автомобильных дорог и сооружений на них </t>
  </si>
  <si>
    <t>Основное мероприятие "Содержание автомобильных дорог и сооружений на них"</t>
  </si>
  <si>
    <t>Реализация мероприятий по содержанию автомобильных дорог и сооружений на них</t>
  </si>
  <si>
    <t>Основное мероприятие "Перевозка грузов и пассажиров"</t>
  </si>
  <si>
    <t>Оплата услуг по перевозке грузов и пассажиров</t>
  </si>
  <si>
    <t>Основное мероприятие "Обследование и диагностика автомобильных дорог и сооружений на них"</t>
  </si>
  <si>
    <t>Реализация мероприятий по обследованию и диагностике автомобильных дорог и сооружений на них</t>
  </si>
  <si>
    <t>Основное мероприятие "Государственная регистрация прав на объекты недвижимости дорожного хозяйства"</t>
  </si>
  <si>
    <t>Мероприятия по государственной регистрации прав на объекты недвижимости дорожного хозяйства</t>
  </si>
  <si>
    <t>Основное мероприятие "Управление дорожным хозяйством"</t>
  </si>
  <si>
    <t>Мероприятия по управлению дорожным хозяйством</t>
  </si>
  <si>
    <t>Основное мероприятие "Резерв средств на ликвидацию стихии"</t>
  </si>
  <si>
    <t>Ликвидация последствий от разрушений на объектах дорожно-транспортной инфраструктуры, вызванных гидрометеорологическими условиями</t>
  </si>
  <si>
    <t>Основное мероприятие "Субсидии местным бюджетам"</t>
  </si>
  <si>
    <t>Субсидии на капитальный ремонт и ремонт автомобильных дорог общего пользования населенных пунктов за счет средств Дорожного фонда Республики Тыва</t>
  </si>
  <si>
    <t>Региональный проект "Дорожная сеть"</t>
  </si>
  <si>
    <t>171R100000</t>
  </si>
  <si>
    <t>Финансовое обеспечение дорожной деятельности</t>
  </si>
  <si>
    <t>171R153930</t>
  </si>
  <si>
    <t>Финансовое обеспечение дорожной деятельности за счет средств резервного фонда Правительства Российской Федерации</t>
  </si>
  <si>
    <t>171R158560</t>
  </si>
  <si>
    <t>Подпрограмма "Повышение безопасности дорожного движения на 2017 - 2019 годы"</t>
  </si>
  <si>
    <t>Основное мероприятие "Развитие системы предупреждения опасного поведения участников дорожного движения"</t>
  </si>
  <si>
    <t>Реализация мероприятий, направленных на развитие системы предупреждения опасного поведения участников дорожного движения</t>
  </si>
  <si>
    <t>Основное мероприятие "Развитие системы организации движения транспортных средств и пешеходов, повышение безопасности дорожных условий"</t>
  </si>
  <si>
    <t>Нанесение дорожной разметки и установка дорожных знаков</t>
  </si>
  <si>
    <t>Государственная программа Республики Тыва "Комплексное развитие сельских территорий"</t>
  </si>
  <si>
    <t>Подпрограмма "Создание и развитие инфраструктуры на сельских территориях"</t>
  </si>
  <si>
    <t>Основное мероприятие "Развитие транспортной инфраструктуры на сельских территорий"</t>
  </si>
  <si>
    <t>Субсидии на развитие транспортной инфраструктуры на сельских территориях</t>
  </si>
  <si>
    <t>40202R3720</t>
  </si>
  <si>
    <t>Связь и информатика</t>
  </si>
  <si>
    <t>Подпрограмма "Развитие информационного общества в Республике Тыва на 2014 - 2020 годы"</t>
  </si>
  <si>
    <t>Основное мероприятие "Организация межведомственного взаимодействия"</t>
  </si>
  <si>
    <t>Основное мероприятие "Перевод государственных и муниципальных услуг Республики Тыва в электронный вид"</t>
  </si>
  <si>
    <t>Основное мероприятие "Развитие телекоммуникации и инфраструктуры электронного правительства"</t>
  </si>
  <si>
    <t>Обеспечение деятельности (оказание услуг) подведомственных учреждений информатизации и связи</t>
  </si>
  <si>
    <t>Региональный проект "Цифровое государственное управление"</t>
  </si>
  <si>
    <t>121D600000</t>
  </si>
  <si>
    <t>121D650080</t>
  </si>
  <si>
    <t>Прикладные научные исследования в области национальной экономики</t>
  </si>
  <si>
    <t>Выполнение работ по актуализации схем теплоснабжения</t>
  </si>
  <si>
    <t>Подготовка технико-экономического обоснования по переработке угля (ИПСЭР)</t>
  </si>
  <si>
    <t>19300R321T</t>
  </si>
  <si>
    <t>Другие вопросы в области национальной экономики</t>
  </si>
  <si>
    <t xml:space="preserve"> Государственная программа Республики Тыва "Обеспечение жителей Республики Тыва доступным и комфортным жильем на 2014 - 2020 годы"</t>
  </si>
  <si>
    <t>Реализация проектов комплексной застройки в рамках индивидуальной программы социально-экономического развития Республики Тыва .</t>
  </si>
  <si>
    <t>16100R321T</t>
  </si>
  <si>
    <t>Организация производства строительных материалов.</t>
  </si>
  <si>
    <t>16300R321T</t>
  </si>
  <si>
    <t>Подпрограмма "Стимулирование инвестиционной деятельности в агропромышленном комплексе"</t>
  </si>
  <si>
    <t>Расходы инвестиционного характера в области  агропромышленного комплекса (ИПСЭР)</t>
  </si>
  <si>
    <t>18600R321T</t>
  </si>
  <si>
    <t>Субсидии на финансовое обеспечение ГАУ РТ "Центр энергосбережения и перспективного развития при Правительстве Республики Тыва"</t>
  </si>
  <si>
    <t>Государственная программа Республики Тыва "Создание благоприятных условий для ведения бизнеса в Республике Тыва на 2017 - 2024 годы"</t>
  </si>
  <si>
    <t>Подпрограмма "Развитие малого и среднего предпринимательства"</t>
  </si>
  <si>
    <t>Субсидирование затрат субъектов малого и среднего предпринимательства, наиболее пострадавших в условиях ухудшения ситуаций в связи с распространением новой коронавирусной инфекцией (COVID-19), связанных с уплатой коммунальных плетежей</t>
  </si>
  <si>
    <t>Субсидии на выплату заработной платы субъектам малого и среднего предпринимательства</t>
  </si>
  <si>
    <t>Субсидии на оказание неотложных мер поддержки субъектам малого и среднего предпринимательства в целях обеспечения устойчивого развития экономики в условиях ухудшения ситуации в связи с распространением новой коронавирусной инфекции за счет средств резервного фонда Правительства Российской Федерации</t>
  </si>
  <si>
    <t>20200R8310</t>
  </si>
  <si>
    <t>Подпрограмма "Развитие международного, межрегионального сотрудничества и внешнеэкономической деятельности"</t>
  </si>
  <si>
    <t>Реализация мероприятий подпрограммы "Развитие международного, межрегионального сотрудничества и внешнеэкономической деятельности"</t>
  </si>
  <si>
    <t>Подпрограмма "Развитие промышленности в Республике Тыва"</t>
  </si>
  <si>
    <t>Организация промышленного производства в Республике Тыва (ИПСЭР)</t>
  </si>
  <si>
    <t>20400R321T</t>
  </si>
  <si>
    <t>Создание фонда развития Республики Тыва, в том числе реализация мероприятий «Организация производства изделий из шерсти», «Создание оздоровительного комплекса «Марал-Тува»</t>
  </si>
  <si>
    <t>20401R321T</t>
  </si>
  <si>
    <t>Основное мероприятие "Создание благоприятных условий для развития промышленного производства"</t>
  </si>
  <si>
    <t>Субсидии на создание и развитие промышленного парка, индустриального парка и агропромышленного парка (за исключением капитального ремонта)</t>
  </si>
  <si>
    <t>Подпрограмма "Развитие туризма в Республике Тыва"</t>
  </si>
  <si>
    <t>Субсидии ГАУ "Информационный центр туризма Республики Тыва"</t>
  </si>
  <si>
    <t>Субсидирование  в части затрат юридических лиц и индивидуальных предпринимателей гостиничной сферы, наиболее пострадавших в условиях ухудшения ситуаций в связи с распространением новой коронавирусной инфекцией (COVID-19), связанных с уплатой коммунальных плетежей</t>
  </si>
  <si>
    <t>Создание оздоровительных комплексов в рамках ИПСЭР</t>
  </si>
  <si>
    <t>20600R321T</t>
  </si>
  <si>
    <t>Подпрограмма "Реализация национального проекта "Малое и среднее предпринимательство и поддержка индивидуальной предпринимательской инициативы" на территории Республики Тыва на 2019-2020 годы</t>
  </si>
  <si>
    <t>Региональный проект "Расширение доступа субъектов малого и среднего предпринимательства к финансовым ресурсам, в том числе к льготному финансированию"</t>
  </si>
  <si>
    <t>207I400000</t>
  </si>
  <si>
    <t>Субсидия на государственную поддержку малого и среднего предпринимательства в субъектах Российской Федерации за счет средств резервного фонда Правительства Российской Федерации</t>
  </si>
  <si>
    <t>207I45527F</t>
  </si>
  <si>
    <t>Региональный проект "Акселерация субъектов малого и среднего предпринимательства"</t>
  </si>
  <si>
    <t>207I500000</t>
  </si>
  <si>
    <t>Государственная поддержка малого и среднего предпринимательства</t>
  </si>
  <si>
    <t>207I555270</t>
  </si>
  <si>
    <t>Региональный проект "Популяризация предпринимательства"</t>
  </si>
  <si>
    <t>207I800000</t>
  </si>
  <si>
    <t>207I855270</t>
  </si>
  <si>
    <t>Подпрограмма "Реализация национального проекта "Производительность труда и поддержка занятости"</t>
  </si>
  <si>
    <t>Региональный проект "Адресная поддержка повышения производительности труда на предприятиях"</t>
  </si>
  <si>
    <t>208L200000</t>
  </si>
  <si>
    <t>Реализация мероприятий по региональному проекту "Адресная поддержка повышения производительности труда на предприятиях"</t>
  </si>
  <si>
    <t>208L252960</t>
  </si>
  <si>
    <t>Государственная программа Республики Тыва "Противодействие незаконному обороту наркотиков в Республике Тыва на 2017 - 2020 годы"</t>
  </si>
  <si>
    <t>Раннее выявление потребителей психотропных веществ среди несовершеннолетних и работников опасных производств</t>
  </si>
  <si>
    <t>Субсидии на возмещение части затрат по уничтожению зарослей дикорастущей конопли</t>
  </si>
  <si>
    <t>Субсидии на приобретение сельскохозяйственных машин и оборудования</t>
  </si>
  <si>
    <t>Государственная программа Республики Тыва "Развитие земельно-имущественных отношений на территории Республики Тыва на 2014 - 2022 годы"</t>
  </si>
  <si>
    <t>Основное мероприятие "Создание необходимых условий для эффективного использования и вовлечения в хозяйственный оборот земельных участков и иной недвижимости"</t>
  </si>
  <si>
    <t>Развертывание и внедрение единой компьютерной информационной системы по учету земельных и имущественных отношений муниципальных образований и городских округов Республики Тыва</t>
  </si>
  <si>
    <t>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(2014 - 2020 годы)"</t>
  </si>
  <si>
    <t>Субсидия государственному бюджетному учреждению Республики Тыва "Центр государственной кадастровой оценки" на финансовое обеспечение государственного задания на оказание государственных услуг (выполнение работ)</t>
  </si>
  <si>
    <t>26001R5110</t>
  </si>
  <si>
    <t>Непрограммное направление по другим вопросам в области национальной экономики</t>
  </si>
  <si>
    <t>Реализация государственной политики в области приватизации и управления государственной собственностью</t>
  </si>
  <si>
    <t>Расходы на обеспечение деятельности (оказание услуг) государственных учреждений в рамках мероприятий по национальной экономике</t>
  </si>
  <si>
    <t>Непрограммные расходы в области капитальных вложений</t>
  </si>
  <si>
    <t>Расходы на обеспечение деятельности (оказание услуг) государственных учреждений</t>
  </si>
  <si>
    <t>Осуществление иных мероприятий по переданным полномочиям Российской Федерации</t>
  </si>
  <si>
    <t>Иные субсидии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t>
  </si>
  <si>
    <t>990W000000</t>
  </si>
  <si>
    <t>990W058530</t>
  </si>
  <si>
    <t>ЖИЛИЩНО-КОММУНАЛЬНОЕ ХОЗЯЙСТВО</t>
  </si>
  <si>
    <t>Жилищное хозяйство</t>
  </si>
  <si>
    <t>Подпрограмма "Повышение устойчивости жилых домов, основных объектов и систем жизнеобеспечения в сейсмических районах Республики Тыва на 2014 - 2018 годы"</t>
  </si>
  <si>
    <t>Обеспечение мероприятий по реализации практических мер по сейсмическому усилению существующих жилых домов, основных объектов и систем жизнеобеспечения, также строительство новых сейсмостойких объектов</t>
  </si>
  <si>
    <t>Республиканская адресная программа по переселению граждан из аварийного жилищного фонда в Республике Тыва на 2013-2020 годы</t>
  </si>
  <si>
    <t>Обеспечение мероприятий по переселению граждан из аварийного жилищного фонда за счет средств Фонда содействия реформирования ЖКХ</t>
  </si>
  <si>
    <t>Обеспечение мероприятий по переселению граждан из аварийного жилищного фонда за счет средств республиканского бюджета</t>
  </si>
  <si>
    <t>Региональный проект "Обеспечение устойчивого сокращения непригодного для проживания жилищного фонда"</t>
  </si>
  <si>
    <t>340F300000</t>
  </si>
  <si>
    <t>340F367483</t>
  </si>
  <si>
    <t>340F367484</t>
  </si>
  <si>
    <t>Подпрограмма "Создание условий для обеспечения доступным и комфортным жильем сельского населения"</t>
  </si>
  <si>
    <t>Основное мероприятие "Строительство жилья на сельских территориях, предоставляемого по договору найма жилого помещения"</t>
  </si>
  <si>
    <t>Обеспечение комплексного развития сельских территорий</t>
  </si>
  <si>
    <t>40102R5760</t>
  </si>
  <si>
    <t>Непрограммное направление в области жилищно-коммунального хозяйства</t>
  </si>
  <si>
    <t>Расходы на обеспечение деятельности (оказание услуг) государственных учреждений в рамках мероприятий по жилищно-коммунальному хозяйству</t>
  </si>
  <si>
    <t>Реализация региональной программы по проведению капитального ремонта общего имущества в многоквартирных домах в Республики Тыва</t>
  </si>
  <si>
    <t>Обеспечение мероприятий по капитальному ремонту многоквартирных домов за счет средств республиканского бюджета</t>
  </si>
  <si>
    <t>Коммунальное хозяйство</t>
  </si>
  <si>
    <t>Государственная программа Республики Тыва  "Повышение эффективности и надежности функционирования жилищно-коммунального хозяйства Республики Тыва на 2014 - 2025 годы"</t>
  </si>
  <si>
    <t>Подпрограмма "Комплексное развитие и модернизация систем коммунальной инфраструктуры Республики Тыва на 2014 - 2025 годы"</t>
  </si>
  <si>
    <t>Обеспечение мероприятий по комплексному развитию систем коммунальной инфраструктуры строящихся объектов (домов)</t>
  </si>
  <si>
    <t xml:space="preserve"> Обеспечение мероприятий по комплексному развитию систем коммунальной инфраструктуры.</t>
  </si>
  <si>
    <t>05100R321T</t>
  </si>
  <si>
    <t>Подпрограмма  "Обеспечение организаций жилищно-коммунального хозяйства Республики Тыва специализированной техникой на 2014 - 2025 годы"</t>
  </si>
  <si>
    <t>Субсидии на обеспечение специализированной коммунальной техникой предприятий жилищно-коммунального комплекса Республики Тыва</t>
  </si>
  <si>
    <t>Подпрограмма "Чистая вода на 2019-2024 годы"</t>
  </si>
  <si>
    <t>Региональный проект "Чистая вода"</t>
  </si>
  <si>
    <t>055G500000</t>
  </si>
  <si>
    <t>Строительство и реконструкция (модернизация) объектов питьевого водоснабжения</t>
  </si>
  <si>
    <t>055G552430</t>
  </si>
  <si>
    <t>Благоустройство</t>
  </si>
  <si>
    <t>Государственная программа Республики Тыва "Формирование современной городской среды на 2018-2022 годы"</t>
  </si>
  <si>
    <t>Региональный проект "Формирование комфортной городской среды"</t>
  </si>
  <si>
    <t>330F200000</t>
  </si>
  <si>
    <t>Поддержка государственных программ субъектов Российской Федерации и муниципальных программ формирования современной городской среды</t>
  </si>
  <si>
    <t>330F255550</t>
  </si>
  <si>
    <t>Основное мероприятие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t>
  </si>
  <si>
    <t>40104R5760</t>
  </si>
  <si>
    <t>Основное мероприятие "Благоустройство сельских территорий"</t>
  </si>
  <si>
    <t>40201R5760</t>
  </si>
  <si>
    <t>Другие вопросы в области жилищно-коммунального хозяйства</t>
  </si>
  <si>
    <t>Расходы на выплаты по оплате труда работников обеспечивающих деятельность органов государственной власти</t>
  </si>
  <si>
    <t>ОХРАНА ОКРУЖАЮЩЕЙ СРЕДЫ</t>
  </si>
  <si>
    <t>Охрана объектов растительного и животного мира и среды их обитания</t>
  </si>
  <si>
    <t>Государственная программа Республики Тыва "Охрана и воспроизводство объектов животного мира в Республике Тыва на 2017 - 2021 годы".</t>
  </si>
  <si>
    <t>Основное мероприятие "Воспроизводственные и биотехнические мероприятия"</t>
  </si>
  <si>
    <t>Биотехнические мероприятия, в том числе приобретение соли и посевного материала (кормовых культур) для создания системы подкормочных полей; устройство солонцов</t>
  </si>
  <si>
    <t>Основное мероприятие "Укрепление материально-технической базы"</t>
  </si>
  <si>
    <t>Приобретение служебного оружия, средств связи и навигации, программного обеспечения, слежения и фиксации доказательств</t>
  </si>
  <si>
    <t xml:space="preserve">Техническое оснащение инспекторского состава </t>
  </si>
  <si>
    <t>Государственная программа Республики Тыва "Охрана окружающей среды на период 2015 - 2020 годов"</t>
  </si>
  <si>
    <t>Подпрограмма "Сохранение биоразнообразия и развитие особо охраняемых природных территорий регионального значения Республики Тыва"</t>
  </si>
  <si>
    <t>Разработка эколого-экономического обоснования организации особо охраняемой природной территории регионального значения</t>
  </si>
  <si>
    <t>Реализация мероприятий по развитию особо охраняемых природных территорий регионального значения</t>
  </si>
  <si>
    <t>Государственная программа "Обращение с отходами производства и потребления, в том числе с твердыми коммунальными отходами, в Республике Тыва на 2018-2026 годы"</t>
  </si>
  <si>
    <t>Основное мероприятие "Создание и развитие системы обращения с отходами на основе селективного сбора"</t>
  </si>
  <si>
    <t>Корректировка территориальной схемы обращения с отходами, в том числе с ТКО в Республике Тыва</t>
  </si>
  <si>
    <t>Определение норматива накопления твердых коммунальных отходов на территории Республики Тыва</t>
  </si>
  <si>
    <t>Приобретение и установка модулей для селективного сбора отходов</t>
  </si>
  <si>
    <t>Основное мероприятие "Предотвращение негативного воздействия отходов на окружающую среду и обеспечение санитарно-эпидемиологического благополучия населения"</t>
  </si>
  <si>
    <t>Услуги по вывозу блоков с источниками ионизирующего излучения, разрядке, приведению к критериям приемлемости и передаче на захоронение радиоактивных отходов</t>
  </si>
  <si>
    <t>Проведение государственной экологической экспертизы по рекультивации отходов комбината "Тувакобальт"</t>
  </si>
  <si>
    <t xml:space="preserve">Ликвидация несанкционированных мест размещения отходов </t>
  </si>
  <si>
    <t>Непрограммное направление в области охраны объектов растительного и животного мира и среды их обитания</t>
  </si>
  <si>
    <t xml:space="preserve">Расходы на обеспечение деятельности (оказание услуг) государственных учреждений в рамках мероприятий по охране объектов растительного и животного мира и среды их </t>
  </si>
  <si>
    <t>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</si>
  <si>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природоохранных мероприятий</t>
  </si>
  <si>
    <t>Непрограммное направление в области охраны окружающей среды и природопользования</t>
  </si>
  <si>
    <t>Расходы на обеспечение деятельности (оказание услуг) государственных учреждений в рамках мероприятий по охране окружающей среды</t>
  </si>
  <si>
    <t>Осуществление переданных в соответствии с частью первой статьи 6 Федерального закона от 24 апреля 1995 года №52-ФЗ "О животном мире" полномочий Российской Федерации в области организации, регулирования и охраны водных биологических ресурсов"</t>
  </si>
  <si>
    <t>ОБРАЗОВАНИЕ</t>
  </si>
  <si>
    <t>Дошкольное образование</t>
  </si>
  <si>
    <t>Подпрограмма  "Развитие дошкольного образования"</t>
  </si>
  <si>
    <t>Создание объектов социального и производственного комплексов, в том числе объектов общегражданского назначения, жилья, инфраструктуры</t>
  </si>
  <si>
    <t>Основное мероприятие "Обеспечение равного доступа населения к качественным услугам дошкольного образования детей: модернизация содержания дошкольного образования и образовательной среды для формирования у обучающихся социальных компетенций и духовно-нравственных ценностей и обеспечения готовности к обучению в школе"</t>
  </si>
  <si>
    <t>Субсидии частным дошкольным образовательным организациям, осуществляющим образовательную деятельность по образовательным программам дошкольного образования</t>
  </si>
  <si>
    <t>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дошкольного образования</t>
  </si>
  <si>
    <t>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дошкольного образования (учебные расходы)</t>
  </si>
  <si>
    <t>071017602У</t>
  </si>
  <si>
    <t>Региональный проект "Создание условий для осуществления трудовой деятельности женщин с детьми, включая ликвидацию очереди в ясли для детей до трех лет" ("Содействие занятости женщин - создание "яслей")</t>
  </si>
  <si>
    <t>071P200000</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</si>
  <si>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</si>
  <si>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071P251590</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</si>
  <si>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</si>
  <si>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071P252320</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</si>
  <si>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</si>
  <si>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071P252530</t>
  </si>
  <si>
    <t>Государственная программа Республики Тыва "Доступная среда" на 2016 - 2020 годы"</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</si>
  <si>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</si>
  <si>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"Повышение уровня доступности приоритетных объектов и услуг в приоритетных сферах жизнедеятельности инвалидов и других МГН"</t>
  </si>
  <si>
    <t>Реализация мероприятий государственной программы Российской Федерации "Доступная среда" на 2011 - 2020 годы</t>
  </si>
  <si>
    <t>24102R0270</t>
  </si>
  <si>
    <t>Общее образование</t>
  </si>
  <si>
    <t>Подпрограмма  "Развитие общего образования"</t>
  </si>
  <si>
    <t>Основное мероприятие "Развитие системы содержания и обучения детей в общеобразовательных организациях Республики Тыва"</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</si>
  <si>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(Агролицей)</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</si>
  <si>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(СОШ №10)</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</si>
  <si>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(Государственный лицей)</t>
  </si>
  <si>
    <t>Обеспечение доступности общего и специального (коррекционного) образования в образовательных организациях (школы-интернаты)</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</si>
  <si>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(Аграрная школа-интернат)</t>
  </si>
  <si>
    <t>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общего образования</t>
  </si>
  <si>
    <t>Субсидии на содержание детей чабанов в образовательных организациях</t>
  </si>
  <si>
    <t>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общего образования (учебные расходы)</t>
  </si>
  <si>
    <t>072017602У</t>
  </si>
  <si>
    <t>Субсидии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</si>
  <si>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07202R2550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</si>
  <si>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</si>
  <si>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07202R3040</t>
  </si>
  <si>
    <t>Основное мероприятие "Совершенствование системы общего образования в Республике Тыва"</t>
  </si>
  <si>
    <t>Комплекс мер по модернизации региональной системы общего образования</t>
  </si>
  <si>
    <t>Основное мероприятие "Реализация моделей получения качественного общего образования детьми-инвалидами и лицами с ограниченными возможностями здоровья"</t>
  </si>
  <si>
    <t>Обучение, воспитание детей-инвалидов на дому</t>
  </si>
  <si>
    <t>Основное мероприятие "Социальные гарантии работникам образования"</t>
  </si>
  <si>
    <t>Поощрение лучших учителей</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</si>
  <si>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</si>
  <si>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07208R3030</t>
  </si>
  <si>
    <t>Региональный проект "Современная школа"</t>
  </si>
  <si>
    <t>072E100000</t>
  </si>
  <si>
    <t>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</si>
  <si>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072E151870</t>
  </si>
  <si>
    <t>Создание новых мест в общеобразовательных организациях, расположенных в сельской местности и поселках городского типа</t>
  </si>
  <si>
    <t>072E152300</t>
  </si>
  <si>
    <t>Создание новых мест в общеобразовательных организациях</t>
  </si>
  <si>
    <t>072E155200</t>
  </si>
  <si>
    <t>Региональный проект "Успех каждого ребенка"</t>
  </si>
  <si>
    <t>072E200000</t>
  </si>
  <si>
    <t>Создание в общеобразовательных организациях, расположенных в сельской местности, условий для занятий физической культурой и спортом</t>
  </si>
  <si>
    <t>072E250970</t>
  </si>
  <si>
    <t>Государственная программа Республики Тыва "Развитие культуры и искусства на 2014 - 2020 годы"</t>
  </si>
  <si>
    <t>Подпрограмма "Профессиональное искусство"</t>
  </si>
  <si>
    <t>Основное мероприятие "Образование в сфере культуры и искусства"</t>
  </si>
  <si>
    <t>Обеспечение деятельности подведомственных учреждений</t>
  </si>
  <si>
    <t>Государственная программа Республики Тыва "Социальная защита семьи и детей Республики Тыва на 2017 - 2020 годы"</t>
  </si>
  <si>
    <t>Подпрограмма "О мерах по улучшению социального обслуживания семей и детей, находящихся в трудной жизненной ситуации, в Республике Тыва на 2017 - 2020 годы"</t>
  </si>
  <si>
    <t>Основное мероприятие "Содержание организаций, оказывающих социальные услуги семьям, детям, находящимся в трудной жизненной ситуации"</t>
  </si>
  <si>
    <t>Содержание организаций, оказывающих социальные услуги семьям, детям, находящимся в трудной жизненной ситуации</t>
  </si>
  <si>
    <t>Осуществление выплат стимулирующего характера за особые условия труда и дополнительную нагрузку работникам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t>
  </si>
  <si>
    <t>10401R8340</t>
  </si>
  <si>
    <t>Иные межбюджетные трансферты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t>
  </si>
  <si>
    <t>10401R8370</t>
  </si>
  <si>
    <t>Дополнительное образование детей</t>
  </si>
  <si>
    <t>Подпрограмма  "Развитие дополнительного образования детей"</t>
  </si>
  <si>
    <t>Основное мероприятие "Организационно-практические меры совершенствования системы патриотического воспитания детей и молодежи"</t>
  </si>
  <si>
    <t>Содержание организаций дополнительного образования детей</t>
  </si>
  <si>
    <t>073E200000</t>
  </si>
  <si>
    <t>Создание детских технопарков "Кванториум"</t>
  </si>
  <si>
    <t>073E251730</t>
  </si>
  <si>
    <t>Создание мобильных технопарков "Кванториум"</t>
  </si>
  <si>
    <t>073E252470</t>
  </si>
  <si>
    <t>Субсидии бюджетам субъектов Российской Федерации на создание новых мест дополнительного образования детей</t>
  </si>
  <si>
    <t>073E254910</t>
  </si>
  <si>
    <t>Основное мероприятие "Модернизация региональных и муниципальных детских школ искусств по видам искусств"</t>
  </si>
  <si>
    <t>Реализация мероприятий по модернизации региональных и муниципальных детских школ искусств по видам искусств</t>
  </si>
  <si>
    <t>08203R3060</t>
  </si>
  <si>
    <t>Среднее профессиональное образование</t>
  </si>
  <si>
    <t>Подпрограмма  "Развитие среднего профессионального образования"</t>
  </si>
  <si>
    <t>Основное мероприятие "Обеспечение для населения доступности услуг среднего профессионального образования"</t>
  </si>
  <si>
    <t>Субсидии бюджетным учреждениям  среднего профессионального образования на финансовое обеспечение государственного задания на оказание государственных услуг (выполнение работ)</t>
  </si>
  <si>
    <t>Региональный проект "Молодые профессионалы (Повышение конкурентоспособности профессионального образования)"</t>
  </si>
  <si>
    <t>074E600000</t>
  </si>
  <si>
    <t>Реализация мероприятий в рамках регионального проекта "Молодые профессионалы (Повышение конкурентоспособности профессионального образования)" Национального проекта "Образование"</t>
  </si>
  <si>
    <t>074E642710</t>
  </si>
  <si>
    <t>Государственная программа Республики Тыва "Развитие здравоохранения Республики Тыва на 2018 - 2025 годы"</t>
  </si>
  <si>
    <t>Подпрограмма "Развитие кадровых ресурсов в здравоохранении"</t>
  </si>
  <si>
    <t>Основное мероприятие "Обеспечение медицинских организаций системы здравоохранения Республики Тыва квалифицированными кадрами"</t>
  </si>
  <si>
    <t>Развитие среднего профессионального образования в сфере здравоохранения</t>
  </si>
  <si>
    <t>Региональный проект "Обеспечение медицинских организаций системы здравоохранения Республики Тыва квалифицированными кадрами"</t>
  </si>
  <si>
    <t>093N500000</t>
  </si>
  <si>
    <t>093N542790</t>
  </si>
  <si>
    <t xml:space="preserve"> Государственная программа Республики Тыва "Развитие физической культуры и спорта в Республике Тыва до 2020 года"</t>
  </si>
  <si>
    <t>Подпрограмма "Подготовка специалистов в сфере физической культуры и спорта Республики Тыва на 2014 - 2020 годы"</t>
  </si>
  <si>
    <t>Субсидии государственному автономному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 (ГБОУ СПО РТ "Училище олимпийского резерва" (техникум)</t>
  </si>
  <si>
    <t>Профессиональная подготовка, переподготовка и повышение квалификации</t>
  </si>
  <si>
    <t>Основное мероприятие "Развитие кадрового потенциала системы общего образования"</t>
  </si>
  <si>
    <t>Субсидии автономным учреждениям профессиональной подготовки, переподготовки и повышения квалификации на финансовое обеспечение государственного задания на оказание государственных услуг (выполнение работ)</t>
  </si>
  <si>
    <t>Подготовка кадров средних медицинских работников</t>
  </si>
  <si>
    <t>Государственная программа Республики Тыва "Развитие государственной гражданской службы Республики Тыва на 2018 - 2022 годы"</t>
  </si>
  <si>
    <t>Организация и повышение квалификации  государственных гражданских служащих</t>
  </si>
  <si>
    <t>Молодежная политика</t>
  </si>
  <si>
    <t>Подпрограмма  "Отдых и оздоровление детей"</t>
  </si>
  <si>
    <t>Основное мероприятие "Организационное и информационное обеспечение отдыха, оздоровления и занятости детей"</t>
  </si>
  <si>
    <t>Организация отдыха и оздоровления детей в оздоровительных организациях и обеспечение проезда к местонахождению организаций отдыха и обратно</t>
  </si>
  <si>
    <t>Основное мероприятие "Перечень мероприятий для отдыха, оздоровления и занятости детей"</t>
  </si>
  <si>
    <t>Субвенции на мероприятия по проведению оздоровительной кампании детей</t>
  </si>
  <si>
    <t>Подпрограмма "Организация отдыха и оздоровления детей, находящихся в трудной жизненной ситуации, на 2017 - 2020 годы"</t>
  </si>
  <si>
    <t>Проведение оздоровительной кампании детей, находящихся в трудной жизненной ситуации, на базе центров социальной помощи семье и детям и других типов лагерей</t>
  </si>
  <si>
    <t>Государственная программа Республики Тыва "Развитие системы государственной молодежной политики на 2014 - 2021 годы"</t>
  </si>
  <si>
    <t xml:space="preserve">Подпрограмма  "Государственная поддержка общественных инициатив, социально ориентированных некоммерческих организаций" на 2014 - 2021 годы" </t>
  </si>
  <si>
    <t>Основное мероприятие "Формирование у молодежи российской идентичности (россияне) и профилактика этнического и религиозно-политического экстремизма в молодежной среде. Совершенствование процесса подготовки допризывной молодежи"</t>
  </si>
  <si>
    <t>Реализация мероприятий по оздоровительной кампании детей</t>
  </si>
  <si>
    <t xml:space="preserve">Подпрограмма  "Развитие молодежного предпринимательства" на 2014 - 2021 годы" </t>
  </si>
  <si>
    <t>Основное мероприятие "Популяризация предпринимательской деятельности среди молодежи, создание предпринимательской среды"</t>
  </si>
  <si>
    <t>Реализация мероприятий в области молодежной политики</t>
  </si>
  <si>
    <t>Государственная программа Республики Тыва "Реализация государственной национальной политики Российской Федерации в Республике Тыва на 2018 - 2020 годы"</t>
  </si>
  <si>
    <t>Основное мероприятие "Совершенствование государственного управления в сфере государственной национальной политики"</t>
  </si>
  <si>
    <t>Организация мероприятий в сфере государственной национальной политики</t>
  </si>
  <si>
    <t>Прикладные научные исследования в области образования</t>
  </si>
  <si>
    <t>Обеспечение мероприятий по реконструкции здания ГБНИиОУ "Тувинский институт гуманитарных и прикладных социально-экономических исследований" г. Кызыл</t>
  </si>
  <si>
    <t>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(выполнение работ) (ИРНШ)</t>
  </si>
  <si>
    <t>Другие вопросы в области образования</t>
  </si>
  <si>
    <t>Субсидии бюджетным учреждениям по хозяйственному управлению по обслуживанию государственных образовательных организаций</t>
  </si>
  <si>
    <t>Основное мероприятие "Развитие системы обеспечения психологического здоровья детей и подростков"</t>
  </si>
  <si>
    <t>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(выполнение работ) (ЦДКиПС)</t>
  </si>
  <si>
    <t>Основное мероприятие "Выявление, развитие и поддержка одаренных детей и молодежи"</t>
  </si>
  <si>
    <t>Государственная поддержка талантливой молодежи</t>
  </si>
  <si>
    <t>Мероприятия по обеспечению прозрачности системы образования</t>
  </si>
  <si>
    <t>Оснащение образовательных организаций в соответствии с современными требованиями</t>
  </si>
  <si>
    <t>Формирование управленческих кадров в образовательных организациях из числа мужчин-педагогов</t>
  </si>
  <si>
    <t>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</si>
  <si>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07208R2560</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</si>
  <si>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</si>
  <si>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072E151690</t>
  </si>
  <si>
    <t>Региональный проект "Цифровая школа"</t>
  </si>
  <si>
    <t>072E400000</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</si>
  <si>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</si>
  <si>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072E452100</t>
  </si>
  <si>
    <t>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(выполнение работ) (РЦРВ)</t>
  </si>
  <si>
    <t>Подпрограмма  "Развитие системы оценки качества образования и информационной прозрачности системы образования"</t>
  </si>
  <si>
    <t>Субсидии бюджетным учреждениям по оценке качества образования на финансовое обеспечение государственного задания на оказание государственных услуг (выполнение работ) (ИОКО)</t>
  </si>
  <si>
    <t>Подпрограмма  "Безопасность образовательных организаций"</t>
  </si>
  <si>
    <t>Основное мероприятие "Противопожарная безопасность"</t>
  </si>
  <si>
    <t>Повышение уровня пожарной защиты и безопасности в образовательных организациях, в частности в социально значимых объектах</t>
  </si>
  <si>
    <t>Подпрограмма  "В каждой семье - не менее одного ребенка с высшим образованием на 2014 - 2025 годы"</t>
  </si>
  <si>
    <t>Социальная поддержка одаренных детей при обучении в высших учебных заведениях страны</t>
  </si>
  <si>
    <t>Субсидии на социальную поддержку одаренных детей при обучении в высших учебных заведениях страны на 2020 год</t>
  </si>
  <si>
    <t>Государственная программа Республики Тыва "Развитие русского языка на 2014 - 2020 годы"</t>
  </si>
  <si>
    <t>Подпрограмма "Функционирование и развитие русского языка как государственного и языка межнационального общения в Республике Тыва на 2014 - 2020 годы"</t>
  </si>
  <si>
    <t>Государственная программа Республики Тыва "Развитие тувинского языка на 2017 - 2020 годы"</t>
  </si>
  <si>
    <t>Подпрограмма "Функционирование и развитие тувинского языка как государственного языка Республики Тыва"</t>
  </si>
  <si>
    <t>Подпрограмма "Развитие тувинского языка в системе непрерывного образования Республики Тыва"</t>
  </si>
  <si>
    <t>Государственная программа Республики Тыва "Патриотическое воспитание граждан, проживающих в Республике Тыва, на 2019-2021 годы"</t>
  </si>
  <si>
    <t>Подпрограмма "Совершенствование форм и методов работы по патриотическому воспитанию граждан"</t>
  </si>
  <si>
    <t>Реализация мероприятий государственной программы "Патриотическое воспитание граждан, проживающих в Республике Тыва, на 2019-2021 годы"</t>
  </si>
  <si>
    <t>Подпрограмма "Военно-патриотическое воспитание детей и молодежи, развитие практики шефства воинских частей над образовательными организациями"</t>
  </si>
  <si>
    <t>Государственная программа Республики Тыва "Профилактика безнадзорности и правонарушений несовершеннолетних на 2019 - 2021 годы"</t>
  </si>
  <si>
    <t>Основное мероприятие "Научно-исследовательское и научно-методическое сопровождение по профилактике детского дорожно-транспортного травматизма</t>
  </si>
  <si>
    <t>Мероприятия по научно-исследовательскому и научно-методическому сопровождению по профилактике детского дорожно-транспортного травматизма</t>
  </si>
  <si>
    <t>Основное мероприятие "Совершенствование форм и методов работы по профилактике детского дорожно-транспортного травматизма</t>
  </si>
  <si>
    <t>Реализация мероприятий по совершенствованию форм и методов работы по профилактике детского дорожно-транспортного травматизма</t>
  </si>
  <si>
    <t>Непрограммное направление в области образования</t>
  </si>
  <si>
    <t>Расходы на прочие мероприятия в области образования</t>
  </si>
  <si>
    <t>Расходы на обеспечение деятельности (оказание услуг) государственных учреждений образования</t>
  </si>
  <si>
    <t>Субсидии на реализацию мероприятия "Создание сети школ, реализующих инновационные программы для отработки новых технологий и содержания обучения и воспитания, через конкурсную поддержку школьных инициатив и сетевых проектов" ведомственной целевой программы "Развитие современных механизмов и технологий дошкольного и общего образования» государственной программы Российской Федерации "Развитие образования"</t>
  </si>
  <si>
    <t>Субсидии на реализацию мероприятия "Государственная поддержка некоммерческих организаций в целях оказания психолого-педагогической, методической и консультативной помощи гражданам, имеющим детей» в рамках федерального проекта "Поддержка семей имеющих детей" национального проекта "Образование"</t>
  </si>
  <si>
    <t>Осуществление государственных полномочий по образованию и организации деятельности комиссий по делам несовершеннолетних</t>
  </si>
  <si>
    <t>Осуществление переданных в соответствии с частью 1 статьи 7 Федерального закона от 29 декабря 2012 года №273-ФЗ "Об образовании в Российской Федерации" полномочий Российской Федерации в сфере образования</t>
  </si>
  <si>
    <t>КУЛЬТУРА, КИНЕМАТОГРАФИЯ</t>
  </si>
  <si>
    <t>Культура</t>
  </si>
  <si>
    <t>Подпрограмма  "Наследие"</t>
  </si>
  <si>
    <t>Основное мероприятие "Развитие музейного дела"</t>
  </si>
  <si>
    <t>Обеспечение деятельности (оказание услуг) подведомственных учреждений культуры</t>
  </si>
  <si>
    <t>Основное мероприятие "Развитие библиотечного дела"</t>
  </si>
  <si>
    <t>Обеспечение деятельности подведомственных учреждений культуры</t>
  </si>
  <si>
    <t>Основное мероприятие "Сохранение объектов культурного наследия Республики Тыва"</t>
  </si>
  <si>
    <t>Основное мероприятие "Развитие народного творчества, культурно-досуговой и научно-исследовательской деятельности"</t>
  </si>
  <si>
    <t>Основное мероприятие "Реконструкция, строительство и капитальный ремонт объектов культуры и искусства"</t>
  </si>
  <si>
    <t>Софинансирование капитальных вложений в объекты государственной собственности субъектов Российской Федерации</t>
  </si>
  <si>
    <t>08105R1110</t>
  </si>
  <si>
    <t>Региональный проект "Культурная среда"</t>
  </si>
  <si>
    <t>081A100000</t>
  </si>
  <si>
    <t>Создание модельных муниципальных библиотек в целях реализации национального проекта "Культура"</t>
  </si>
  <si>
    <t>081A154540</t>
  </si>
  <si>
    <t>Государственная поддержка отрасли культуры</t>
  </si>
  <si>
    <t>081A155190</t>
  </si>
  <si>
    <t>Основное мероприятие "Развитие театрального искусства. Развитие исполнительских искусств, поддержка современного изобразительного искусства"</t>
  </si>
  <si>
    <t>Обеспечение деятельности  подведомственных учреждений культуры</t>
  </si>
  <si>
    <t>Поддержка творческой деятельности и техническое оснащение детских и кукольных театров</t>
  </si>
  <si>
    <t>08201R5170</t>
  </si>
  <si>
    <t>Подпрограмма "Социально-творческий заказ"</t>
  </si>
  <si>
    <t>08500R5190</t>
  </si>
  <si>
    <t>Основное мероприятие "Реализация социально-творческого заказа"</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</si>
  <si>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</si>
  <si>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08501R4660</t>
  </si>
  <si>
    <t>Обеспечение развития и укрепления материально-технической базы домов культуры в населенных пунктах с числом жителей до 50 тысяч человек</t>
  </si>
  <si>
    <t>08501R4670</t>
  </si>
  <si>
    <t xml:space="preserve">Региональный проект "Творческие люди" </t>
  </si>
  <si>
    <t>085A200000</t>
  </si>
  <si>
    <t>Реализация мероприятий регионального проекта "Творческие люди"</t>
  </si>
  <si>
    <t>085A243440</t>
  </si>
  <si>
    <t>Государственная антиалкогольная программа Республики Тыва на 2014 - 2020 годы</t>
  </si>
  <si>
    <t>Подпрограмма "Профилактика пьянства, алкоголизма и их медико-социальных последствий на территории Республики Тыва на 2013 - 2020 годы"</t>
  </si>
  <si>
    <t>Мероприятия, направленные на формирование здорового образа жизни у населения, включая сокращение потребления алкоголя и табака</t>
  </si>
  <si>
    <t>Основное мероприятие "Совершенствование нормативно-правовой и организационной основы создания доступной среды жизнедеятельности инвалидов и других МГН"</t>
  </si>
  <si>
    <t>Реализация мероприятий в сфере обеспечения доступности в приоритетных сферах жизнедеятельности инвалидов и других маломобильных групп населения</t>
  </si>
  <si>
    <t>Реализация мероприятий в рамках государственной программы Республики Тыва "Реализация государственной национальной политики Российской Федерации в Республике Тыва на 2018 - 2020 годы"</t>
  </si>
  <si>
    <t>Основное мероприятие "Реализация комплексной информационной кампании, направленной на укрепление единства российской нации"</t>
  </si>
  <si>
    <t>Реализация мероприятий по укреплению единства российской нации и этнокультурному развитию народов России</t>
  </si>
  <si>
    <t>27002R5160</t>
  </si>
  <si>
    <t>Основное мероприятие "Устойчивое развитие коренных малочисленных народов Севера, Сибири и Дальнего Востока Российской Федерации, проживающих на территории Республики Тыва"</t>
  </si>
  <si>
    <t>Поддержка экономического и социального развития коренных малочисленных народов Севера, Сибири и Дальнего Востока</t>
  </si>
  <si>
    <t>27006R5150</t>
  </si>
  <si>
    <t>Основное мероприятие "Современный облик сельских территорий"</t>
  </si>
  <si>
    <t>40203R5760</t>
  </si>
  <si>
    <t>Другие вопросы в области культуры, кинематографии</t>
  </si>
  <si>
    <t>Осуществление переданных в соответствии с пунктом 1 статьи 9.1 Федерального закона от 25 июня 2002 года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t>
  </si>
  <si>
    <t>Внепрограммные мероприятия по обеспечению деятельности подведомственных учреждений культуры</t>
  </si>
  <si>
    <t>ЗДРАВООХРАНЕНИЕ</t>
  </si>
  <si>
    <t>Стационарная медицинская помощь</t>
  </si>
  <si>
    <t>Подпрограмма  "Совершенствование оказания медицинской помощи, включая профилактику заболеваний и формирование здорового образа жизни"</t>
  </si>
  <si>
    <t>Основное мероприятие "Реализация мероприятий подпрограммы"</t>
  </si>
  <si>
    <t>Субсидии бюджетным учреждениям здравоохранения на оказание медицинской помощи в круглосуточном стационаре</t>
  </si>
  <si>
    <t>Организация паллиативной медицинской помощи в условиях круглосуточного стационарного пребывания</t>
  </si>
  <si>
    <t>Дотации на поддержку мер по обеспечению сбалансированности бюджетов на финансовое обеспечение мероприятий по борьбе с новой коронавирусной инфекцией (COVID-19) за счет средств резервного фонда Правительства Российской Федерации</t>
  </si>
  <si>
    <t>Дотации на поддержку мер по обеспечению сбалансированности бюджетов на осуществление дополнительных выплат медицинским и иным работникам медицинских и иных организаций, оказывающим медицинскую помощь (участвующим в оказании, обеспечивающим оказание медицинской помощи) по диагностике и лечению новой коронавирусной инфекции, контактирующим с пациентами с установленным диагнозом новой коронавирусной инфекции, за счет средств резервного фонда Правительства Российской Федерации</t>
  </si>
  <si>
    <t xml:space="preserve">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</si>
  <si>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09101R4020</t>
  </si>
  <si>
    <t>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t>
  </si>
  <si>
    <t>09101R8300</t>
  </si>
  <si>
    <t>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t>
  </si>
  <si>
    <t>09101R8330</t>
  </si>
  <si>
    <t>Финансовое обеспечение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на указанные цели</t>
  </si>
  <si>
    <t>09101R8360</t>
  </si>
  <si>
    <t>Подпрограмма "Развитие медицинской реабилитации и санаторно-курортного лечения, в том числе детей"</t>
  </si>
  <si>
    <t>Оздоровление детей, находящихся на диспансерном наблюдении в медицинских организациях, в условиях санаторно-курортных учреждений</t>
  </si>
  <si>
    <t>Подпрограмма "Третичная профилактика (лечение и совершенствование реабилитационного процесса)"</t>
  </si>
  <si>
    <t>Организационные мероприятия по созданию трехуровневой системы оказания наркологической помощи</t>
  </si>
  <si>
    <t>Амбулаторная помощь</t>
  </si>
  <si>
    <t>Региональный проект  "Развитие первичной медико-санитарной помощи"</t>
  </si>
  <si>
    <t>091N100000</t>
  </si>
  <si>
    <t>091N100310</t>
  </si>
  <si>
    <t>Создание и замена фельдшерских, фельдшерско-акушерских пунктов и врачебных амбулаторий для населенных пунктов с численностью населения от 100 до 2000 человек</t>
  </si>
  <si>
    <t>091N151960</t>
  </si>
  <si>
    <t>Медицинская помощь в дневных стационарах всех типов</t>
  </si>
  <si>
    <t>Субсидии бюджетным учреждениям здравоохранения по оказанию медицинской помощи в дневном стационаре</t>
  </si>
  <si>
    <t>Скорая медицинская помощь</t>
  </si>
  <si>
    <t>Обеспечение закупки авиационных работ в целях оказания медицинской помощи</t>
  </si>
  <si>
    <t>091N155540</t>
  </si>
  <si>
    <t>Санаторно-оздоровительная помощь</t>
  </si>
  <si>
    <t>Субсидии бюджетным учреждениям здравоохранения (ГБУЗ РТ "Противотуберкулезный  санаторий Балгазын")</t>
  </si>
  <si>
    <t>Проектирование детского противотуберкулезного лечебно-оздоровительного комплекса "Сосновый бор"</t>
  </si>
  <si>
    <t>09200R321T</t>
  </si>
  <si>
    <t>Заготовка, переработка, хранение и обеспечение безопасности донорской крови и ее компонентов</t>
  </si>
  <si>
    <t>Субсидии бюджетным учреждениям здравоохранения (ГБУЗ РТ "Станция переливания крови")</t>
  </si>
  <si>
    <t>Другие вопросы в области здравоохранения</t>
  </si>
  <si>
    <t>Иные межбюджетные трансферты на приобретение медицинских изделий для оснащения медицинских организаций за счет средств Резервного фонда Российской Федерации</t>
  </si>
  <si>
    <t>09100R6080</t>
  </si>
  <si>
    <t>Субсидии бюджетным учреждениям здравоохранения (ГБУЗ РТ "Республиканский дом ребенка")</t>
  </si>
  <si>
    <t>Субсидии подведомственным бюджетным учреждениям здравоохранения (прочие)</t>
  </si>
  <si>
    <t xml:space="preserve">Субсидии на закупку оборудования и расходных материалов для неонатального и аудиологического скрининга </t>
  </si>
  <si>
    <t>Централизованные расходы на приобретение  медицинского оборудования</t>
  </si>
  <si>
    <t>Централизованные расходы на текущий ремонт и приобретение строительных материалов</t>
  </si>
  <si>
    <t>Централизованные расходы на отправку больных на лечение за пределы республики</t>
  </si>
  <si>
    <t xml:space="preserve">Централизованные расходы на приобретение медикаментов </t>
  </si>
  <si>
    <t>Реализация отдельных полномочий в области лекарственного обеспечения</t>
  </si>
  <si>
    <t>09101R1610</t>
  </si>
  <si>
    <t>Развитие паллиативной медицинской помощи за счет средств Резервного фонда Правительства Российской Федерации</t>
  </si>
  <si>
    <t>09101R2010</t>
  </si>
  <si>
    <t xml:space="preserve">Реализация мероприятий по предупреждению и борьбе с социально значимыми инфекционными заболеваниями </t>
  </si>
  <si>
    <t>09101R2020</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</si>
  <si>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</si>
  <si>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09101R2160</t>
  </si>
  <si>
    <t>Иные межбюджетные трансферты на приобретение медицинских изделий для оснащения медицинских организаций за счет средств резервного фонда Правительства Российской Федерации</t>
  </si>
  <si>
    <t>09101R6080</t>
  </si>
  <si>
    <t>приобретение аппаратов для искусственной вентиляции легких за счет средств резервного фонда Правительства РФ</t>
  </si>
  <si>
    <t>09101R8110</t>
  </si>
  <si>
    <t>приобретение аппаратов экстракорпоральной мембранной оксигенации за счет средств резервного фонда Правительства РФ</t>
  </si>
  <si>
    <t>09101R8120</t>
  </si>
  <si>
    <t>Дотации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t>
  </si>
  <si>
    <t>09101R8320</t>
  </si>
  <si>
    <t>Иные межбюджетные трансферты на дополнительное финансовое обеспечение медицинских организаций в условиях чрезвычайной ситуации и  (или)  при возникновении угрозы распространения заболеваний,  представляющих опасность для окружающих,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t>
  </si>
  <si>
    <t>09101R8410</t>
  </si>
  <si>
    <t>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</si>
  <si>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09101R8430</t>
  </si>
  <si>
    <t>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t>
  </si>
  <si>
    <t>09101R8450</t>
  </si>
  <si>
    <t>Региональный проект "Борьба с сердечно-сосудистыми заболеваниями"</t>
  </si>
  <si>
    <t>091N200000</t>
  </si>
  <si>
    <t>Оснащение оборудованием региональных сосудистых центров и первичных сосудистых отделений</t>
  </si>
  <si>
    <t>091N251920</t>
  </si>
  <si>
    <t>091N255860</t>
  </si>
  <si>
    <t>Региональный проект "Борьба с онкологическими заболеваниями"</t>
  </si>
  <si>
    <t>091N300000</t>
  </si>
  <si>
    <t>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</si>
  <si>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091N351900</t>
  </si>
  <si>
    <t>Региональный проект "Программа развития детского здравоохранения Республики Тыва, включая создание современной инфраструктуры оказания медицинской помощи детям"</t>
  </si>
  <si>
    <t>091N400000</t>
  </si>
  <si>
    <t>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</si>
  <si>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091N451700</t>
  </si>
  <si>
    <t>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</si>
  <si>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091P300000</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</si>
  <si>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</si>
  <si>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091P354680</t>
  </si>
  <si>
    <t xml:space="preserve">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t>
  </si>
  <si>
    <t>091P400000</t>
  </si>
  <si>
    <t>091P452810</t>
  </si>
  <si>
    <t>Централизованные расходы на курсовые и сертификационные мероприятия</t>
  </si>
  <si>
    <t>Подпрограмма  "Информационные технологии в здравоохранении"</t>
  </si>
  <si>
    <t>Региональный проект "Создание единого цифрового контура в здравоохранении на основе единой государственной информационной системы здравоохранения (ЕГИСЗ)"</t>
  </si>
  <si>
    <t>095N700000</t>
  </si>
  <si>
    <t>Реализация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</si>
  <si>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095N751140</t>
  </si>
  <si>
    <t>Осуществление переданных в соответствии с частью 1 статьи 15 Федерального закона от 21 ноября 2011 года №323-ФЗ "Об основах охраны здоровья граждан в Российской Федерации" полномочий Российской Федерации в сфере охраны здоровья</t>
  </si>
  <si>
    <t>СОЦИАЛЬНАЯ ПОЛИТИКА</t>
  </si>
  <si>
    <t>Пенсионное обеспечение</t>
  </si>
  <si>
    <t>Непрограммное направление в области социальной политики</t>
  </si>
  <si>
    <t>Выплата пенсий по государственному пенсионному обеспечению</t>
  </si>
  <si>
    <t>Социальное обслуживание населения</t>
  </si>
  <si>
    <t>Государственная программа Республики Тыва "Социальная поддержка граждан в Республике Тыва на 2020 - 2022 годы"</t>
  </si>
  <si>
    <t>Подпрограмма "Социальная поддержка и обслуживание населения,  граждан пожилого возраста и инвалидов в Республике Тыва на 2020 - 2022 годы"</t>
  </si>
  <si>
    <t>Основное мероприятие "Меры по созданию системы долговременного ухода за гражданами пожилого возраста и инвалидами"</t>
  </si>
  <si>
    <t>Содержание стационарных организаций социального обслуживания граждан пожилого возраста и инвалидов</t>
  </si>
  <si>
    <t>Содержание комплексного центра социального обслуживания населения</t>
  </si>
  <si>
    <t>01202R8340</t>
  </si>
  <si>
    <t>01202R8370</t>
  </si>
  <si>
    <t>Социальное обеспечение населения</t>
  </si>
  <si>
    <t>Подпрограмма  "Предоставление мер социальной поддержки отдельным категориям граждан в Республике Тыва на 2017 - 2022 годы"</t>
  </si>
  <si>
    <t>Осуществление полномочий по обеспечению жильем отдельных категорий граждан, установленных Федеральным законом от 12 января 1995 года №5-ФЗ "О ветеранах"</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</si>
  <si>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</si>
  <si>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Осуществление полномочий по обеспечению жильем отдельных категорий граждан, установленных Федеральным законом от 24 ноября 1995 года №181-ФЗ "О социальной защите инвалидов в Российской Федерации"</t>
  </si>
  <si>
    <t>Субвенции на оплату жилищно-коммунальных услуг отдельным категориям граждан</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</si>
  <si>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№40-ФЗ "Об обязательном страховании гражданской ответственности владельцев транспортных средств"</t>
  </si>
  <si>
    <t>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по предоставлению гражданам субсидий на оплату жилых помещений и коммунальных услуг</t>
  </si>
  <si>
    <t>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ветеранов труда и тружеников тыла</t>
  </si>
  <si>
    <t>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реабилитированных лиц и лиц, признанных пострадавшими от политических репрессий</t>
  </si>
  <si>
    <t>Субвенции на реализацию Закона Республики Тыва "О погребении и похоронном деле в Республике Тыва"</t>
  </si>
  <si>
    <t>01100R4040</t>
  </si>
  <si>
    <t>Компенсация отдельным категориям граждан оплаты взноса на капитальный ремонт общего имущества в многоквартирном доме</t>
  </si>
  <si>
    <t>01100R4620</t>
  </si>
  <si>
    <t>Организация мероприятий по оказанию социальной поддержки отдельным категориям граждан</t>
  </si>
  <si>
    <t>Подпрограмма "Обеспечение социальной поддержки безработных граждан"</t>
  </si>
  <si>
    <t>Основное мероприятие "Выплата пособия по безработице"</t>
  </si>
  <si>
    <t>Социальные выплаты безработным гражданам в соответствии с Законом Российской Федерации от 19 апреля 1991 года №1032-1 "О занятости населения в Российской Федерации"</t>
  </si>
  <si>
    <t>Социальные выплаты безработным гражданам в соответствии с Законом Российской Федерации от 19 апреля 1991 года №1032-1 "О занятости населения в Российской Федерации" за счет средств резервного фонда Правительства Российской Федерации</t>
  </si>
  <si>
    <t>044015290F</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</si>
  <si>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</si>
  <si>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Обеспечение питанием беременных женщин, кормящих матерей и детей до 3-х лет</t>
  </si>
  <si>
    <t xml:space="preserve">Обеспечение необходимыми лекарственными препаратами </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</si>
  <si>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</si>
  <si>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переехавшим на работу в сельский населенный пункт, либо рабочий поселок, либо поселок городского типа из другого населенного пункта</t>
  </si>
  <si>
    <t>09301R1380</t>
  </si>
  <si>
    <t>Подпрограмма "Организация обязательного медицинского страхования граждан Республики Тыва"</t>
  </si>
  <si>
    <t>Медицинское страхование неработающего населения</t>
  </si>
  <si>
    <t>Подпрограмма "Дети Тувы" на 2017 - 2020 годы</t>
  </si>
  <si>
    <t>Реализация основных мероприятий подпрограммы "Дети Тувы"</t>
  </si>
  <si>
    <t>Подпрограмма "Социальная защита отдельных категорий граждан и семей с детьми в Республике Тыва на 2017 - 2020 годы"</t>
  </si>
  <si>
    <t>Оказание социальной помощи на основе социального контракта в рамках социального проекта "Чаа-Сорук"</t>
  </si>
  <si>
    <t>Основное мероприятие "Меры социальной поддержки отдельным категориям граждан"</t>
  </si>
  <si>
    <t>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осуществления назначения и выплаты ежемесячного пособия на ребенка</t>
  </si>
  <si>
    <t>Выплаты денежных средств на содержание детей в семьях опекунов (попечителей), в приемных семьях и вознаграждения, причитающегося приемным родителям</t>
  </si>
  <si>
    <t>Региональный проект "Финансовая поддержка семей при рождении детей"</t>
  </si>
  <si>
    <t>103P100000</t>
  </si>
  <si>
    <t>Социальная поддержка малообеспеченных семей ("Социальный картофель")</t>
  </si>
  <si>
    <t>103P189090</t>
  </si>
  <si>
    <t>Социальная поддержка многодетных семей</t>
  </si>
  <si>
    <t>103P189092</t>
  </si>
  <si>
    <t>Подпрограмма "Развитие ипотечного жилищного кредитования в Республике Тыва"</t>
  </si>
  <si>
    <t>Субсидии гражданам на приобретение жилья</t>
  </si>
  <si>
    <t>Межбюджетные трансферты на поощрение муниципальных образований за результаты огородничества</t>
  </si>
  <si>
    <t>18В0078030</t>
  </si>
  <si>
    <t>Субвенции на обеспечение равной доступности услуг общественного транспорта для отдельных категорий граждан</t>
  </si>
  <si>
    <t>Основное мероприятие "Улучшение жилищных условий граждан, проживающих на сельских территориях"</t>
  </si>
  <si>
    <t>40101R5760</t>
  </si>
  <si>
    <t>Льготы сельским специалистам по жилищно-коммунальным услугам</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</si>
  <si>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</si>
  <si>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Охрана семьи и детства</t>
  </si>
  <si>
    <t>Субсидии на компенсацию части родительской платы государственным учреждениям, реализующим общеобразовательную программу в сфере дощкольного образования</t>
  </si>
  <si>
    <t>Субвенции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</si>
  <si>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Пособие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среднего профессионального образования и высшего образования</t>
  </si>
  <si>
    <t>Выплата единовременного пособия при всех формах устройства детей, лишенных родительского попечения, в семью</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</si>
  <si>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№81-ФЗ "О государственных пособиях гражданам, имеющим детей"</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</si>
  <si>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 деятельности, полномочий физическими лицами), в соответствии с Федеральным законом от 19 мая 1995 г. №81-ФЗ "О государственных пособиях гражданам, имеющим детей"</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</si>
  <si>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за счет средств резервного фонда Правительства Российской Федерации</t>
  </si>
  <si>
    <t>103015380F</t>
  </si>
  <si>
    <t>Осуществление переданных в соответствии с пунктом 3 статьи 25 Федерального закона от 24 июня 1999 года №120-ФЗ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</si>
  <si>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Социальное обеспечение детей-сирот и детей, оставшихся без попечения родителей, лиц из числа детей-сирот и детей, оставшихся без попечения родителей, выпускникам организаций среднего профессионального образования</t>
  </si>
  <si>
    <t>Выплата материальной помощи на ремонт жилого помещения детям-сиротам, детям, оставшимся без попечения родителей, на территории Республики Тыва</t>
  </si>
  <si>
    <t>Субсидии на осуществление ежемесячных выплат на детей в возрасте от трех до семи лет включительно</t>
  </si>
  <si>
    <t>10301R3020</t>
  </si>
  <si>
    <t>10301R302F</t>
  </si>
  <si>
    <t>103P150840</t>
  </si>
  <si>
    <t>Выплаты ежемесячных пособий на первого ребенка, рожденного с 1 января 2018 г., в соответствии с Федеральным законом от 28 декабря 2017 №418-ФЗ "О ежемесячных выплатах семьям, имеющим детей"</t>
  </si>
  <si>
    <t>103P155730</t>
  </si>
  <si>
    <t>Выплата регионального материнского капитала</t>
  </si>
  <si>
    <t>103P189050</t>
  </si>
  <si>
    <t>Единовременная выплата при рождении двойняшек и тройняшек</t>
  </si>
  <si>
    <t>103P189100</t>
  </si>
  <si>
    <t>Подпрограмма "Обеспечение жилыми помещениями детей-сирот, детей, оставшихся без попечения родителей, лиц из числа детей-сирот, детей, оставшихся без попечения родителей, по договорам найма специализированных жилых помещений на 2017 - 2020 годы"</t>
  </si>
  <si>
    <t>Основное мероприятие "Обеспечение жилыми помещениями детей-сирот, детей, оставшихся без попечения родителей, лиц из числа детей-сирот, детей, оставшихся без попечения родителей, по договорам найма специализированных жилых помещений"</t>
  </si>
  <si>
    <t>Обеспечение государственной поддержки в решении жилищной проблемы детей-сирот и детей, оставшихся без попечения родителей, лиц из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жилых помещений</t>
  </si>
  <si>
    <t>Формирование специализированного жилищного фонда для детей-сирот и детей, оставшихся без попечения родителей, лиц из их числа по договорам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</si>
  <si>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</si>
  <si>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10501R0820</t>
  </si>
  <si>
    <t>Подпрограмма "Обеспечение жильем молодых семей в Республике Тыва"</t>
  </si>
  <si>
    <t>Реализация мероприятий по обеспечению жильем молодых семей</t>
  </si>
  <si>
    <t>16400R4970</t>
  </si>
  <si>
    <t>Реализация Указа Главы-Председателя Правительства Республики Тыва от 09 июня 2012 г. №178 "Об увековечивании памяти десантников-пожарных Тувинской базы авиационной охраны лесов от пожаров, погибших при исполнении служебного долга по тушению крупного лесного пожара в Барун-Хемчикском лесничестве 6 июня 2012 года, и о мерах по социальной поддержке их семей"</t>
  </si>
  <si>
    <t>Другие вопросы в области социальной политики</t>
  </si>
  <si>
    <t>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организации предоставления гражданам субсидий на оплату жилых помещений и коммунальных услуг</t>
  </si>
  <si>
    <t>012P300000</t>
  </si>
  <si>
    <t>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</si>
  <si>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012P351210</t>
  </si>
  <si>
    <t>Подпрограмма "Поддержка социально ориентированных некоммерческих организаций в Республике Тыва на 2020 - 2022 годы"</t>
  </si>
  <si>
    <t>Поддержка социально ориентированных некоммерческих организаций</t>
  </si>
  <si>
    <t>Основное мероприятие "Совершенствование форм и методов работы по профилактике правонарушений и преступлений несовершеннолетних"</t>
  </si>
  <si>
    <t>Организация и проведение мероприятий в целях совершенствования работы по профилактике правонарушений и преступлений несовершеннолетних</t>
  </si>
  <si>
    <t>Мероприятия по организации занятости, досуга временного трудоустройства несовершеннолетних от 14 до 18 лет</t>
  </si>
  <si>
    <t>Основное мероприятие "Профилактика употребления наркотиков и других психоактивных веществ среди несовершеннолетних"</t>
  </si>
  <si>
    <t>Организация и проведений мероприятий, направленных на профилактику употребления ПАВ несовершеннолетними</t>
  </si>
  <si>
    <t>Обеспечение информационными системами в области социальной политики</t>
  </si>
  <si>
    <t>Расходы на обеспечение деятельности (оказание услуг) государственных учреждений социальной политики</t>
  </si>
  <si>
    <t>Обеспечение деятельности централизованной бухгалтерии</t>
  </si>
  <si>
    <t>Обустройство и восстановление воинских захоронений, находящихся в государственной собственности</t>
  </si>
  <si>
    <t>86000R2990</t>
  </si>
  <si>
    <t>ФИЗИЧЕСКАЯ КУЛЬТУРА И СПОРТ</t>
  </si>
  <si>
    <t>Физическая культура</t>
  </si>
  <si>
    <t>Подпрограмма "Развитие массовой физической культуры и спорта высших достижений в Республике Тыва на 2014 - 2020 годы"</t>
  </si>
  <si>
    <t>Основное мероприятие "Развитие спорта высших достижений"</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</si>
  <si>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(РГБУ "Центр спортивной подготовки сборных команд Республики Тыва")</t>
  </si>
  <si>
    <t>Массовый спорт</t>
  </si>
  <si>
    <t>Подпрограмма "Подготовка спортивного резерва в Республике Тыва на 2014 - 2020 годы"</t>
  </si>
  <si>
    <t>Региональный проект "Спорт – норма жизни"</t>
  </si>
  <si>
    <t>112P500000</t>
  </si>
  <si>
    <t>Оснащение объектов спортивной инфраструктуры спортивно-технологическим оборудованием</t>
  </si>
  <si>
    <t>112P552280</t>
  </si>
  <si>
    <t>Подпрограмма "Удовлетворение потребностей населения Республики Тыва в сфере физической культуры и спорта на 2014 - 2020 годы"</t>
  </si>
  <si>
    <t>Субсидии государственному автономному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t>
  </si>
  <si>
    <t>Подпрограмма "Государственная поддержка спортсменов Республики Тыва, входящих в состав сборной команды России по олимпийским, параолимпийским видам спорта, а также по видам спорта Всемирной летней Универсиады на 2014 - 2020 годы"</t>
  </si>
  <si>
    <t>Региональный проект "Новая физическая культура населения" ("Спорт –норма жизни")</t>
  </si>
  <si>
    <t>116P500000</t>
  </si>
  <si>
    <t>Мероприятия федеральной целевой программы "Развитие физической культуры и спорта в Российской Федерации на 2016 - 2020 годы"</t>
  </si>
  <si>
    <t>116P554950</t>
  </si>
  <si>
    <t>117P500000</t>
  </si>
  <si>
    <t>Мероприятия федеральной целевой программы "Развитие физической культуры и спорта в Российской Федерации на 2016 - 2020 годы" в части капитальных вложений в объекты государственной (муниципальной) собственности субъектов РФ</t>
  </si>
  <si>
    <t>117P554950</t>
  </si>
  <si>
    <t>Спорт высших достижений</t>
  </si>
  <si>
    <t>Основное мероприятие "Поддержка и развитие детско-юношеского и студенческого спорта как базы для подготовки спортивного резерва"</t>
  </si>
  <si>
    <t>Финансовое обеспечение лиц (сборных команд Республики Тыва), участвовавших в спортивных соревнованиях</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</si>
  <si>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Барун-Хемчикского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</si>
  <si>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Дзун-Хемчикского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</si>
  <si>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Монгун-Тайгинского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</si>
  <si>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Овюрского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</si>
  <si>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Улуг-Хемского кожууна")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</si>
  <si>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г. Кызыла")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</si>
  <si>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г. Ак-Довурака")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</si>
  <si>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олимпийского резерва "Олимп")"</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</si>
  <si>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РТ "Спортивная школа олимпийского резерва")</t>
  </si>
  <si>
    <t>Государственная поддержка спортивных организаций, осуществляющих подготовку спортивного резерва для сборных команд Российской Федерации</t>
  </si>
  <si>
    <t>112P550810</t>
  </si>
  <si>
    <t>Подпрограмма "Совершенствование спортивной подготовки в учреждениях дополнительного образования физкультурно-спортивной направленности Республики Тыва на 2014 - 2020 годы"</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</si>
  <si>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(РГБОУ ДОД "Детско-юношеская спортивная школа по национальным видам спорта")</t>
  </si>
  <si>
    <t>Субсидии бюджетным учреждениям дополнительного образования физкультурно-спортивной направленности на финансовое обеспечение государственного задания на оказание государственных услуг (выполнение работ) (ГБУ ДОД "Спортивная детско-юношеская школа олимпийского резерва "Чеди-Хаан" Республики Тыва")</t>
  </si>
  <si>
    <t>Основное мероприятие "Проведение целенаправленной работы по подготовке спортсменов и членов сборных команд России в рамках реализации функционирования единой системы подготовки спортивного резерва в Российской Федерации"</t>
  </si>
  <si>
    <t>Приобретение спортивного оборудования и инвентаря для приведения организаций спортивной подготовки в нормативное состояние</t>
  </si>
  <si>
    <t>116P552290</t>
  </si>
  <si>
    <t>Другие вопросы в области физической культуры и спорта</t>
  </si>
  <si>
    <t>СРЕДСТВА МАССОВОЙ ИНФОРМАЦИИ</t>
  </si>
  <si>
    <t>Телевидение и радиовещание</t>
  </si>
  <si>
    <t>Подпрограмма "Развитие средств массовой информации, книгоиздания и полиграфии в Республике Тыва на 2014 - 2020 годы"</t>
  </si>
  <si>
    <t>Основное мероприятие "Материально-техническое оснащение учреждений книгоиздания, полиграфии и средств массовой информации"</t>
  </si>
  <si>
    <t>Обеспечение деятельности (оказание услуг) подведомственных учреждений средств массовой информации</t>
  </si>
  <si>
    <t>Периодическая печать и издательства</t>
  </si>
  <si>
    <t>Основное мероприятие "Реализация комплексной информационной кампании, направленной на повышение открытости Республики Тыва"</t>
  </si>
  <si>
    <t>Проведение конкурса проектов средств массовой информации Республики Тыва на гранты Главы Республики Тыва</t>
  </si>
  <si>
    <t>Другие вопросы в области средств массовой информации</t>
  </si>
  <si>
    <t>Мероприятия в области информационных технологий в рамках программы "Реализация государственной национальной политики Российской Федерации в Республике Тыва на 2018 - 2020 годы"</t>
  </si>
  <si>
    <t>ОБСЛУЖИВАНИЕ ГОСУДАРСТВЕННОГО И МУНИЦИПАЛЬНОГО ДОЛГА</t>
  </si>
  <si>
    <t>Обслуживание государственного внутреннего и муниципального долга</t>
  </si>
  <si>
    <t>Подпрограмма "Управление государственным долгом Республики Тыва"</t>
  </si>
  <si>
    <t>Процентные платежи по государственному долгу Республики Тыва</t>
  </si>
  <si>
    <t>Обслуживание государственного (муниципального) долга</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</si>
  <si>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</si>
  <si>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</si>
  <si>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Подпрограмма  "Повышение устойчивости исполнения местных бюджетов в Республике Тыва"</t>
  </si>
  <si>
    <t>Основное мероприятие "Формирование и распределение Регионального фонда финансовой поддержки муниципальных районов (городских округов)"</t>
  </si>
  <si>
    <t>Дотации на выравнивание бюджетной обеспеченности</t>
  </si>
  <si>
    <t>Иные дотации</t>
  </si>
  <si>
    <t>Дотации на поддержку мер по обеспечению сбалансированности бюджетов</t>
  </si>
  <si>
    <t>Прочие межбюджетные трансферты общего характера</t>
  </si>
  <si>
    <t>Субсидии на частичную компенсацию дополнительных расходов на повышение оплаты труда работников бюджетной сферы и иные цели</t>
  </si>
  <si>
    <t>Основное мероприятие "Формирование и распределение Регионального фонда финансовой поддержки поселений)"</t>
  </si>
  <si>
    <t>Осуществление переданных органам местного самоуправления Республики Тыва в соответствии со статьей 1 Закона Республики Тыва от 28 декабря 2005 года №1554 ВХ-1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t>
  </si>
  <si>
    <t>Субсидии на возмещение убытков, связанных с применением государственных регулируемых цен на электрическую энергию, тепловую энергию и водоснабжение, вырабатываемыми муниципальными организациями коммунального комплекса,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</si>
  <si>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Субсидии бюджетам муниципальных образований на закупку и доставку угля для казенных, бюджетных и автономных учреждений, расположенных в труднодоступных населенных пунктах</t>
  </si>
  <si>
    <t>Иные межбюджетные трансферты на содействие достижению и (или) поощрения достижения наилучших значений ключевых показателей социально-экономического развития городских округов и муниципальных районов Республики Тыва</t>
  </si>
  <si>
    <t>Субсидии на долевое финансирование расходов на оплату коммунальных услуг (в отношении расходов по оплате электрической и тепловой энергии, водоснабжения), приобретение котельно-печного топлива для казенных, бюджетных и автономных учреждений (с учетом доставки и услуг поставщика)</t>
  </si>
  <si>
    <t>Приложение 6</t>
  </si>
  <si>
    <t>ВЕДОМСТВЕННАЯ СТРУКТУРА РАСХОДОВ РЕСПУБЛИКАНСКОГО</t>
  </si>
  <si>
    <t>БЮДЖЕТА РЕСПУБЛИКИ ТЫВА ЗА 2020 ГОД</t>
  </si>
  <si>
    <t>Мин</t>
  </si>
  <si>
    <t>Служба государственной жилищной инспекции и строительного надзора Республики Тыва</t>
  </si>
  <si>
    <t>Верховный Хурал (парламент) Республики Тыва</t>
  </si>
  <si>
    <t>Министерство Республики Тыва по регулированию контрактной системы в сфере закупок</t>
  </si>
  <si>
    <t>Полномочное представительство Республики Тыва в г. Москва</t>
  </si>
  <si>
    <t>Счетная палата Республики Тыва</t>
  </si>
  <si>
    <t>Агентство по внешнеэкономическим связям Республики Тыва</t>
  </si>
  <si>
    <t>Избирательная комиссия Республики Тыва</t>
  </si>
  <si>
    <t>Управление записи актов гражданского состояния Республики Тыва (Агентство)</t>
  </si>
  <si>
    <t xml:space="preserve">Единый аппарат Уполномоченного по правам ребенка в Республике Тыва, Уполномоченного по правам человека в Республике Тыва, Уполномоченного по защите прав предпринимателей в Республике Тыва </t>
  </si>
  <si>
    <t>Министерство дорожно-транспортного комплекса Республики Тыва</t>
  </si>
  <si>
    <t>Агентство по делам национальностей Республики Тыва</t>
  </si>
  <si>
    <t>Министерство здравоохранения  Республики Тыва</t>
  </si>
  <si>
    <t>Управление по вопросам противодействия коррупции Республики Тыва</t>
  </si>
  <si>
    <t>Министерство общественной безопасности Республики Тыва</t>
  </si>
  <si>
    <t>Министерство труда и социальной политики Республики Тыва</t>
  </si>
  <si>
    <t>Социальная поддержка при оплате за вывоз мусора для многодетных семей</t>
  </si>
  <si>
    <t>Министерство строительства и жилищно-коммунального хозяйства Республики Тыва</t>
  </si>
  <si>
    <t>Администрация Главы Республики Тыва и Аппарат Правительства Республики Тыва</t>
  </si>
  <si>
    <t>Управление делами Правительства Республики Тыва</t>
  </si>
  <si>
    <t>Министерство информатизации и связи Республики Тыва</t>
  </si>
  <si>
    <t xml:space="preserve">Приложение 7 </t>
  </si>
  <si>
    <t xml:space="preserve">"Об исполнении консолидированного </t>
  </si>
  <si>
    <t>ИСПОЛНЕНИЕ</t>
  </si>
  <si>
    <t xml:space="preserve">бюджетных ассигнований на осуществление бюджетных инвестиций и предоставление бюджетным и автономным учреждениям, государственным унитарным предприятиям субсидий на осуществление капитальных вложений в объекты государственной собственности Республики Тыва (муниципальной собственности),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Республики Тыва), за 2020 год </t>
  </si>
  <si>
    <t>(тыс. рублей)</t>
  </si>
  <si>
    <t>№ п/п</t>
  </si>
  <si>
    <t>Наименование объекта и его местонахождение</t>
  </si>
  <si>
    <t xml:space="preserve">Государственная программа </t>
  </si>
  <si>
    <t>в том числе</t>
  </si>
  <si>
    <t>Исполнение за 2020 год</t>
  </si>
  <si>
    <t>ФБ</t>
  </si>
  <si>
    <t>РБ</t>
  </si>
  <si>
    <t>Всего:</t>
  </si>
  <si>
    <t>Строительство общеобразовательной школы на 825 мест в г. Кызыле</t>
  </si>
  <si>
    <t>Развитие образования и науки на 2014-2025 годы</t>
  </si>
  <si>
    <t>Строительство общеобразовательной школы на 176 мест в с. Ак-Эрик Тес-Хемского кожууна</t>
  </si>
  <si>
    <t>Строительство детских садов</t>
  </si>
  <si>
    <t>Создание дополнительных мест для детей в возрасте от 2-х месяцев до 3-х лет в дошкольных образовательных организациях</t>
  </si>
  <si>
    <t>Завершение реконструкции здания ТИГПИ г.Кызыл</t>
  </si>
  <si>
    <t xml:space="preserve">Строительство и реконструкция (модернизация) объектов питьевого водоснабжения в п. Хову-Аксы Чеди-Хольского кожууна </t>
  </si>
  <si>
    <t>Повышение эффективности и надежности функционирования жилищно-коммунального хозяйства Республики Тыва на 2014 - 2025 годы</t>
  </si>
  <si>
    <t>Инженерные сети домов переселения и детей-сирот</t>
  </si>
  <si>
    <t>Наружные инженерные сети терапевтического корпуса (техприсоединение)</t>
  </si>
  <si>
    <t>Инженерные сети детского сада в г. Кызыл (ул. Дружбы 1/1)</t>
  </si>
  <si>
    <t>Инженерные сети ТИГПИ</t>
  </si>
  <si>
    <t>Развитие здравоохранения на 2018-2025 годы</t>
  </si>
  <si>
    <t>Обеспечение жильем молодых семей и специалистов в сельской местности</t>
  </si>
  <si>
    <t xml:space="preserve">Комплексное развитие сельских территорий </t>
  </si>
  <si>
    <t>Строительство жилых помещений по договору найма</t>
  </si>
  <si>
    <t>Строительство инженерной инфраструктуры и благоустройства площадок с. Ак-Тал Чеди-Хольского кожууна (КРСТ)</t>
  </si>
  <si>
    <t>Мероприятия по благоустройству сельских территорий</t>
  </si>
  <si>
    <t>Субсидии на сельский облик сельских территорий (Монгун-Тайгинский кожуун)</t>
  </si>
  <si>
    <t>Строительство скотомогильников в муниципальных образованиях</t>
  </si>
  <si>
    <t>Развитие сельского хозяйства и регулирование рынков сельскохозяйственной продукции, сырья и продовольствия в Республике Тыва на 2014 - 2020 годы</t>
  </si>
  <si>
    <t>Строительство жилых домов для детей-сирот и детей, оставшихся без попечения родителей</t>
  </si>
  <si>
    <t>Социальная защита семьи и детей на 2017 - 2020 годы</t>
  </si>
  <si>
    <t>Футбольное поле с искусственным покрытием в с. Чаа-Хол Чаа-Хольского кожууна</t>
  </si>
  <si>
    <t>Развитие физической культуры и спорта до 2020 года</t>
  </si>
  <si>
    <t>Реконструкция зала единоборств в г. Чадан</t>
  </si>
  <si>
    <t>Переселение граждан из аварийного жилищного фонда по Республике Тыва</t>
  </si>
  <si>
    <t>Республиканская адресная программа по переселению граждан из аварийного жилищного фонда в Республике Тыва на 2013 - 2025 годы</t>
  </si>
  <si>
    <t>Строительство 120-кв. жилого дома в мкрн. Спутник г. Кызыла (2,4 строение)</t>
  </si>
  <si>
    <t>Обеспечение жителей Республики Тыва доступным и комфортным жильем на 2014 - 2020 годы</t>
  </si>
  <si>
    <t>Обеспечение жильем молодых семей</t>
  </si>
  <si>
    <t xml:space="preserve">Проектирование и строительство инженерной инфраструктуры для жилищного строительства </t>
  </si>
  <si>
    <t>Организация производства кирпича</t>
  </si>
  <si>
    <t>Организация производства железобетонных изделий</t>
  </si>
  <si>
    <t>Строительство, реконструкция, капитальный ремонт объектов культуры</t>
  </si>
  <si>
    <t>Развитие культуры и искусства на 2014 - 2020 годы</t>
  </si>
  <si>
    <t>Завершение строительства "Дворец молодежи со стелларием" в г.Кызыл</t>
  </si>
  <si>
    <t>Устройство защитной дамбы на р. Енисей с. Ийи-Тал Улуг-Хемского кожууна</t>
  </si>
  <si>
    <t>Обеспечение защиты населения и объектов экономики от негативного воздействия вод на территории Республики Тыва на 2014-2020 годы</t>
  </si>
  <si>
    <t>Строительство 7 жилых корпусов по 40 койко-мест с помещениями медицинского и бытового обслуживания в с. Авыйган Каа-Хемского кожууна и с. Хайыракан Улуг-Хемского</t>
  </si>
  <si>
    <t>Социальная поддержка граждан в Республике Тыва на 2020-2022 годы</t>
  </si>
  <si>
    <t>Строительство 2 жилых корпусов по 40 койко-мест для ГБУ РТ "Хайыраканский дом-интернат для престарелых и инвалидов" в с. Хайыракан Улуг-Хемского кожууна</t>
  </si>
  <si>
    <t>Корректировка схемы и программы перспективного развития электроэнергетики республики</t>
  </si>
  <si>
    <t>Энергоэффективность и развитие энергетики на 2014 - 2025 годы</t>
  </si>
  <si>
    <t>Строительство котельных гг. Ак-Довурак и Шагонар</t>
  </si>
  <si>
    <t>Актуализация схем теплоснабжения городов республики</t>
  </si>
  <si>
    <t>Капитальный ремонт учреждений социальной сферы и республиканской собственности</t>
  </si>
  <si>
    <t>Развитие здравоохранения Республики Тыва на 2018 - 2025 годы</t>
  </si>
  <si>
    <t>Субсидии на капитальный ремонт многоквартирных домов</t>
  </si>
  <si>
    <t>Проектные работы</t>
  </si>
  <si>
    <t>Приложение 8</t>
  </si>
  <si>
    <t>ИСПОЛНЕНИЕ БЮДЖЕТНЫХ АССИГНОВАНИЙ ПО ЦЕЛЕВЫМ</t>
  </si>
  <si>
    <t>СТАТЬЯМ (ГОСУДАРСТВЕННЫМ ПРОГРАММАМ РЕСПУБЛИКИ ТЫВА),</t>
  </si>
  <si>
    <t>ГРУППАМ ВИДОВ РАСХОДОВ, РАЗДЕЛАМ, ПОДРАЗДЕЛАМ КЛАССИФИКАЦИИ РАСХОДОВ</t>
  </si>
  <si>
    <t>тыс.рублей</t>
  </si>
  <si>
    <t>КЦСР</t>
  </si>
  <si>
    <t>КВР</t>
  </si>
  <si>
    <t xml:space="preserve">% исполнения </t>
  </si>
  <si>
    <t>1</t>
  </si>
  <si>
    <t>2</t>
  </si>
  <si>
    <t>3</t>
  </si>
  <si>
    <t>4</t>
  </si>
  <si>
    <t>5</t>
  </si>
  <si>
    <t>6</t>
  </si>
  <si>
    <t>7</t>
  </si>
  <si>
    <t>8</t>
  </si>
  <si>
    <t>Пособия, компенсации, меры социальной поддержки по публичным нормативным обязательствам</t>
  </si>
  <si>
    <t>Субвенции</t>
  </si>
  <si>
    <t>Прочая закупка товаров, работ и услуг</t>
  </si>
  <si>
    <t>Стипендии</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</si>
  <si>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</si>
  <si>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</si>
  <si>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Пособия, компенсации и иные социальные выплаты гражданам, кроме публичных нормативных обязательств</t>
  </si>
  <si>
    <t>Приобретение товаров, работ, услуг в пользу граждан в целях их социального обеспечения</t>
  </si>
  <si>
    <t>Бюджетные инвестиции в объекты капитального строительства государственной (муниципальной) собственности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</si>
  <si>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</si>
  <si>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 на иные цели</t>
  </si>
  <si>
    <t>Субсидии (гранты в форме субсидий), не подлежащие казначейскому сопровождению</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</si>
  <si>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</si>
  <si>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Иные выплаты населению</t>
  </si>
  <si>
    <t>Субсидии, за исключением субсидий на софинансирование капитальных вложений в объекты государственной (муниципальной) собственности</t>
  </si>
  <si>
    <t>Закупка товаров, работ, услуг в сфере информационно-коммуникационных технологий</t>
  </si>
  <si>
    <t>Субсидии на возмещение недополученных доходов и (или) возмещение фактически понесенных затрат</t>
  </si>
  <si>
    <t>Межбюджетные трансферты бюджету Пенсионного фонда Российской Федерации</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</si>
  <si>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</si>
  <si>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</si>
  <si>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</si>
  <si>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Закупка товаров, работ, услуг в целях капитального ремонта государственного (муниципального) имущества</t>
  </si>
  <si>
    <t>Уплата налога на имущество организаций и земельного налога</t>
  </si>
  <si>
    <t>Уплата прочих налогов, сборов</t>
  </si>
  <si>
    <t>Уплата иных платежей</t>
  </si>
  <si>
    <t>Бюджетные инвестиции в соответствии с концессионными соглашениями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</si>
  <si>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</si>
  <si>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 на иные цели</t>
  </si>
  <si>
    <t>Исполнение судебных актов Российской Федерации и мировых соглашений по возмещению причиненного вреда</t>
  </si>
  <si>
    <t>Премии и гранты</t>
  </si>
  <si>
    <t>Публичные нормативные выплаты гражданам несоциального характера</t>
  </si>
  <si>
    <t>Гранты в форме субсидии бюджетным учреждениям</t>
  </si>
  <si>
    <t>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</si>
  <si>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</si>
  <si>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</si>
  <si>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Консолидированные субсидии</t>
  </si>
  <si>
    <t>Межбюджетные трансферты бюджетам территориальных фондов обязательного медицинского страхования</t>
  </si>
  <si>
    <t>Страховые взносы на обязательное медицинское страхование неработающего населения</t>
  </si>
  <si>
    <t>Бюджетные инвестиции на приобретение объектов недвижимого имущества в государственную (муниципальную) собственность</t>
  </si>
  <si>
    <t>Субсидии на софинансирование капитальных вложений в объекты государственной (муниципальной) собственности</t>
  </si>
  <si>
    <t>Обслуживание государственного долга субъекта Российской Федерации</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</si>
  <si>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</si>
  <si>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Субсидии (гранты в форме субсидий), подлежащие казначейскому сопровождению</t>
  </si>
  <si>
    <t>Научно-исследовательские, опытно-конструкторские и технологические работы</t>
  </si>
  <si>
    <t>Непрограммные расходы</t>
  </si>
  <si>
    <t>Приложение 9</t>
  </si>
  <si>
    <t xml:space="preserve">«Об исполнении республиканского </t>
  </si>
  <si>
    <t>и на плановый период 2019 и 2020 годов»</t>
  </si>
  <si>
    <t>бюджета Республики Тыва за 2020 год»</t>
  </si>
  <si>
    <t>Таблица 1</t>
  </si>
  <si>
    <t xml:space="preserve"> дотаций на выравнивание бюджетной обеспеченности </t>
  </si>
  <si>
    <t xml:space="preserve">муниципальных районов (городских округов) </t>
  </si>
  <si>
    <t>Республики Тыва за 2020 год</t>
  </si>
  <si>
    <t xml:space="preserve">Наименование </t>
  </si>
  <si>
    <t>Сумма на год</t>
  </si>
  <si>
    <t>Изменения (+,-)</t>
  </si>
  <si>
    <t>Бай-Тайгинский</t>
  </si>
  <si>
    <t>Барун-Хемчикский</t>
  </si>
  <si>
    <t>Дзун-Хемчикский</t>
  </si>
  <si>
    <t xml:space="preserve">Каа-Хемский </t>
  </si>
  <si>
    <t>Кызылский</t>
  </si>
  <si>
    <t>Монгун-Тайгинский</t>
  </si>
  <si>
    <t>Овюрский</t>
  </si>
  <si>
    <t>Пий-Хемский</t>
  </si>
  <si>
    <t>Сут-Хольский</t>
  </si>
  <si>
    <t>Тандинский</t>
  </si>
  <si>
    <t>Тес-Хемский</t>
  </si>
  <si>
    <t>Тере-Хольский</t>
  </si>
  <si>
    <t>Улуг-Хемский</t>
  </si>
  <si>
    <t>Чаа-Хольский</t>
  </si>
  <si>
    <t>Чеди-Хольский</t>
  </si>
  <si>
    <t>Эрзинский</t>
  </si>
  <si>
    <t>г.Ак-Довурак</t>
  </si>
  <si>
    <t>Итого</t>
  </si>
  <si>
    <t>Таблица 2</t>
  </si>
  <si>
    <t>приложения 9</t>
  </si>
  <si>
    <t xml:space="preserve"> дотаций на поддержку мер по обеспечению сбалансированности </t>
  </si>
  <si>
    <t xml:space="preserve"> бюджетов муниципальных районов (городских округов) </t>
  </si>
  <si>
    <t xml:space="preserve">Тандинский </t>
  </si>
  <si>
    <t>Тоджинский</t>
  </si>
  <si>
    <t>г.Кызыл</t>
  </si>
  <si>
    <t>Приложение 10</t>
  </si>
  <si>
    <t xml:space="preserve">ИСПОЛНЕНИЕ </t>
  </si>
  <si>
    <t>субвенций на релизацию Закона Республики Тыва "О предоствалении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образвоания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организациях" за 2020 год</t>
  </si>
  <si>
    <t>в том числе:</t>
  </si>
  <si>
    <t>общие образовательные учреждения</t>
  </si>
  <si>
    <t>дошкольные образовательные учреждения</t>
  </si>
  <si>
    <t>сумма на год</t>
  </si>
  <si>
    <t>исполнено</t>
  </si>
  <si>
    <t>г. Кызыл</t>
  </si>
  <si>
    <t>приложения 10</t>
  </si>
  <si>
    <t xml:space="preserve">субвенций на осуществление государственных полномочий по созданию, организации и обеспечению деятельности административных комиссий 
за 2020 год </t>
  </si>
  <si>
    <t>Таблица 3</t>
  </si>
  <si>
    <t xml:space="preserve"> субвенций на осуществление переданных полномочий по образованию и организации деятельности комиссий по делам несовершеннолетних за 2020 год</t>
  </si>
  <si>
    <t>Таблица 4</t>
  </si>
  <si>
    <t xml:space="preserve"> субвенций на осуществление государственных полномочий по установлению запрета на розничную продажу алкогольной продукции в Республике Тыва 
за 2020 год</t>
  </si>
  <si>
    <t xml:space="preserve">Дзун-Хемчикский </t>
  </si>
  <si>
    <t>Таблица 5</t>
  </si>
  <si>
    <t xml:space="preserve"> субвенций на оплату жилищно-коммунальных услуг </t>
  </si>
  <si>
    <t>отдельным категориям граждан за 2020 год</t>
  </si>
  <si>
    <t>Таблица 6</t>
  </si>
  <si>
    <t>субвенций на компенсацию расходов на оплату жилых помещений, отопления и освещения педагогическим работникам, проживающим и работающим в сельской местности, за 2020 год</t>
  </si>
  <si>
    <t>Таблица 7</t>
  </si>
  <si>
    <t xml:space="preserve"> субвенций на предоставление гражданам субсидий на оплату жилого помещения и коммунальных услуг за 2020 год</t>
  </si>
  <si>
    <t>Таблица 8</t>
  </si>
  <si>
    <t xml:space="preserve"> субвенций на обеспечение выполнения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за 2020 год</t>
  </si>
  <si>
    <t>Таблица 9</t>
  </si>
  <si>
    <t>субвенций на реализацию Закона Республики Тыва 
«О мерах социальной поддержки ветеранов труда и тружеников тыла»
 за 2020 год</t>
  </si>
  <si>
    <t>Таблица 10</t>
  </si>
  <si>
    <t>субвенций на реализацию полномочий по назначению и выплате ежемесячного пособия на ребенка за 2020 год</t>
  </si>
  <si>
    <t>Таблица 11</t>
  </si>
  <si>
    <t xml:space="preserve">субвенций на реализацию Закона Республики Тыва «О мерах социальной поддержки реабилитированных лиц и лиц, признанных пострадавшими от политических репрессий» за 2020 год </t>
  </si>
  <si>
    <t>Таблица 12</t>
  </si>
  <si>
    <t>субвенций на компенсацию части родительской платы за содержание ребенка в муниципальных образовательных организациях, реализующих основную общеобразовательную программу дошкольного образования за 2020 год</t>
  </si>
  <si>
    <t>Таблица 13</t>
  </si>
  <si>
    <t xml:space="preserve">субвенций на осуществление первичного воинского учета на территориях, где отсутствуют военные комиссариаты за 2020 год </t>
  </si>
  <si>
    <t>Таблица 14</t>
  </si>
  <si>
    <t xml:space="preserve"> субвенций на реализацию Закона Республики Тыва 
«О погребении и похоронном деле в Республике Тыва» за 2020 год</t>
  </si>
  <si>
    <t>Таблица 15</t>
  </si>
  <si>
    <t xml:space="preserve"> субвенций на составление (изменение) списков кандидатов в присяжные заседатели федеральных судов общей юрисдикции в Республике Тыва 
за 2020 год</t>
  </si>
  <si>
    <t>Таблица 16</t>
  </si>
  <si>
    <t>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за 2020 год</t>
  </si>
  <si>
    <t>Таблица 17</t>
  </si>
  <si>
    <t>субвенций на выплату ежемесячных пособий на первого ребенка, рожденного 
с 1 января 2018 г., в соответствии с Федеральным законом от 28.12.2017 №418-ФЗ «О ежемесячных выплатах семьям, имеющим детей» за 2020 год</t>
  </si>
  <si>
    <t>Таблица 18</t>
  </si>
  <si>
    <t>субвенций на реализацию Закона РТ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РТ" за 2020 год</t>
  </si>
  <si>
    <t>Таблица 19</t>
  </si>
  <si>
    <t>субвенций на компенсацию расходов на уплату взносов на капитальный ремонт общего имущества в многоквартирных домах отдельным категорям граждан 
за 2020 год</t>
  </si>
  <si>
    <t>Таблица 20</t>
  </si>
  <si>
    <t>субвенций на обеспечение равной доступности услуг общественного транспорта для отдельных категорий граждан за 2020 год</t>
  </si>
  <si>
    <t xml:space="preserve">Таблица 21  </t>
  </si>
  <si>
    <t xml:space="preserve">приложения 10 </t>
  </si>
  <si>
    <t>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за 2020 год</t>
  </si>
  <si>
    <t xml:space="preserve">Таблица 22 </t>
  </si>
  <si>
    <t>субвенций на осуществление ежемесячных выплат на детей в возрасте от трех до семи лет включительно за 2020 год</t>
  </si>
  <si>
    <t xml:space="preserve">Таблица 23 </t>
  </si>
  <si>
    <t>субвенций на осуществление ежемесячных выплат на детей в возрасте от трех до семи лет за счет средств резервного фонда Правительства РФ 
за 2020 год</t>
  </si>
  <si>
    <t xml:space="preserve">Таблица 24 </t>
  </si>
  <si>
    <t>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за счет средств резервного фонда Правительства РФ                                    за 2020 год</t>
  </si>
  <si>
    <t xml:space="preserve">Таблица 25 </t>
  </si>
  <si>
    <t>субвенций бюджетам муниципальных образований Республики Тыва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 за 2020 год</t>
  </si>
  <si>
    <t>Таблица 26</t>
  </si>
  <si>
    <t>субвенций на организацию отдыха и оздоровления детей за 2020 год</t>
  </si>
  <si>
    <t>Приложение 11</t>
  </si>
  <si>
    <t>субсидий бюджетам муниципальных районов (городских округов) на долевое финансирование расходов на оплату коммунальных услуг (в отношении расходов по оплате электрической и тепловой энергии, водоснабжения), приобретение котельно-печного топлива для казенных, бюджетных и автономных учреждений (с учетом доставки и услуг поставщика) за 2020 год</t>
  </si>
  <si>
    <t>приложения 11</t>
  </si>
  <si>
    <t xml:space="preserve"> субсидий на закупку и доставку угля для казенных, бюджетных и автономных учреждений, расположенных в труднодоступных населенных пунктах, за 2020 год</t>
  </si>
  <si>
    <t xml:space="preserve">субсидий на возмещение части затрат на содержание детей чабанов, проживающих в интернатах муниципальных образовательных организаций Республики Тыва,                                      за 2020 год </t>
  </si>
  <si>
    <t xml:space="preserve">Монгун-Тайгинский </t>
  </si>
  <si>
    <t>субсидий на поддержку творческой деятельности и укрепление материально-технической базы муниципальных театров населенных пунктах с  численностью до 300 тысяч человек за 2020 год</t>
  </si>
  <si>
    <t>субсидий на обеспечение специализированной коммунальной техникой предприятий жилищно-коммунального комплекса Республики Тыва 
за 2020 год</t>
  </si>
  <si>
    <t>субсидий на возмещение убытков, связанных с применением государственных регулируемых цен на электрическую энергию, тепловую энергию и водоснабжение, вырабатываемыми муниципальными организациями коммунального комплекса,                                                                                                  за 2020 год</t>
  </si>
  <si>
    <t>субсидий на реализацию мероприятий по укреплению единства российской нации и этнокультурному развитию народов России за 2020 год</t>
  </si>
  <si>
    <t>субсидий на поддержку муниципальных программ формирования современной городской среды за 2020 год</t>
  </si>
  <si>
    <t>субсидий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(2014 - 2020 годы)» за 2020 год</t>
  </si>
  <si>
    <t>субсидий на поддержку экономического и социального развития коренных и малочисленных народов Севера, Сибири и Дальнего Востока за 2020 год</t>
  </si>
  <si>
    <t>субсидий на капитальный ремонт и ремонт автомобильных дорог общего пользования населенных пунктов  за счет средств Дорожного фонда Республики Тыва за 2020 год</t>
  </si>
  <si>
    <t>субсидий на  мероприятия государственной программы Республики Тыва "Доступная среда на 2016-2020 годы" за 2020 год</t>
  </si>
  <si>
    <t>субсидий на реализацию мероприятий по обеспечению жильем молодых семей за 2020 год</t>
  </si>
  <si>
    <t>субсидий на поддержку отрасли культуры за 2020 год</t>
  </si>
  <si>
    <t>субсидий на создание в общеобразовательных организациях, расположенных в сельской местности, условий для занятий физической культурой и спортом, за 2020 год</t>
  </si>
  <si>
    <t>субсидий на поощрение победителей ежегодного конкурса на лучшее муниципальное образование Республики Тыва по профилактике правонарушений за 2020 год</t>
  </si>
  <si>
    <t>субсидий на обустройство и восстановление воинских захоронений, находящихся в государственной собственности, за 2020 год</t>
  </si>
  <si>
    <t>субсидий на ликвидацию несанкционированных мест размещения отходов за 2020 год</t>
  </si>
  <si>
    <t xml:space="preserve">приложения 11 </t>
  </si>
  <si>
    <t>субсидий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за 2020 год</t>
  </si>
  <si>
    <t>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2020 год</t>
  </si>
  <si>
    <t>Таблица 21</t>
  </si>
  <si>
    <t>субсидий на реализацию мероприятий по модернизации региональных и муниципальных детских школ искусств по видам искусств за 2020 год</t>
  </si>
  <si>
    <t>Таблица 22</t>
  </si>
  <si>
    <t>субсидий на реализацию федеральной целевой программы "Развитие физической культуры и спорта в Российской Федерации на 2016 - 2020 годы" за 2020 год</t>
  </si>
  <si>
    <t>Таблица 23</t>
  </si>
  <si>
    <t>субсидий на реализацию мероприятий по государственной программе "Комплексное развитие сельских территорий" (финансовая поддержка при исполнении расходных обязательств муниципальных образований по строительству жилья, предоставляемого по договору найма жилого помещения) за 2020 год</t>
  </si>
  <si>
    <t>Таблица 24</t>
  </si>
  <si>
    <t xml:space="preserve">субсидий на реализацию мероприятий по государственной программе "Комплексное развитие сельских территорий" (мероприятия по благоустройству сельских территорий ) за 2020 год </t>
  </si>
  <si>
    <t>Таблица 25</t>
  </si>
  <si>
    <t xml:space="preserve">субсидий на реализацию мероприятий по государственной программе "Комплексное развитие сельских территорий" (сельский облик территорий) за 2020 год </t>
  </si>
  <si>
    <t>субсидий бюджетам муниципальных районов на реализацию проекта "Чаа-Сорук" ("Новая жизнь") за 2020 год</t>
  </si>
  <si>
    <t>Таблица 27</t>
  </si>
  <si>
    <t>субсидий на частичную компенсацию дополнительных расходов на повышение оплаты труда работников бюджетной сферы и иные цели 
за 2020 год</t>
  </si>
  <si>
    <t>Таблица 28</t>
  </si>
  <si>
    <t>субсидий на реализацию мероприятия "Государственная поддержка некоммерческих организаций в целях оказания психолого-педагогической, методической и косультационной помощи гражданам в расках федерального проекта "Поддержка семей имеющих детей " национального проекта "Образование" за 2020 год</t>
  </si>
  <si>
    <t>Таблица 29</t>
  </si>
  <si>
    <t>субсидий на реализацию мероприятия "Создание сети школ, реализующих инновационные программы для обработки новых технологий и содержание обучения и воспитания, через конкурсную поддержку школьных инициатив и сетевых проектов" ведомственной целевой программы "Развитие современных механизмов и технологий дошкольного и общего учреждений" государственной пргограммы Развитие образования за 2020 год</t>
  </si>
  <si>
    <t>Таблица 30</t>
  </si>
  <si>
    <t>субсидий на на государственную поддержку отрасли культуры за 2020 год</t>
  </si>
  <si>
    <t>Приложение 12</t>
  </si>
  <si>
    <t>иных межбюджетных трансфертов на реализацию мероприятий в рамках мероприятий в рамках государственной программы Республики Тыва "Реализация государственной национальной политики Российской Федерации в Республике Тыва на 2018-2020 годы" за 2020 год</t>
  </si>
  <si>
    <t>приложения 12</t>
  </si>
  <si>
    <t>иных межбюджетных трансфертов на поощрение муниципальных образований за результаты огородничества за 2020 год</t>
  </si>
  <si>
    <t>,</t>
  </si>
  <si>
    <t>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за 2020 год</t>
  </si>
  <si>
    <t>иных межбюджетных трансфертов на создание модельных муниципальных библиотек в целях реализации национального проекта "Культура"  за 2020 год</t>
  </si>
  <si>
    <t xml:space="preserve">Таблица 5  </t>
  </si>
  <si>
    <t xml:space="preserve">приложения 12 </t>
  </si>
  <si>
    <t>иных межбюджетных трансфертов на финансовое обеспечение дорожной деятельности за счет резервного фонда Правительства Российской Федерации                                                за 2020 год</t>
  </si>
  <si>
    <t xml:space="preserve">Таблица 6 </t>
  </si>
  <si>
    <t>межбюджетных трансфертов на резервный фонд высшего исполнительного органа государственной власти Республики Тыва за 2020 год</t>
  </si>
  <si>
    <t>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2020 год</t>
  </si>
  <si>
    <t>Таблица  8</t>
  </si>
  <si>
    <t>иных межбюджетных трансфертов на содействие достижению и (или) поощрения достижения наилучших значений ключевых показателей социально-экономического развития городских округов и муниципальных районов Республики Тыва за 2020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</si>
</sst>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0.0"/>
    <numFmt numFmtId="165" formatCode="&quot;Да&quot;;&quot;Да&quot;;&quot;Нет&quot;"/>
    <numFmt numFmtId="166" formatCode="_(* #,##0.00_);_(* \(#,##0.00\);_(* &quot;-&quot;??_);_(@_)"/>
    <numFmt numFmtId="167" formatCode="#,##0.0_ ;[Red]\-#,##0.0\ "/>
    <numFmt numFmtId="168" formatCode="#,##0.00_ ;[Red]\-#,##0.00\ "/>
    <numFmt numFmtId="169" formatCode="0.0"/>
    <numFmt numFmtId="170" formatCode="#,##0.0;[Red]\-#,##0.0;0.0"/>
    <numFmt numFmtId="171" formatCode="000"/>
    <numFmt numFmtId="172" formatCode="00;[Red]\-00;&quot;&quot;"/>
    <numFmt numFmtId="173" formatCode="0000000000;[Red]\-0000000000;&quot;&quot;"/>
    <numFmt numFmtId="174" formatCode="000;[Red]\-000;&quot;&quot;"/>
    <numFmt numFmtId="175" formatCode="#,##0.0_р_."/>
    <numFmt numFmtId="176" formatCode="_(* #,##0.000_);_(* \(#,##0.000\);_(* &quot;-&quot;??_);_(@_)"/>
    <numFmt numFmtId="177" formatCode="#,##0.00_р_."/>
  </numFmts>
  <fonts count="51" x14ac:knownFonts="1">
    <font>
      <sz val="10"/>
      <name val="Arial"/>
    </font>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sz val="12"/>
      <name val="Times New Roman"/>
      <family val="1"/>
      <charset val="204"/>
    </font>
    <font>
      <b/>
      <sz val="12"/>
      <name val="Times New Roman"/>
      <family val="1"/>
      <charset val="204"/>
    </font>
    <font>
      <sz val="11"/>
      <name val="Times New Roman Cyr"/>
      <family val="1"/>
      <charset val="204"/>
    </font>
    <font>
      <b/>
      <sz val="11"/>
      <name val="Times New Roman"/>
      <family val="1"/>
      <charset val="204"/>
    </font>
    <font>
      <b/>
      <sz val="12"/>
      <color indexed="8"/>
      <name val="Times New Roman"/>
      <family val="1"/>
      <charset val="204"/>
    </font>
    <font>
      <sz val="11"/>
      <name val="Times New Roman"/>
      <family val="1"/>
      <charset val="204"/>
    </font>
    <font>
      <sz val="12"/>
      <color indexed="8"/>
      <name val="Times New Roman"/>
      <family val="1"/>
      <charset val="204"/>
    </font>
    <font>
      <sz val="10"/>
      <name val="Arial"/>
      <family val="2"/>
      <charset val="204"/>
    </font>
    <font>
      <sz val="9"/>
      <color rgb="FF000000"/>
      <name val="Segoe UI"/>
      <family val="2"/>
      <charset val="204"/>
    </font>
    <font>
      <sz val="12"/>
      <name val="Times New Roman Cyr"/>
      <family val="1"/>
      <charset val="204"/>
    </font>
    <font>
      <b/>
      <sz val="12"/>
      <name val="Times New Roman Cyr"/>
      <charset val="204"/>
    </font>
    <font>
      <b/>
      <sz val="10"/>
      <name val="Times New Roman CYR"/>
      <family val="1"/>
      <charset val="204"/>
    </font>
    <font>
      <b/>
      <sz val="10"/>
      <name val="Arial"/>
      <family val="2"/>
      <charset val="204"/>
    </font>
    <font>
      <i/>
      <sz val="8"/>
      <color indexed="23"/>
      <name val="Arial"/>
      <family val="2"/>
      <charset val="204"/>
    </font>
    <font>
      <sz val="10"/>
      <color indexed="8"/>
      <name val="Arial"/>
      <family val="2"/>
      <charset val="204"/>
    </font>
    <font>
      <sz val="10"/>
      <color indexed="62"/>
      <name val="Arial"/>
      <family val="2"/>
      <charset val="204"/>
    </font>
    <font>
      <b/>
      <sz val="10"/>
      <name val="Arial Cyr"/>
      <charset val="204"/>
    </font>
    <font>
      <b/>
      <sz val="12"/>
      <name val="Times New Roman Cyr"/>
      <family val="1"/>
      <charset val="204"/>
    </font>
    <font>
      <sz val="10"/>
      <name val="Arial"/>
    </font>
    <font>
      <b/>
      <sz val="11"/>
      <color theme="1"/>
      <name val="Calibri"/>
      <family val="2"/>
      <charset val="204"/>
      <scheme val="minor"/>
    </font>
    <font>
      <b/>
      <sz val="10"/>
      <name val="Times New Roman"/>
      <family val="1"/>
      <charset val="204"/>
    </font>
    <font>
      <sz val="10"/>
      <name val="Times New Roman"/>
      <family val="1"/>
      <charset val="204"/>
    </font>
    <font>
      <b/>
      <sz val="11"/>
      <color indexed="8"/>
      <name val="Times New Roman"/>
      <family val="1"/>
      <charset val="204"/>
    </font>
    <font>
      <b/>
      <sz val="11"/>
      <color rgb="FFFF0000"/>
      <name val="Times New Roman"/>
      <family val="1"/>
      <charset val="204"/>
    </font>
    <font>
      <sz val="11"/>
      <color indexed="8"/>
      <name val="Times New Roman"/>
      <family val="1"/>
      <charset val="204"/>
    </font>
    <font>
      <sz val="10"/>
      <color indexed="8"/>
      <name val="Times New Roman"/>
      <family val="1"/>
      <charset val="204"/>
    </font>
    <font>
      <i/>
      <sz val="11"/>
      <name val="Times New Roman"/>
      <family val="1"/>
      <charset val="204"/>
    </font>
    <font>
      <i/>
      <sz val="10"/>
      <name val="Times New Roman"/>
      <family val="1"/>
      <charset val="204"/>
    </font>
    <font>
      <i/>
      <sz val="11"/>
      <color indexed="8"/>
      <name val="Times New Roman"/>
      <family val="1"/>
      <charset val="204"/>
    </font>
    <font>
      <b/>
      <i/>
      <sz val="11"/>
      <name val="Times New Roman"/>
      <family val="1"/>
      <charset val="204"/>
    </font>
    <font>
      <sz val="11"/>
      <color rgb="FFFF0000"/>
      <name val="Times New Roman"/>
      <family val="1"/>
      <charset val="204"/>
    </font>
    <font>
      <sz val="8"/>
      <name val="Arial Cyr"/>
      <charset val="204"/>
    </font>
    <font>
      <b/>
      <sz val="11"/>
      <color theme="1"/>
      <name val="Times New Roman"/>
      <family val="1"/>
      <charset val="204"/>
    </font>
    <font>
      <sz val="8"/>
      <color indexed="8"/>
      <name val="Times New Roman"/>
      <family val="1"/>
      <charset val="204"/>
    </font>
    <font>
      <sz val="8"/>
      <name val="Times New Roman"/>
      <family val="1"/>
      <charset val="204"/>
    </font>
    <font>
      <b/>
      <sz val="8"/>
      <color indexed="8"/>
      <name val="Times New Roman"/>
      <family val="1"/>
      <charset val="204"/>
    </font>
    <font>
      <b/>
      <sz val="8"/>
      <name val="Times New Roman"/>
      <family val="1"/>
      <charset val="204"/>
    </font>
    <font>
      <b/>
      <sz val="10"/>
      <color theme="1"/>
      <name val="Times New Roman"/>
      <family val="1"/>
      <charset val="204"/>
    </font>
    <font>
      <b/>
      <sz val="12"/>
      <color theme="1"/>
      <name val="Times New Roman"/>
      <family val="1"/>
      <charset val="204"/>
    </font>
    <font>
      <sz val="11"/>
      <color theme="1"/>
      <name val="Times New Roman"/>
      <family val="1"/>
      <charset val="204"/>
    </font>
    <font>
      <sz val="12"/>
      <name val="Arial"/>
      <family val="2"/>
      <charset val="204"/>
    </font>
    <font>
      <sz val="12"/>
      <color theme="1"/>
      <name val="Times New Roman"/>
      <family val="1"/>
      <charset val="204"/>
    </font>
    <font>
      <sz val="10"/>
      <name val="Arial Cyr"/>
    </font>
    <font>
      <sz val="11"/>
      <name val="Arial"/>
      <family val="2"/>
      <charset val="204"/>
    </font>
    <font>
      <b/>
      <sz val="11"/>
      <color indexed="18"/>
      <name val="Times New Roman"/>
      <family val="1"/>
      <charset val="204"/>
    </font>
    <font>
      <sz val="13"/>
      <color theme="1"/>
      <name val="Times New Roman"/>
      <family val="1"/>
      <charset val="204"/>
    </font>
  </fonts>
  <fills count="14">
    <fill>
      <patternFill patternType="none"/>
    </fill>
    <fill>
      <patternFill patternType="gray125"/>
    </fill>
    <fill>
      <patternFill patternType="solid">
        <fgColor rgb="FFCECEBB"/>
        <bgColor indexed="64"/>
      </patternFill>
    </fill>
    <fill>
      <patternFill patternType="darkDown">
        <fgColor indexed="10"/>
      </patternFill>
    </fill>
    <fill>
      <patternFill patternType="solid">
        <fgColor indexed="22"/>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26"/>
      </patternFill>
    </fill>
    <fill>
      <patternFill patternType="solid">
        <fgColor indexed="43"/>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9">
    <xf numFmtId="0" fontId="0" fillId="0" borderId="0"/>
    <xf numFmtId="0" fontId="3" fillId="0" borderId="0"/>
    <xf numFmtId="0" fontId="4" fillId="0" borderId="0"/>
    <xf numFmtId="0" fontId="3" fillId="0" borderId="0"/>
    <xf numFmtId="0" fontId="12" fillId="0" borderId="6" applyNumberFormat="0">
      <alignment horizontal="right" vertical="top"/>
    </xf>
    <xf numFmtId="0" fontId="4" fillId="0" borderId="6" applyNumberFormat="0">
      <alignment horizontal="right" vertical="top"/>
    </xf>
    <xf numFmtId="0" fontId="12" fillId="0" borderId="6" applyNumberFormat="0">
      <alignment horizontal="right" vertical="top"/>
    </xf>
    <xf numFmtId="0" fontId="4" fillId="0" borderId="6" applyNumberFormat="0">
      <alignment horizontal="right" vertical="top"/>
    </xf>
    <xf numFmtId="0" fontId="12" fillId="3" borderId="6" applyNumberFormat="0">
      <alignment horizontal="right" vertical="top"/>
    </xf>
    <xf numFmtId="0" fontId="4" fillId="3" borderId="6" applyNumberFormat="0">
      <alignment horizontal="right" vertical="top"/>
    </xf>
    <xf numFmtId="49" fontId="12" fillId="4" borderId="6">
      <alignment horizontal="left" vertical="top"/>
    </xf>
    <xf numFmtId="49" fontId="17" fillId="0" borderId="6">
      <alignment horizontal="left" vertical="top"/>
    </xf>
    <xf numFmtId="49" fontId="4" fillId="4" borderId="6">
      <alignment horizontal="left" vertical="top"/>
    </xf>
    <xf numFmtId="49" fontId="4" fillId="4" borderId="6">
      <alignment horizontal="left" vertical="top"/>
    </xf>
    <xf numFmtId="49" fontId="4" fillId="4" borderId="6">
      <alignment horizontal="left" vertical="top"/>
    </xf>
    <xf numFmtId="49" fontId="4" fillId="4" borderId="6">
      <alignment horizontal="left" vertical="top"/>
    </xf>
    <xf numFmtId="49" fontId="4" fillId="4" borderId="6">
      <alignment horizontal="left" vertical="top"/>
    </xf>
    <xf numFmtId="49" fontId="4" fillId="4" borderId="6">
      <alignment horizontal="left" vertical="top"/>
    </xf>
    <xf numFmtId="49" fontId="4" fillId="4" borderId="6">
      <alignment horizontal="left" vertical="top"/>
    </xf>
    <xf numFmtId="0" fontId="12" fillId="5" borderId="6">
      <alignment horizontal="left" vertical="top" wrapText="1"/>
    </xf>
    <xf numFmtId="0" fontId="4" fillId="5" borderId="6">
      <alignment horizontal="left" vertical="top" wrapText="1"/>
    </xf>
    <xf numFmtId="0" fontId="17" fillId="0" borderId="6">
      <alignment horizontal="left" vertical="top" wrapText="1"/>
    </xf>
    <xf numFmtId="0" fontId="12" fillId="6" borderId="6">
      <alignment horizontal="left" vertical="top" wrapText="1"/>
    </xf>
    <xf numFmtId="0" fontId="4" fillId="6" borderId="6">
      <alignment horizontal="left" vertical="top" wrapText="1"/>
    </xf>
    <xf numFmtId="0" fontId="12" fillId="7" borderId="6">
      <alignment horizontal="left" vertical="top" wrapText="1"/>
    </xf>
    <xf numFmtId="0" fontId="4" fillId="7" borderId="6">
      <alignment horizontal="left" vertical="top" wrapText="1"/>
    </xf>
    <xf numFmtId="0" fontId="12" fillId="8" borderId="6">
      <alignment horizontal="left" vertical="top" wrapText="1"/>
    </xf>
    <xf numFmtId="0" fontId="4" fillId="8" borderId="6">
      <alignment horizontal="left" vertical="top" wrapText="1"/>
    </xf>
    <xf numFmtId="0" fontId="12" fillId="9" borderId="6">
      <alignment horizontal="left" vertical="top" wrapText="1"/>
    </xf>
    <xf numFmtId="0" fontId="12" fillId="0" borderId="6">
      <alignment horizontal="left" vertical="top" wrapText="1"/>
    </xf>
    <xf numFmtId="0" fontId="4" fillId="0"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18" fillId="0" borderId="0">
      <alignment horizontal="lef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9" fillId="0" borderId="0"/>
    <xf numFmtId="0" fontId="12" fillId="5" borderId="7" applyNumberFormat="0">
      <alignment horizontal="right" vertical="top"/>
    </xf>
    <xf numFmtId="0" fontId="12" fillId="6" borderId="7" applyNumberFormat="0">
      <alignment horizontal="right" vertical="top"/>
    </xf>
    <xf numFmtId="0" fontId="12" fillId="0" borderId="6" applyNumberFormat="0">
      <alignment horizontal="right" vertical="top"/>
    </xf>
    <xf numFmtId="0" fontId="4" fillId="0" borderId="6"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4" fillId="6" borderId="7" applyNumberFormat="0">
      <alignment horizontal="right" vertical="top"/>
    </xf>
    <xf numFmtId="0" fontId="12" fillId="0" borderId="6" applyNumberFormat="0">
      <alignment horizontal="right" vertical="top"/>
    </xf>
    <xf numFmtId="0" fontId="4" fillId="0" borderId="6"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4" fillId="5" borderId="7" applyNumberFormat="0">
      <alignment horizontal="right" vertical="top"/>
    </xf>
    <xf numFmtId="0" fontId="12" fillId="7" borderId="7" applyNumberFormat="0">
      <alignment horizontal="right" vertical="top"/>
    </xf>
    <xf numFmtId="0" fontId="12" fillId="0" borderId="6" applyNumberFormat="0">
      <alignment horizontal="right" vertical="top"/>
    </xf>
    <xf numFmtId="0" fontId="4" fillId="0" borderId="6" applyNumberFormat="0">
      <alignment horizontal="right" vertical="top"/>
    </xf>
    <xf numFmtId="0" fontId="4" fillId="7" borderId="7" applyNumberFormat="0">
      <alignment horizontal="right" vertical="top"/>
    </xf>
    <xf numFmtId="0" fontId="4" fillId="7" borderId="7" applyNumberFormat="0">
      <alignment horizontal="right" vertical="top"/>
    </xf>
    <xf numFmtId="0" fontId="4" fillId="7" borderId="7" applyNumberFormat="0">
      <alignment horizontal="right" vertical="top"/>
    </xf>
    <xf numFmtId="0" fontId="4" fillId="7" borderId="7" applyNumberFormat="0">
      <alignment horizontal="right" vertical="top"/>
    </xf>
    <xf numFmtId="0" fontId="4" fillId="7" borderId="7" applyNumberFormat="0">
      <alignment horizontal="right" vertical="top"/>
    </xf>
    <xf numFmtId="0" fontId="4" fillId="7" borderId="7" applyNumberFormat="0">
      <alignment horizontal="right" vertical="top"/>
    </xf>
    <xf numFmtId="0" fontId="4" fillId="7" borderId="7" applyNumberFormat="0">
      <alignment horizontal="right" vertical="top"/>
    </xf>
    <xf numFmtId="0" fontId="4" fillId="10" borderId="8" applyNumberFormat="0" applyFont="0" applyAlignment="0" applyProtection="0"/>
    <xf numFmtId="49" fontId="20" fillId="11" borderId="6">
      <alignment horizontal="left" vertical="top" wrapText="1"/>
    </xf>
    <xf numFmtId="49" fontId="12" fillId="0" borderId="6">
      <alignment horizontal="left" vertical="top" wrapText="1"/>
    </xf>
    <xf numFmtId="49" fontId="4" fillId="0" borderId="6">
      <alignment horizontal="left" vertical="top" wrapText="1"/>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2" fillId="9" borderId="6">
      <alignment horizontal="left" vertical="top" wrapText="1"/>
    </xf>
    <xf numFmtId="0" fontId="12" fillId="0" borderId="6">
      <alignment horizontal="left" vertical="top" wrapText="1"/>
    </xf>
    <xf numFmtId="0" fontId="4" fillId="0"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4" fillId="9" borderId="6">
      <alignment horizontal="left" vertical="top" wrapText="1"/>
    </xf>
    <xf numFmtId="0" fontId="3" fillId="0" borderId="0"/>
    <xf numFmtId="0" fontId="3" fillId="0" borderId="0"/>
    <xf numFmtId="0" fontId="3" fillId="0" borderId="0"/>
    <xf numFmtId="0" fontId="36" fillId="0" borderId="0"/>
    <xf numFmtId="0" fontId="4" fillId="0" borderId="0"/>
    <xf numFmtId="0" fontId="1" fillId="0" borderId="0"/>
    <xf numFmtId="0" fontId="3" fillId="0" borderId="0"/>
    <xf numFmtId="0" fontId="4" fillId="0" borderId="0"/>
    <xf numFmtId="0" fontId="4" fillId="0" borderId="0"/>
    <xf numFmtId="0" fontId="47" fillId="0" borderId="0"/>
    <xf numFmtId="166" fontId="23" fillId="0" borderId="0" applyFont="0" applyFill="0" applyBorder="0" applyAlignment="0" applyProtection="0"/>
    <xf numFmtId="0" fontId="3"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cellStyleXfs>
  <cellXfs count="727">
    <xf numFmtId="0" fontId="0" fillId="0" borderId="0" xfId="0"/>
    <xf numFmtId="0" fontId="3" fillId="0" borderId="0" xfId="1"/>
    <xf numFmtId="0" fontId="5" fillId="0" borderId="0" xfId="2" applyFont="1" applyFill="1" applyAlignment="1">
      <alignment horizontal="right"/>
    </xf>
    <xf numFmtId="0" fontId="6" fillId="0" borderId="0" xfId="1" applyFont="1" applyAlignment="1">
      <alignment wrapText="1"/>
    </xf>
    <xf numFmtId="0" fontId="6" fillId="0" borderId="0" xfId="1" applyFont="1" applyAlignment="1">
      <alignment horizontal="center" wrapText="1"/>
    </xf>
    <xf numFmtId="0" fontId="7" fillId="0" borderId="0" xfId="1" applyFont="1" applyAlignment="1">
      <alignment horizontal="right"/>
    </xf>
    <xf numFmtId="0" fontId="8" fillId="0" borderId="1" xfId="3" applyFont="1" applyFill="1" applyBorder="1" applyAlignment="1">
      <alignment horizontal="center" vertical="center" wrapText="1"/>
    </xf>
    <xf numFmtId="0" fontId="8" fillId="0" borderId="2" xfId="1" applyFont="1" applyBorder="1" applyAlignment="1">
      <alignment horizontal="center" vertical="center"/>
    </xf>
    <xf numFmtId="0" fontId="9" fillId="0" borderId="2" xfId="1" applyFont="1" applyBorder="1" applyAlignment="1">
      <alignment horizontal="left" vertical="center" wrapText="1"/>
    </xf>
    <xf numFmtId="164" fontId="8" fillId="0" borderId="3" xfId="3" applyNumberFormat="1" applyFont="1" applyFill="1" applyBorder="1" applyAlignment="1">
      <alignment horizontal="center" vertical="center" wrapText="1"/>
    </xf>
    <xf numFmtId="0" fontId="10" fillId="0" borderId="2" xfId="1" applyFont="1" applyBorder="1" applyAlignment="1">
      <alignment horizontal="center" vertical="center"/>
    </xf>
    <xf numFmtId="0" fontId="11" fillId="0" borderId="2" xfId="1" applyFont="1" applyBorder="1" applyAlignment="1">
      <alignment horizontal="left" vertical="center" wrapText="1"/>
    </xf>
    <xf numFmtId="164" fontId="10" fillId="0" borderId="2" xfId="1" applyNumberFormat="1" applyFont="1" applyFill="1" applyBorder="1" applyAlignment="1">
      <alignment horizontal="center" vertical="center"/>
    </xf>
    <xf numFmtId="164" fontId="8" fillId="0" borderId="2" xfId="1" applyNumberFormat="1" applyFont="1" applyBorder="1" applyAlignment="1">
      <alignment horizontal="center" vertical="center"/>
    </xf>
    <xf numFmtId="164" fontId="3" fillId="0" borderId="0" xfId="1" applyNumberFormat="1"/>
    <xf numFmtId="0" fontId="10" fillId="0" borderId="2" xfId="1" applyFont="1" applyFill="1" applyBorder="1" applyAlignment="1">
      <alignment horizontal="center" vertical="center"/>
    </xf>
    <xf numFmtId="164" fontId="10" fillId="0" borderId="4"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6" fillId="0" borderId="2" xfId="1" applyFont="1" applyFill="1" applyBorder="1" applyAlignment="1">
      <alignment vertical="center" wrapText="1"/>
    </xf>
    <xf numFmtId="164" fontId="8" fillId="0" borderId="2" xfId="1" applyNumberFormat="1" applyFont="1" applyFill="1" applyBorder="1" applyAlignment="1">
      <alignment horizontal="center" vertical="center"/>
    </xf>
    <xf numFmtId="0" fontId="5" fillId="0" borderId="2" xfId="1" applyFont="1" applyFill="1" applyBorder="1" applyAlignment="1">
      <alignment vertical="center" wrapText="1"/>
    </xf>
    <xf numFmtId="0" fontId="9" fillId="0" borderId="2" xfId="1" applyFont="1" applyBorder="1" applyAlignment="1">
      <alignment vertical="top" wrapText="1"/>
    </xf>
    <xf numFmtId="0" fontId="13" fillId="2" borderId="0" xfId="0" applyFont="1" applyFill="1" applyBorder="1" applyAlignment="1">
      <alignment vertical="center"/>
    </xf>
    <xf numFmtId="0" fontId="3" fillId="0" borderId="0" xfId="1" applyBorder="1"/>
    <xf numFmtId="49" fontId="14" fillId="0" borderId="5" xfId="1" applyNumberFormat="1" applyFont="1" applyBorder="1" applyAlignment="1">
      <alignment horizontal="center" vertical="top"/>
    </xf>
    <xf numFmtId="0" fontId="15" fillId="0" borderId="5" xfId="1" applyFont="1" applyBorder="1" applyAlignment="1">
      <alignment horizontal="left" vertical="top" wrapText="1"/>
    </xf>
    <xf numFmtId="164" fontId="8" fillId="0" borderId="5" xfId="1" applyNumberFormat="1" applyFont="1" applyBorder="1" applyAlignment="1">
      <alignment horizontal="center" vertical="center"/>
    </xf>
    <xf numFmtId="0" fontId="16" fillId="0" borderId="0" xfId="1" applyFont="1" applyBorder="1" applyAlignment="1">
      <alignment vertical="top"/>
    </xf>
    <xf numFmtId="0" fontId="16" fillId="0" borderId="0" xfId="1" applyFont="1" applyBorder="1" applyAlignment="1">
      <alignment horizontal="justify" vertical="top" wrapText="1"/>
    </xf>
    <xf numFmtId="0" fontId="3" fillId="0" borderId="0" xfId="1" applyFont="1" applyBorder="1" applyAlignment="1">
      <alignment horizontal="right"/>
    </xf>
    <xf numFmtId="164" fontId="3" fillId="0" borderId="0" xfId="1" applyNumberFormat="1" applyFont="1" applyAlignment="1">
      <alignment horizontal="right"/>
    </xf>
    <xf numFmtId="0" fontId="11" fillId="0" borderId="2" xfId="1" applyFont="1" applyFill="1" applyBorder="1" applyAlignment="1">
      <alignment horizontal="left" vertical="center" wrapText="1"/>
    </xf>
    <xf numFmtId="0" fontId="3" fillId="0" borderId="0" xfId="1" applyBorder="1" applyAlignment="1">
      <alignment horizontal="right"/>
    </xf>
    <xf numFmtId="0" fontId="3" fillId="0" borderId="0" xfId="1" applyAlignment="1">
      <alignment horizontal="center" vertical="center" wrapText="1" shrinkToFit="1"/>
    </xf>
    <xf numFmtId="0" fontId="5" fillId="0" borderId="0" xfId="0" applyFont="1" applyFill="1" applyAlignment="1">
      <alignment horizontal="right"/>
    </xf>
    <xf numFmtId="0" fontId="5" fillId="0" borderId="0" xfId="0" applyFont="1" applyFill="1" applyAlignment="1"/>
    <xf numFmtId="0" fontId="6" fillId="0" borderId="0" xfId="1" applyFont="1" applyAlignment="1">
      <alignment horizontal="center" vertical="center" wrapText="1" shrinkToFit="1"/>
    </xf>
    <xf numFmtId="0" fontId="6" fillId="0" borderId="3" xfId="3" applyFont="1" applyFill="1" applyBorder="1" applyAlignment="1">
      <alignment horizontal="left" vertical="center" wrapText="1" shrinkToFit="1"/>
    </xf>
    <xf numFmtId="0" fontId="6" fillId="0" borderId="9" xfId="3" applyFont="1" applyFill="1" applyBorder="1" applyAlignment="1">
      <alignment horizontal="center" vertical="center" wrapText="1"/>
    </xf>
    <xf numFmtId="0" fontId="8" fillId="0" borderId="3" xfId="3" applyFont="1" applyFill="1" applyBorder="1" applyAlignment="1">
      <alignment horizontal="center" vertical="center" wrapText="1"/>
    </xf>
    <xf numFmtId="164" fontId="8" fillId="0" borderId="10" xfId="3" applyNumberFormat="1" applyFont="1" applyFill="1" applyBorder="1" applyAlignment="1">
      <alignment horizontal="center" vertical="center" wrapText="1"/>
    </xf>
    <xf numFmtId="0" fontId="9" fillId="0" borderId="2" xfId="1" applyFont="1" applyBorder="1" applyAlignment="1">
      <alignment horizontal="left" vertical="center" wrapText="1" shrinkToFit="1"/>
    </xf>
    <xf numFmtId="0" fontId="6" fillId="0" borderId="0" xfId="3" applyFont="1" applyFill="1" applyBorder="1" applyAlignment="1">
      <alignment horizontal="center" vertical="center" wrapText="1"/>
    </xf>
    <xf numFmtId="0" fontId="8" fillId="0" borderId="11" xfId="1" applyFont="1" applyBorder="1" applyAlignment="1">
      <alignment horizontal="center" vertical="center"/>
    </xf>
    <xf numFmtId="164" fontId="8" fillId="0" borderId="2" xfId="3" applyNumberFormat="1" applyFont="1" applyFill="1" applyBorder="1" applyAlignment="1">
      <alignment horizontal="center" vertical="center" wrapText="1"/>
    </xf>
    <xf numFmtId="0" fontId="11" fillId="0" borderId="2" xfId="1" applyFont="1" applyBorder="1" applyAlignment="1">
      <alignment horizontal="left" vertical="center" wrapText="1" shrinkToFit="1"/>
    </xf>
    <xf numFmtId="0" fontId="5" fillId="0" borderId="0" xfId="3" applyFont="1" applyFill="1" applyBorder="1" applyAlignment="1">
      <alignment horizontal="center" vertical="center" wrapText="1"/>
    </xf>
    <xf numFmtId="0" fontId="10" fillId="0" borderId="11" xfId="1" applyFont="1" applyBorder="1" applyAlignment="1">
      <alignment horizontal="center" vertical="center"/>
    </xf>
    <xf numFmtId="0" fontId="9" fillId="0" borderId="2" xfId="1" applyFont="1" applyBorder="1" applyAlignment="1">
      <alignment horizontal="center" vertical="center" wrapText="1"/>
    </xf>
    <xf numFmtId="164" fontId="8" fillId="0" borderId="4" xfId="1" applyNumberFormat="1" applyFont="1" applyBorder="1" applyAlignment="1">
      <alignment horizontal="center" vertical="center"/>
    </xf>
    <xf numFmtId="0" fontId="11" fillId="0" borderId="2" xfId="1" applyFont="1" applyBorder="1" applyAlignment="1">
      <alignment horizontal="center" vertical="center" wrapText="1"/>
    </xf>
    <xf numFmtId="164" fontId="10" fillId="12" borderId="2" xfId="1" applyNumberFormat="1" applyFont="1" applyFill="1" applyBorder="1" applyAlignment="1">
      <alignment horizontal="center" vertical="center"/>
    </xf>
    <xf numFmtId="164" fontId="10" fillId="0" borderId="2" xfId="1" applyNumberFormat="1" applyFont="1" applyBorder="1" applyAlignment="1">
      <alignment horizontal="center" vertical="center"/>
    </xf>
    <xf numFmtId="0" fontId="11" fillId="0" borderId="2" xfId="1" applyFont="1" applyFill="1" applyBorder="1" applyAlignment="1">
      <alignment horizontal="left" vertical="center" wrapText="1" shrinkToFit="1"/>
    </xf>
    <xf numFmtId="164" fontId="10" fillId="0" borderId="4" xfId="1" applyNumberFormat="1" applyFont="1" applyBorder="1" applyAlignment="1">
      <alignment horizontal="center" vertical="center"/>
    </xf>
    <xf numFmtId="0" fontId="9" fillId="0" borderId="2" xfId="1" applyFont="1" applyFill="1" applyBorder="1" applyAlignment="1">
      <alignment horizontal="left" vertical="center" wrapText="1" shrinkToFit="1"/>
    </xf>
    <xf numFmtId="0" fontId="9" fillId="0" borderId="2" xfId="1" applyFont="1" applyFill="1" applyBorder="1" applyAlignment="1">
      <alignment horizontal="center" vertical="center" wrapText="1"/>
    </xf>
    <xf numFmtId="0" fontId="21" fillId="0" borderId="0" xfId="1" applyFont="1"/>
    <xf numFmtId="0" fontId="11" fillId="0" borderId="2" xfId="1" applyFont="1" applyFill="1" applyBorder="1" applyAlignment="1">
      <alignment horizontal="center" vertical="center" wrapText="1"/>
    </xf>
    <xf numFmtId="164" fontId="8" fillId="0" borderId="4" xfId="1" applyNumberFormat="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22" fillId="0" borderId="5" xfId="1" applyFont="1" applyBorder="1" applyAlignment="1">
      <alignment horizontal="left" vertical="center" wrapText="1" shrinkToFit="1"/>
    </xf>
    <xf numFmtId="0" fontId="21" fillId="0" borderId="12" xfId="1" applyFont="1" applyBorder="1"/>
    <xf numFmtId="49" fontId="22" fillId="0" borderId="13" xfId="1" applyNumberFormat="1" applyFont="1" applyBorder="1" applyAlignment="1">
      <alignment horizontal="center" vertical="top"/>
    </xf>
    <xf numFmtId="4" fontId="3" fillId="0" borderId="0" xfId="1" applyNumberFormat="1"/>
    <xf numFmtId="9" fontId="3" fillId="0" borderId="0" xfId="1" applyNumberFormat="1"/>
    <xf numFmtId="0" fontId="16" fillId="0" borderId="0" xfId="1" applyFont="1" applyBorder="1" applyAlignment="1">
      <alignment horizontal="center" vertical="center" wrapText="1" shrinkToFit="1"/>
    </xf>
    <xf numFmtId="0" fontId="3" fillId="0" borderId="0" xfId="1" applyBorder="1" applyAlignment="1">
      <alignment horizontal="center" vertical="center" wrapText="1" shrinkToFit="1"/>
    </xf>
    <xf numFmtId="0" fontId="3" fillId="0" borderId="0" xfId="1" applyFont="1" applyAlignment="1">
      <alignment horizontal="right"/>
    </xf>
    <xf numFmtId="0" fontId="6" fillId="0" borderId="0" xfId="1" applyFont="1" applyAlignment="1">
      <alignment horizontal="center" vertical="center" wrapText="1"/>
    </xf>
    <xf numFmtId="0" fontId="8" fillId="0" borderId="1" xfId="3" applyFont="1" applyFill="1" applyBorder="1" applyAlignment="1">
      <alignment horizontal="center" vertical="center" wrapText="1" shrinkToFit="1"/>
    </xf>
    <xf numFmtId="0" fontId="8" fillId="0" borderId="1" xfId="100" applyFont="1" applyBorder="1" applyAlignment="1">
      <alignment horizontal="center" vertical="center" wrapText="1"/>
    </xf>
    <xf numFmtId="0" fontId="8" fillId="0" borderId="1" xfId="3" applyFont="1" applyFill="1" applyBorder="1" applyAlignment="1">
      <alignment horizontal="center" vertical="center" wrapText="1"/>
    </xf>
    <xf numFmtId="0" fontId="10" fillId="0" borderId="0" xfId="3" applyFont="1" applyFill="1"/>
    <xf numFmtId="0" fontId="10" fillId="0" borderId="0" xfId="3" applyFont="1" applyFill="1" applyAlignment="1">
      <alignment wrapText="1" shrinkToFit="1"/>
    </xf>
    <xf numFmtId="0" fontId="10" fillId="0" borderId="0" xfId="3" applyFont="1" applyFill="1" applyAlignment="1">
      <alignment horizontal="right"/>
    </xf>
    <xf numFmtId="0" fontId="10" fillId="0" borderId="0" xfId="0" applyFont="1" applyFill="1" applyAlignment="1">
      <alignment horizontal="right"/>
    </xf>
    <xf numFmtId="0" fontId="10" fillId="0" borderId="0" xfId="2" applyFont="1" applyFill="1" applyAlignment="1">
      <alignment horizontal="right"/>
    </xf>
    <xf numFmtId="0" fontId="8" fillId="0" borderId="0" xfId="3" applyFont="1" applyFill="1" applyAlignment="1">
      <alignment horizontal="center" vertical="center" wrapText="1"/>
    </xf>
    <xf numFmtId="0" fontId="10" fillId="0" borderId="0" xfId="3" applyFont="1" applyFill="1" applyAlignment="1">
      <alignment vertical="center"/>
    </xf>
    <xf numFmtId="0" fontId="8" fillId="0" borderId="0" xfId="3" applyFont="1" applyFill="1" applyAlignment="1">
      <alignment horizontal="center"/>
    </xf>
    <xf numFmtId="0" fontId="8" fillId="0" borderId="0" xfId="3" applyFont="1" applyFill="1"/>
    <xf numFmtId="0" fontId="8" fillId="0" borderId="0" xfId="3" applyFont="1" applyFill="1" applyAlignment="1">
      <alignment wrapText="1" shrinkToFit="1"/>
    </xf>
    <xf numFmtId="0" fontId="8" fillId="0" borderId="14" xfId="3" applyFont="1" applyFill="1" applyBorder="1" applyAlignment="1">
      <alignment horizontal="center" vertical="center" wrapText="1"/>
    </xf>
    <xf numFmtId="0" fontId="8" fillId="0" borderId="14" xfId="3" applyFont="1" applyFill="1" applyBorder="1" applyAlignment="1">
      <alignment horizontal="center" vertical="center" wrapText="1" shrinkToFit="1"/>
    </xf>
    <xf numFmtId="0" fontId="10" fillId="0" borderId="0" xfId="3" applyFont="1" applyFill="1" applyAlignment="1">
      <alignment horizontal="center" vertical="center"/>
    </xf>
    <xf numFmtId="0" fontId="10" fillId="0" borderId="14" xfId="3" applyFont="1" applyFill="1" applyBorder="1" applyAlignment="1">
      <alignment horizontal="center" vertical="top" wrapText="1"/>
    </xf>
    <xf numFmtId="0" fontId="10" fillId="0" borderId="15" xfId="3" applyFont="1" applyFill="1" applyBorder="1" applyAlignment="1">
      <alignment horizontal="center" wrapText="1" shrinkToFit="1"/>
    </xf>
    <xf numFmtId="0" fontId="10" fillId="0" borderId="14" xfId="3" applyFont="1" applyFill="1" applyBorder="1" applyAlignment="1">
      <alignment horizontal="center" vertical="center"/>
    </xf>
    <xf numFmtId="0" fontId="10" fillId="0" borderId="15" xfId="3" applyFont="1" applyFill="1" applyBorder="1" applyAlignment="1">
      <alignment horizontal="center" vertical="center" wrapText="1" shrinkToFit="1"/>
    </xf>
    <xf numFmtId="0" fontId="10" fillId="0" borderId="0" xfId="3" applyFont="1" applyFill="1" applyAlignment="1">
      <alignment vertical="top" wrapText="1"/>
    </xf>
    <xf numFmtId="167" fontId="10" fillId="0" borderId="0" xfId="3" applyNumberFormat="1" applyFont="1" applyFill="1" applyAlignment="1">
      <alignment horizontal="right"/>
    </xf>
    <xf numFmtId="0" fontId="25" fillId="0" borderId="0" xfId="3" applyFont="1" applyFill="1" applyBorder="1" applyAlignment="1">
      <alignment horizontal="center" vertical="top" wrapText="1"/>
    </xf>
    <xf numFmtId="0" fontId="8" fillId="0" borderId="0" xfId="3" applyFont="1" applyFill="1" applyAlignment="1">
      <alignment vertical="top" wrapText="1"/>
    </xf>
    <xf numFmtId="164" fontId="8" fillId="0" borderId="0" xfId="89" applyNumberFormat="1" applyFont="1" applyFill="1" applyBorder="1" applyAlignment="1">
      <alignment horizontal="right" vertical="center" wrapText="1"/>
    </xf>
    <xf numFmtId="167" fontId="8" fillId="0" borderId="0" xfId="89" applyNumberFormat="1" applyFont="1" applyFill="1" applyBorder="1" applyAlignment="1">
      <alignment horizontal="right" vertical="center" wrapText="1"/>
    </xf>
    <xf numFmtId="168" fontId="10" fillId="0" borderId="0" xfId="3" applyNumberFormat="1" applyFont="1" applyFill="1"/>
    <xf numFmtId="167" fontId="10" fillId="0" borderId="0" xfId="3" applyNumberFormat="1" applyFont="1" applyFill="1"/>
    <xf numFmtId="0" fontId="26" fillId="0" borderId="0" xfId="3" applyFont="1" applyFill="1" applyBorder="1" applyAlignment="1">
      <alignment horizontal="center" vertical="top" wrapText="1"/>
    </xf>
    <xf numFmtId="164" fontId="10" fillId="12" borderId="0" xfId="89" applyNumberFormat="1" applyFont="1" applyFill="1" applyBorder="1" applyAlignment="1">
      <alignment horizontal="right" vertical="center" wrapText="1"/>
    </xf>
    <xf numFmtId="164" fontId="8" fillId="12" borderId="0" xfId="89" applyNumberFormat="1" applyFont="1" applyFill="1" applyBorder="1" applyAlignment="1">
      <alignment horizontal="right" vertical="center" wrapText="1"/>
    </xf>
    <xf numFmtId="0" fontId="26" fillId="12" borderId="0" xfId="3" applyFont="1" applyFill="1" applyBorder="1" applyAlignment="1">
      <alignment horizontal="center" vertical="top" wrapText="1"/>
    </xf>
    <xf numFmtId="0" fontId="10" fillId="12" borderId="0" xfId="3" applyFont="1" applyFill="1" applyAlignment="1">
      <alignment vertical="top" wrapText="1"/>
    </xf>
    <xf numFmtId="167" fontId="10" fillId="0" borderId="0" xfId="89" applyNumberFormat="1" applyFont="1" applyFill="1" applyBorder="1" applyAlignment="1">
      <alignment horizontal="center" vertical="center" wrapText="1"/>
    </xf>
    <xf numFmtId="167" fontId="10" fillId="12" borderId="0" xfId="101" applyNumberFormat="1" applyFont="1" applyFill="1" applyBorder="1" applyAlignment="1">
      <alignment horizontal="center" vertical="center"/>
    </xf>
    <xf numFmtId="49" fontId="26" fillId="0" borderId="0" xfId="0" applyNumberFormat="1" applyFont="1" applyAlignment="1">
      <alignment horizontal="center" vertical="top" wrapText="1"/>
    </xf>
    <xf numFmtId="49" fontId="10" fillId="0" borderId="0" xfId="0" applyNumberFormat="1" applyFont="1" applyAlignment="1">
      <alignment vertical="top" wrapText="1"/>
    </xf>
    <xf numFmtId="49" fontId="10" fillId="0" borderId="0" xfId="0" applyNumberFormat="1" applyFont="1" applyAlignment="1">
      <alignment wrapText="1"/>
    </xf>
    <xf numFmtId="49" fontId="26" fillId="0" borderId="0" xfId="0" applyNumberFormat="1" applyFont="1" applyAlignment="1">
      <alignment horizontal="center" vertical="center"/>
    </xf>
    <xf numFmtId="49" fontId="10" fillId="0" borderId="0" xfId="0" applyNumberFormat="1" applyFont="1"/>
    <xf numFmtId="0" fontId="8" fillId="12" borderId="0" xfId="3" applyFont="1" applyFill="1" applyAlignment="1">
      <alignment vertical="top" wrapText="1"/>
    </xf>
    <xf numFmtId="0" fontId="27" fillId="0" borderId="0" xfId="3" applyFont="1" applyFill="1" applyBorder="1" applyAlignment="1">
      <alignment vertical="top" wrapText="1"/>
    </xf>
    <xf numFmtId="164" fontId="27" fillId="12" borderId="0" xfId="89" applyNumberFormat="1" applyFont="1" applyFill="1" applyBorder="1" applyAlignment="1">
      <alignment horizontal="right" vertical="center" wrapText="1"/>
    </xf>
    <xf numFmtId="164" fontId="28" fillId="12" borderId="0" xfId="89" applyNumberFormat="1" applyFont="1" applyFill="1" applyBorder="1" applyAlignment="1">
      <alignment horizontal="right" vertical="center" wrapText="1"/>
    </xf>
    <xf numFmtId="3" fontId="25" fillId="0" borderId="0" xfId="3" applyNumberFormat="1" applyFont="1" applyFill="1" applyBorder="1" applyAlignment="1">
      <alignment horizontal="center" vertical="top" wrapText="1"/>
    </xf>
    <xf numFmtId="0" fontId="29" fillId="0" borderId="0" xfId="3" applyFont="1" applyFill="1" applyBorder="1" applyAlignment="1">
      <alignment vertical="top" wrapText="1"/>
    </xf>
    <xf numFmtId="164" fontId="29" fillId="12" borderId="0" xfId="89" applyNumberFormat="1" applyFont="1" applyFill="1" applyBorder="1" applyAlignment="1">
      <alignment horizontal="right" vertical="center" wrapText="1"/>
    </xf>
    <xf numFmtId="0" fontId="30" fillId="0" borderId="0" xfId="41" applyFont="1" applyFill="1" applyAlignment="1">
      <alignment horizontal="center" vertical="top" wrapText="1"/>
    </xf>
    <xf numFmtId="0" fontId="29" fillId="12" borderId="0" xfId="41" applyFont="1" applyFill="1" applyAlignment="1">
      <alignment vertical="top" wrapText="1"/>
    </xf>
    <xf numFmtId="0" fontId="26" fillId="0" borderId="0" xfId="3" applyFont="1" applyFill="1" applyBorder="1" applyAlignment="1">
      <alignment horizontal="center" vertical="center" wrapText="1"/>
    </xf>
    <xf numFmtId="0" fontId="29" fillId="0" borderId="0" xfId="3" applyFont="1" applyFill="1" applyBorder="1" applyAlignment="1">
      <alignment vertical="center" wrapText="1"/>
    </xf>
    <xf numFmtId="164" fontId="27" fillId="0" borderId="0" xfId="89" applyNumberFormat="1" applyFont="1" applyFill="1" applyBorder="1" applyAlignment="1">
      <alignment horizontal="center" vertical="center" wrapText="1"/>
    </xf>
    <xf numFmtId="0" fontId="27" fillId="0" borderId="0" xfId="41" applyFont="1" applyFill="1" applyBorder="1" applyAlignment="1">
      <alignment horizontal="justify" vertical="top" wrapText="1"/>
    </xf>
    <xf numFmtId="164" fontId="8" fillId="0" borderId="0" xfId="41" applyNumberFormat="1" applyFont="1" applyFill="1" applyBorder="1" applyAlignment="1">
      <alignment horizontal="right" vertical="center"/>
    </xf>
    <xf numFmtId="164" fontId="8" fillId="0" borderId="0" xfId="89" applyNumberFormat="1" applyFont="1" applyFill="1" applyBorder="1" applyAlignment="1">
      <alignment horizontal="center" vertical="center" wrapText="1"/>
    </xf>
    <xf numFmtId="167" fontId="8" fillId="0" borderId="0" xfId="3" applyNumberFormat="1" applyFont="1" applyFill="1"/>
    <xf numFmtId="167" fontId="31" fillId="0" borderId="0" xfId="3" applyNumberFormat="1" applyFont="1" applyFill="1"/>
    <xf numFmtId="0" fontId="27" fillId="0" borderId="0" xfId="41" applyFont="1" applyFill="1" applyBorder="1" applyAlignment="1">
      <alignment vertical="top" wrapText="1"/>
    </xf>
    <xf numFmtId="0" fontId="32" fillId="0" borderId="0" xfId="3" applyFont="1" applyFill="1" applyBorder="1" applyAlignment="1">
      <alignment horizontal="center" vertical="top" wrapText="1"/>
    </xf>
    <xf numFmtId="0" fontId="33" fillId="0" borderId="0" xfId="41" applyFont="1" applyFill="1" applyBorder="1" applyAlignment="1">
      <alignment vertical="top" wrapText="1"/>
    </xf>
    <xf numFmtId="164" fontId="31" fillId="0" borderId="0" xfId="41" applyNumberFormat="1" applyFont="1" applyFill="1" applyBorder="1" applyAlignment="1">
      <alignment horizontal="right" vertical="center"/>
    </xf>
    <xf numFmtId="164" fontId="31" fillId="0" borderId="0" xfId="89" applyNumberFormat="1" applyFont="1" applyFill="1" applyBorder="1" applyAlignment="1">
      <alignment horizontal="center" vertical="center" wrapText="1"/>
    </xf>
    <xf numFmtId="0" fontId="31" fillId="0" borderId="0" xfId="3" applyFont="1" applyFill="1"/>
    <xf numFmtId="0" fontId="29" fillId="0" borderId="0" xfId="41" applyFont="1" applyFill="1" applyBorder="1" applyAlignment="1">
      <alignment vertical="center" wrapText="1"/>
    </xf>
    <xf numFmtId="164" fontId="10" fillId="0" borderId="0" xfId="41" applyNumberFormat="1" applyFont="1" applyFill="1" applyBorder="1" applyAlignment="1">
      <alignment horizontal="right" vertical="center"/>
    </xf>
    <xf numFmtId="164" fontId="10" fillId="0" borderId="0" xfId="41" applyNumberFormat="1" applyFont="1" applyFill="1" applyAlignment="1">
      <alignment horizontal="center" vertical="center"/>
    </xf>
    <xf numFmtId="0" fontId="31" fillId="0" borderId="0" xfId="42" applyFont="1" applyFill="1"/>
    <xf numFmtId="0" fontId="10" fillId="0" borderId="0" xfId="42" applyFont="1" applyFill="1"/>
    <xf numFmtId="0" fontId="33" fillId="0" borderId="0" xfId="41" applyFont="1" applyFill="1" applyBorder="1" applyAlignment="1">
      <alignment vertical="center" wrapText="1"/>
    </xf>
    <xf numFmtId="164" fontId="31" fillId="0" borderId="0" xfId="41" applyNumberFormat="1" applyFont="1" applyFill="1" applyAlignment="1">
      <alignment horizontal="center" vertical="center"/>
    </xf>
    <xf numFmtId="4" fontId="31" fillId="0" borderId="0" xfId="42" applyNumberFormat="1" applyFont="1" applyFill="1"/>
    <xf numFmtId="164" fontId="10" fillId="0" borderId="0" xfId="42" applyNumberFormat="1" applyFont="1" applyFill="1"/>
    <xf numFmtId="168" fontId="10" fillId="0" borderId="0" xfId="42" applyNumberFormat="1" applyFont="1" applyFill="1"/>
    <xf numFmtId="167" fontId="10" fillId="0" borderId="0" xfId="42" applyNumberFormat="1" applyFont="1" applyFill="1"/>
    <xf numFmtId="0" fontId="10" fillId="0" borderId="0" xfId="41" applyFont="1" applyFill="1" applyBorder="1" applyAlignment="1">
      <alignment vertical="top" wrapText="1"/>
    </xf>
    <xf numFmtId="0" fontId="26" fillId="0" borderId="0" xfId="3" applyFont="1" applyFill="1" applyBorder="1" applyAlignment="1" applyProtection="1">
      <alignment horizontal="center" vertical="top" wrapText="1"/>
      <protection locked="0"/>
    </xf>
    <xf numFmtId="0" fontId="10" fillId="0" borderId="0" xfId="41" applyFont="1" applyFill="1" applyBorder="1" applyAlignment="1" applyProtection="1">
      <alignment vertical="top" wrapText="1"/>
      <protection locked="0"/>
    </xf>
    <xf numFmtId="4" fontId="34" fillId="0" borderId="0" xfId="42" applyNumberFormat="1" applyFont="1" applyFill="1"/>
    <xf numFmtId="0" fontId="29" fillId="0" borderId="0" xfId="41" applyFont="1" applyFill="1" applyBorder="1" applyAlignment="1">
      <alignment vertical="top" wrapText="1"/>
    </xf>
    <xf numFmtId="0" fontId="31" fillId="0" borderId="0" xfId="102" applyFont="1" applyFill="1" applyBorder="1" applyAlignment="1">
      <alignment vertical="top" wrapText="1"/>
    </xf>
    <xf numFmtId="0" fontId="10" fillId="0" borderId="0" xfId="102" applyFont="1" applyFill="1" applyBorder="1" applyAlignment="1">
      <alignment vertical="top" wrapText="1"/>
    </xf>
    <xf numFmtId="0" fontId="29" fillId="0" borderId="0" xfId="41" applyFont="1" applyFill="1" applyBorder="1" applyAlignment="1" applyProtection="1">
      <alignment vertical="top" wrapText="1"/>
      <protection locked="0"/>
    </xf>
    <xf numFmtId="0" fontId="25" fillId="0" borderId="0" xfId="3" applyFont="1" applyFill="1" applyBorder="1" applyAlignment="1" applyProtection="1">
      <alignment horizontal="center" vertical="top" wrapText="1"/>
      <protection locked="0"/>
    </xf>
    <xf numFmtId="0" fontId="27" fillId="0" borderId="0" xfId="41" applyFont="1" applyFill="1" applyBorder="1" applyAlignment="1" applyProtection="1">
      <alignment vertical="top" wrapText="1"/>
      <protection locked="0"/>
    </xf>
    <xf numFmtId="164" fontId="8" fillId="0" borderId="0" xfId="41" applyNumberFormat="1" applyFont="1" applyFill="1" applyAlignment="1">
      <alignment horizontal="center" vertical="center" wrapText="1"/>
    </xf>
    <xf numFmtId="164" fontId="10" fillId="0" borderId="0" xfId="41" applyNumberFormat="1" applyFont="1" applyFill="1" applyBorder="1" applyAlignment="1" applyProtection="1">
      <alignment horizontal="right" vertical="center" wrapText="1"/>
      <protection locked="0"/>
    </xf>
    <xf numFmtId="164" fontId="10" fillId="0" borderId="0" xfId="41" applyNumberFormat="1" applyFont="1" applyFill="1" applyAlignment="1">
      <alignment horizontal="center" vertical="center" wrapText="1"/>
    </xf>
    <xf numFmtId="164" fontId="8" fillId="0" borderId="0" xfId="41" applyNumberFormat="1" applyFont="1" applyFill="1" applyBorder="1" applyAlignment="1" applyProtection="1">
      <alignment horizontal="right" vertical="center" wrapText="1"/>
      <protection locked="0"/>
    </xf>
    <xf numFmtId="0" fontId="10" fillId="0" borderId="0" xfId="3" applyFont="1" applyFill="1" applyAlignment="1">
      <alignment horizontal="justify"/>
    </xf>
    <xf numFmtId="164" fontId="10" fillId="0" borderId="0" xfId="3" applyNumberFormat="1" applyFont="1" applyFill="1" applyAlignment="1">
      <alignment horizontal="right"/>
    </xf>
    <xf numFmtId="0" fontId="8" fillId="0" borderId="0" xfId="3" applyFont="1" applyFill="1" applyBorder="1" applyAlignment="1">
      <alignment horizontal="center" vertical="top" wrapText="1"/>
    </xf>
    <xf numFmtId="0" fontId="27" fillId="0" borderId="0" xfId="3" applyFont="1" applyFill="1" applyBorder="1" applyAlignment="1">
      <alignment horizontal="justify" vertical="top" wrapText="1"/>
    </xf>
    <xf numFmtId="164" fontId="8" fillId="0" borderId="0" xfId="41" applyNumberFormat="1" applyFont="1" applyFill="1" applyAlignment="1">
      <alignment horizontal="right" vertical="center"/>
    </xf>
    <xf numFmtId="164" fontId="8" fillId="0" borderId="0" xfId="3" applyNumberFormat="1" applyFont="1" applyFill="1" applyAlignment="1">
      <alignment horizontal="center" vertical="center"/>
    </xf>
    <xf numFmtId="0" fontId="10" fillId="0" borderId="0" xfId="3" applyFont="1" applyFill="1" applyAlignment="1">
      <alignment horizontal="justify" wrapText="1" shrinkToFit="1"/>
    </xf>
    <xf numFmtId="0" fontId="10" fillId="0" borderId="0" xfId="100" applyFont="1" applyFill="1" applyAlignment="1">
      <alignment wrapText="1" shrinkToFit="1"/>
    </xf>
    <xf numFmtId="0" fontId="10" fillId="0" borderId="0" xfId="100" applyFont="1" applyFill="1"/>
    <xf numFmtId="0" fontId="29" fillId="0" borderId="0" xfId="41" applyNumberFormat="1" applyFont="1" applyFill="1" applyBorder="1" applyAlignment="1">
      <alignment horizontal="right" vertical="center" wrapText="1"/>
    </xf>
    <xf numFmtId="167" fontId="10" fillId="0" borderId="0" xfId="100" applyNumberFormat="1" applyFont="1" applyFill="1"/>
    <xf numFmtId="0" fontId="29" fillId="0" borderId="0" xfId="41" applyNumberFormat="1" applyFont="1" applyFill="1" applyBorder="1" applyAlignment="1">
      <alignment horizontal="right" vertical="center" wrapText="1"/>
    </xf>
    <xf numFmtId="164" fontId="29" fillId="0" borderId="0" xfId="41" applyNumberFormat="1" applyFont="1" applyFill="1" applyBorder="1" applyAlignment="1">
      <alignment horizontal="right" vertical="center" wrapText="1"/>
    </xf>
    <xf numFmtId="0" fontId="8" fillId="0" borderId="0" xfId="100" applyFont="1" applyFill="1" applyAlignment="1">
      <alignment horizontal="center" wrapText="1"/>
    </xf>
    <xf numFmtId="0" fontId="8" fillId="0" borderId="0" xfId="100" applyFont="1" applyFill="1" applyAlignment="1">
      <alignment horizontal="center" wrapText="1"/>
    </xf>
    <xf numFmtId="164" fontId="8" fillId="0" borderId="0" xfId="100" applyNumberFormat="1" applyFont="1" applyFill="1" applyAlignment="1">
      <alignment horizontal="center" wrapText="1"/>
    </xf>
    <xf numFmtId="164" fontId="10" fillId="0" borderId="0" xfId="100" applyNumberFormat="1" applyFont="1" applyFill="1" applyAlignment="1">
      <alignment horizontal="right"/>
    </xf>
    <xf numFmtId="0" fontId="10" fillId="0" borderId="0" xfId="100" applyFont="1" applyFill="1" applyAlignment="1">
      <alignment horizontal="right" vertical="center"/>
    </xf>
    <xf numFmtId="0" fontId="8" fillId="0" borderId="1" xfId="100" applyFont="1" applyFill="1" applyBorder="1" applyAlignment="1">
      <alignment horizontal="center" vertical="center" wrapText="1" shrinkToFit="1"/>
    </xf>
    <xf numFmtId="0" fontId="8" fillId="0" borderId="1" xfId="100" applyFont="1" applyFill="1" applyBorder="1" applyAlignment="1">
      <alignment horizontal="center" vertical="center" wrapText="1"/>
    </xf>
    <xf numFmtId="164" fontId="8" fillId="0" borderId="1" xfId="100" applyNumberFormat="1" applyFont="1" applyFill="1" applyBorder="1" applyAlignment="1">
      <alignment horizontal="center" vertical="center" wrapText="1"/>
    </xf>
    <xf numFmtId="0" fontId="8" fillId="0" borderId="1" xfId="100" applyFont="1" applyFill="1" applyBorder="1" applyAlignment="1">
      <alignment horizontal="center" vertical="center" wrapText="1"/>
    </xf>
    <xf numFmtId="0" fontId="8" fillId="0" borderId="1" xfId="100" applyFont="1" applyFill="1" applyBorder="1" applyAlignment="1">
      <alignment horizontal="center" wrapText="1" shrinkToFit="1"/>
    </xf>
    <xf numFmtId="0" fontId="8" fillId="0" borderId="1" xfId="100" applyFont="1" applyFill="1" applyBorder="1" applyAlignment="1">
      <alignment horizontal="center"/>
    </xf>
    <xf numFmtId="3" fontId="8" fillId="0" borderId="1" xfId="100" applyNumberFormat="1" applyFont="1" applyFill="1" applyBorder="1" applyAlignment="1">
      <alignment horizontal="center"/>
    </xf>
    <xf numFmtId="0" fontId="8" fillId="0" borderId="16" xfId="100" applyFont="1" applyFill="1" applyBorder="1" applyAlignment="1">
      <alignment vertical="center" wrapText="1" shrinkToFit="1"/>
    </xf>
    <xf numFmtId="0" fontId="8" fillId="0" borderId="2" xfId="100" applyFont="1" applyFill="1" applyBorder="1" applyAlignment="1">
      <alignment horizontal="center" vertical="center"/>
    </xf>
    <xf numFmtId="0" fontId="8" fillId="0" borderId="10" xfId="100" applyFont="1" applyFill="1" applyBorder="1" applyAlignment="1">
      <alignment horizontal="center" vertical="center"/>
    </xf>
    <xf numFmtId="164" fontId="8" fillId="0" borderId="3" xfId="100" applyNumberFormat="1" applyFont="1" applyFill="1" applyBorder="1" applyAlignment="1">
      <alignment horizontal="center" vertical="center"/>
    </xf>
    <xf numFmtId="164" fontId="8" fillId="0" borderId="10" xfId="100" applyNumberFormat="1" applyFont="1" applyFill="1" applyBorder="1" applyAlignment="1">
      <alignment horizontal="center" vertical="center"/>
    </xf>
    <xf numFmtId="0" fontId="10" fillId="0" borderId="11" xfId="100" applyFont="1" applyFill="1" applyBorder="1" applyAlignment="1">
      <alignment vertical="center" wrapText="1" shrinkToFit="1"/>
    </xf>
    <xf numFmtId="0" fontId="10" fillId="0" borderId="2" xfId="100" applyFont="1" applyFill="1" applyBorder="1" applyAlignment="1">
      <alignment horizontal="center" vertical="center"/>
    </xf>
    <xf numFmtId="0" fontId="10" fillId="0" borderId="4" xfId="100" applyFont="1" applyFill="1" applyBorder="1" applyAlignment="1">
      <alignment horizontal="center" vertical="center"/>
    </xf>
    <xf numFmtId="164" fontId="10" fillId="0" borderId="2" xfId="100" applyNumberFormat="1" applyFont="1" applyFill="1" applyBorder="1" applyAlignment="1">
      <alignment horizontal="center" vertical="center"/>
    </xf>
    <xf numFmtId="164" fontId="10" fillId="0" borderId="2" xfId="100" applyNumberFormat="1" applyFont="1" applyFill="1" applyBorder="1"/>
    <xf numFmtId="164" fontId="8" fillId="0" borderId="4" xfId="100" applyNumberFormat="1" applyFont="1" applyFill="1" applyBorder="1" applyAlignment="1">
      <alignment horizontal="center" vertical="center"/>
    </xf>
    <xf numFmtId="0" fontId="8" fillId="0" borderId="11" xfId="100" applyFont="1" applyFill="1" applyBorder="1" applyAlignment="1">
      <alignment vertical="center" wrapText="1" shrinkToFit="1"/>
    </xf>
    <xf numFmtId="49" fontId="8" fillId="0" borderId="2" xfId="100" applyNumberFormat="1" applyFont="1" applyFill="1" applyBorder="1" applyAlignment="1">
      <alignment horizontal="center" vertical="center"/>
    </xf>
    <xf numFmtId="49" fontId="8" fillId="0" borderId="4" xfId="100" applyNumberFormat="1" applyFont="1" applyFill="1" applyBorder="1" applyAlignment="1">
      <alignment horizontal="center" vertical="center"/>
    </xf>
    <xf numFmtId="164" fontId="8" fillId="0" borderId="2" xfId="88" applyNumberFormat="1" applyFont="1" applyFill="1" applyBorder="1" applyAlignment="1">
      <alignment horizontal="center" vertical="center"/>
    </xf>
    <xf numFmtId="49" fontId="10" fillId="0" borderId="2" xfId="100" applyNumberFormat="1" applyFont="1" applyFill="1" applyBorder="1" applyAlignment="1">
      <alignment horizontal="center" vertical="center"/>
    </xf>
    <xf numFmtId="49" fontId="10" fillId="0" borderId="4" xfId="100" applyNumberFormat="1" applyFont="1" applyFill="1" applyBorder="1" applyAlignment="1">
      <alignment horizontal="center" vertical="center"/>
    </xf>
    <xf numFmtId="164" fontId="10" fillId="0" borderId="2" xfId="88" applyNumberFormat="1" applyFont="1" applyFill="1" applyBorder="1" applyAlignment="1">
      <alignment horizontal="center" vertical="center"/>
    </xf>
    <xf numFmtId="164" fontId="35" fillId="0" borderId="2" xfId="88" applyNumberFormat="1" applyFont="1" applyFill="1" applyBorder="1" applyAlignment="1">
      <alignment horizontal="center" vertical="center"/>
    </xf>
    <xf numFmtId="0" fontId="8" fillId="12" borderId="11" xfId="100" applyFont="1" applyFill="1" applyBorder="1" applyAlignment="1">
      <alignment horizontal="left" vertical="center" wrapText="1" shrinkToFit="1"/>
    </xf>
    <xf numFmtId="49" fontId="8" fillId="12" borderId="2" xfId="100" applyNumberFormat="1" applyFont="1" applyFill="1" applyBorder="1" applyAlignment="1">
      <alignment horizontal="center" vertical="center" wrapText="1"/>
    </xf>
    <xf numFmtId="0" fontId="8" fillId="12" borderId="4" xfId="100" applyFont="1" applyFill="1" applyBorder="1" applyAlignment="1">
      <alignment horizontal="center" vertical="center" wrapText="1"/>
    </xf>
    <xf numFmtId="164" fontId="8" fillId="12" borderId="2" xfId="88" applyNumberFormat="1" applyFont="1" applyFill="1" applyBorder="1" applyAlignment="1">
      <alignment horizontal="center" vertical="center" wrapText="1"/>
    </xf>
    <xf numFmtId="0" fontId="10" fillId="0" borderId="11" xfId="100" applyFont="1" applyFill="1" applyBorder="1" applyAlignment="1">
      <alignment horizontal="left" vertical="center" wrapText="1" shrinkToFit="1"/>
    </xf>
    <xf numFmtId="49" fontId="10" fillId="0" borderId="2" xfId="100" applyNumberFormat="1" applyFont="1" applyFill="1" applyBorder="1" applyAlignment="1">
      <alignment horizontal="center" vertical="center" wrapText="1"/>
    </xf>
    <xf numFmtId="0" fontId="10" fillId="0" borderId="4" xfId="100" applyFont="1" applyFill="1" applyBorder="1" applyAlignment="1">
      <alignment horizontal="center" vertical="center" wrapText="1"/>
    </xf>
    <xf numFmtId="1" fontId="10" fillId="0" borderId="4" xfId="100" applyNumberFormat="1" applyFont="1" applyFill="1" applyBorder="1" applyAlignment="1">
      <alignment horizontal="center" vertical="center" wrapText="1"/>
    </xf>
    <xf numFmtId="0" fontId="10" fillId="0" borderId="11" xfId="103" applyFont="1" applyFill="1" applyBorder="1" applyAlignment="1">
      <alignment horizontal="left" vertical="center" wrapText="1" shrinkToFit="1"/>
    </xf>
    <xf numFmtId="0" fontId="10" fillId="0" borderId="4" xfId="3" applyFont="1" applyFill="1" applyBorder="1" applyAlignment="1">
      <alignment horizontal="center" vertical="center" wrapText="1"/>
    </xf>
    <xf numFmtId="0" fontId="8" fillId="0" borderId="11" xfId="100" applyFont="1" applyFill="1" applyBorder="1" applyAlignment="1">
      <alignment horizontal="left" vertical="center" wrapText="1" shrinkToFit="1"/>
    </xf>
    <xf numFmtId="0" fontId="8" fillId="0" borderId="2" xfId="100" applyFont="1" applyFill="1" applyBorder="1" applyAlignment="1">
      <alignment horizontal="center" vertical="center" wrapText="1"/>
    </xf>
    <xf numFmtId="0" fontId="8" fillId="0" borderId="4" xfId="100" applyFont="1" applyFill="1" applyBorder="1" applyAlignment="1">
      <alignment horizontal="center" vertical="center" wrapText="1"/>
    </xf>
    <xf numFmtId="0" fontId="10" fillId="0" borderId="2" xfId="100" applyFont="1" applyFill="1" applyBorder="1" applyAlignment="1">
      <alignment horizontal="center" vertical="center" wrapText="1"/>
    </xf>
    <xf numFmtId="164" fontId="10" fillId="0" borderId="2" xfId="88" applyNumberFormat="1" applyFont="1" applyFill="1" applyBorder="1" applyAlignment="1">
      <alignment horizontal="center" vertical="center" wrapText="1"/>
    </xf>
    <xf numFmtId="164" fontId="35" fillId="0" borderId="2" xfId="88" applyNumberFormat="1" applyFont="1" applyFill="1" applyBorder="1" applyAlignment="1">
      <alignment horizontal="center" vertical="center" wrapText="1"/>
    </xf>
    <xf numFmtId="3" fontId="8" fillId="0" borderId="11" xfId="100" applyNumberFormat="1" applyFont="1" applyFill="1" applyBorder="1" applyAlignment="1">
      <alignment horizontal="left" vertical="center" wrapText="1" shrinkToFit="1"/>
    </xf>
    <xf numFmtId="0" fontId="8" fillId="0" borderId="4" xfId="100" applyFont="1" applyFill="1" applyBorder="1" applyAlignment="1">
      <alignment horizontal="center" vertical="center"/>
    </xf>
    <xf numFmtId="3" fontId="10" fillId="0" borderId="11" xfId="100" applyNumberFormat="1" applyFont="1" applyFill="1" applyBorder="1" applyAlignment="1">
      <alignment horizontal="left" vertical="center" wrapText="1" shrinkToFit="1"/>
    </xf>
    <xf numFmtId="0" fontId="10" fillId="0" borderId="11" xfId="104" applyNumberFormat="1" applyFont="1" applyFill="1" applyBorder="1" applyAlignment="1" applyProtection="1">
      <alignment horizontal="left" wrapText="1" shrinkToFit="1"/>
      <protection hidden="1"/>
    </xf>
    <xf numFmtId="0" fontId="10" fillId="0" borderId="11" xfId="3" applyFont="1" applyFill="1" applyBorder="1" applyAlignment="1">
      <alignment horizontal="left" vertical="center" wrapText="1" shrinkToFit="1"/>
    </xf>
    <xf numFmtId="49" fontId="8" fillId="0" borderId="2" xfId="100" applyNumberFormat="1" applyFont="1" applyFill="1" applyBorder="1" applyAlignment="1">
      <alignment horizontal="center" vertical="center" wrapText="1"/>
    </xf>
    <xf numFmtId="3" fontId="8" fillId="0" borderId="4" xfId="100" applyNumberFormat="1" applyFont="1" applyFill="1" applyBorder="1" applyAlignment="1">
      <alignment horizontal="center" vertical="center" wrapText="1"/>
    </xf>
    <xf numFmtId="3" fontId="10" fillId="0" borderId="4" xfId="100" applyNumberFormat="1" applyFont="1" applyFill="1" applyBorder="1" applyAlignment="1">
      <alignment horizontal="center" vertical="center" wrapText="1"/>
    </xf>
    <xf numFmtId="0" fontId="8" fillId="0" borderId="11" xfId="104" applyNumberFormat="1" applyFont="1" applyFill="1" applyBorder="1" applyAlignment="1" applyProtection="1">
      <alignment horizontal="left" wrapText="1" shrinkToFit="1"/>
      <protection hidden="1"/>
    </xf>
    <xf numFmtId="0" fontId="8" fillId="0" borderId="11" xfId="41" applyFont="1" applyFill="1" applyBorder="1" applyAlignment="1">
      <alignment vertical="center" wrapText="1" shrinkToFit="1"/>
    </xf>
    <xf numFmtId="3" fontId="10" fillId="0" borderId="4" xfId="41" applyNumberFormat="1" applyFont="1" applyFill="1" applyBorder="1" applyAlignment="1">
      <alignment horizontal="center" vertical="center" wrapText="1"/>
    </xf>
    <xf numFmtId="0" fontId="8" fillId="0" borderId="11" xfId="41" applyFont="1" applyFill="1" applyBorder="1" applyAlignment="1">
      <alignment horizontal="left" vertical="top" wrapText="1" shrinkToFit="1"/>
    </xf>
    <xf numFmtId="3" fontId="8" fillId="0" borderId="4" xfId="41" applyNumberFormat="1" applyFont="1" applyFill="1" applyBorder="1" applyAlignment="1">
      <alignment horizontal="center" vertical="center" wrapText="1"/>
    </xf>
    <xf numFmtId="0" fontId="10" fillId="0" borderId="11" xfId="41" applyFont="1" applyFill="1" applyBorder="1" applyAlignment="1">
      <alignment horizontal="left" vertical="top" wrapText="1" shrinkToFit="1"/>
    </xf>
    <xf numFmtId="0" fontId="37" fillId="0" borderId="11" xfId="41" applyFont="1" applyFill="1" applyBorder="1" applyAlignment="1">
      <alignment horizontal="left" vertical="top" wrapText="1" shrinkToFit="1"/>
    </xf>
    <xf numFmtId="49" fontId="37" fillId="0" borderId="2" xfId="100" applyNumberFormat="1" applyFont="1" applyFill="1" applyBorder="1" applyAlignment="1">
      <alignment horizontal="center" vertical="center" wrapText="1"/>
    </xf>
    <xf numFmtId="3" fontId="37" fillId="0" borderId="4" xfId="41" applyNumberFormat="1" applyFont="1" applyFill="1" applyBorder="1" applyAlignment="1">
      <alignment horizontal="center" vertical="center" wrapText="1"/>
    </xf>
    <xf numFmtId="164" fontId="37" fillId="0" borderId="2" xfId="88" applyNumberFormat="1" applyFont="1" applyFill="1" applyBorder="1" applyAlignment="1">
      <alignment horizontal="center" vertical="center" wrapText="1"/>
    </xf>
    <xf numFmtId="0" fontId="37" fillId="0" borderId="11" xfId="100" applyFont="1" applyFill="1" applyBorder="1" applyAlignment="1">
      <alignment horizontal="left" vertical="center" wrapText="1" shrinkToFit="1"/>
    </xf>
    <xf numFmtId="3" fontId="37" fillId="0" borderId="4" xfId="100" applyNumberFormat="1" applyFont="1" applyFill="1" applyBorder="1" applyAlignment="1">
      <alignment horizontal="center" vertical="center" wrapText="1"/>
    </xf>
    <xf numFmtId="164" fontId="37" fillId="0" borderId="2" xfId="88" applyNumberFormat="1" applyFont="1" applyFill="1" applyBorder="1" applyAlignment="1">
      <alignment horizontal="center" vertical="center"/>
    </xf>
    <xf numFmtId="4" fontId="8" fillId="0" borderId="11" xfId="104" applyNumberFormat="1" applyFont="1" applyFill="1" applyBorder="1" applyAlignment="1" applyProtection="1">
      <alignment horizontal="left" wrapText="1" shrinkToFit="1"/>
      <protection hidden="1"/>
    </xf>
    <xf numFmtId="0" fontId="8" fillId="0" borderId="4" xfId="41" applyFont="1" applyFill="1" applyBorder="1" applyAlignment="1">
      <alignment horizontal="center" vertical="center" wrapText="1"/>
    </xf>
    <xf numFmtId="4" fontId="10" fillId="0" borderId="11" xfId="104" applyNumberFormat="1" applyFont="1" applyFill="1" applyBorder="1" applyAlignment="1" applyProtection="1">
      <alignment horizontal="left" wrapText="1" shrinkToFit="1"/>
      <protection hidden="1"/>
    </xf>
    <xf numFmtId="0" fontId="10" fillId="0" borderId="4" xfId="41" applyFont="1" applyFill="1" applyBorder="1" applyAlignment="1">
      <alignment horizontal="center" vertical="center" wrapText="1"/>
    </xf>
    <xf numFmtId="0" fontId="8" fillId="0" borderId="0" xfId="100" applyFont="1" applyFill="1"/>
    <xf numFmtId="4" fontId="8" fillId="0" borderId="0" xfId="100" applyNumberFormat="1" applyFont="1" applyFill="1"/>
    <xf numFmtId="0" fontId="10" fillId="0" borderId="11" xfId="41" applyFont="1" applyFill="1" applyBorder="1" applyAlignment="1">
      <alignment vertical="top" wrapText="1" shrinkToFit="1"/>
    </xf>
    <xf numFmtId="0" fontId="10" fillId="0" borderId="4" xfId="41" applyFont="1" applyFill="1" applyBorder="1" applyAlignment="1">
      <alignment horizontal="center" vertical="center"/>
    </xf>
    <xf numFmtId="164" fontId="8" fillId="0" borderId="2" xfId="100" applyNumberFormat="1" applyFont="1" applyFill="1" applyBorder="1" applyAlignment="1">
      <alignment horizontal="center" vertical="center"/>
    </xf>
    <xf numFmtId="0" fontId="8" fillId="0" borderId="11" xfId="41" applyFont="1" applyFill="1" applyBorder="1" applyAlignment="1">
      <alignment vertical="top" wrapText="1" shrinkToFit="1"/>
    </xf>
    <xf numFmtId="0" fontId="8" fillId="0" borderId="4" xfId="41" applyFont="1" applyFill="1" applyBorder="1" applyAlignment="1">
      <alignment horizontal="center" vertical="center"/>
    </xf>
    <xf numFmtId="0" fontId="27" fillId="12" borderId="11" xfId="41" applyFont="1" applyFill="1" applyBorder="1" applyAlignment="1" applyProtection="1">
      <alignment vertical="center" wrapText="1"/>
      <protection locked="0"/>
    </xf>
    <xf numFmtId="0" fontId="8" fillId="12" borderId="4" xfId="3" applyFont="1" applyFill="1" applyBorder="1" applyAlignment="1" applyProtection="1">
      <alignment horizontal="center" vertical="center" wrapText="1"/>
      <protection locked="0"/>
    </xf>
    <xf numFmtId="164" fontId="28" fillId="12" borderId="2" xfId="100" applyNumberFormat="1" applyFont="1" applyFill="1" applyBorder="1" applyAlignment="1">
      <alignment horizontal="center" vertical="center"/>
    </xf>
    <xf numFmtId="0" fontId="29" fillId="12" borderId="11" xfId="41" applyFont="1" applyFill="1" applyBorder="1" applyAlignment="1" applyProtection="1">
      <alignment vertical="center" wrapText="1"/>
      <protection locked="0"/>
    </xf>
    <xf numFmtId="49" fontId="10" fillId="12" borderId="2" xfId="100" applyNumberFormat="1" applyFont="1" applyFill="1" applyBorder="1" applyAlignment="1">
      <alignment horizontal="center" vertical="center" wrapText="1"/>
    </xf>
    <xf numFmtId="0" fontId="10" fillId="12" borderId="4" xfId="3" applyFont="1" applyFill="1" applyBorder="1" applyAlignment="1" applyProtection="1">
      <alignment horizontal="center" vertical="center" wrapText="1"/>
      <protection locked="0"/>
    </xf>
    <xf numFmtId="164" fontId="10" fillId="12" borderId="2" xfId="100" applyNumberFormat="1" applyFont="1" applyFill="1" applyBorder="1" applyAlignment="1">
      <alignment horizontal="center" vertical="center"/>
    </xf>
    <xf numFmtId="164" fontId="35" fillId="12" borderId="2" xfId="100" applyNumberFormat="1" applyFont="1" applyFill="1" applyBorder="1" applyAlignment="1">
      <alignment horizontal="center" vertical="center"/>
    </xf>
    <xf numFmtId="0" fontId="29" fillId="12" borderId="11" xfId="41" applyFont="1" applyFill="1" applyBorder="1" applyAlignment="1">
      <alignment vertical="top" wrapText="1"/>
    </xf>
    <xf numFmtId="0" fontId="10" fillId="12" borderId="4" xfId="3" applyFont="1" applyFill="1" applyBorder="1" applyAlignment="1">
      <alignment horizontal="center" vertical="center" wrapText="1"/>
    </xf>
    <xf numFmtId="164" fontId="10" fillId="0" borderId="0" xfId="100" applyNumberFormat="1" applyFont="1" applyFill="1"/>
    <xf numFmtId="0" fontId="29" fillId="0" borderId="11" xfId="41" applyFont="1" applyFill="1" applyBorder="1" applyAlignment="1">
      <alignment vertical="top" wrapText="1"/>
    </xf>
    <xf numFmtId="0" fontId="10" fillId="0" borderId="11" xfId="3" applyFont="1" applyFill="1" applyBorder="1" applyAlignment="1">
      <alignment vertical="top" wrapText="1" shrinkToFit="1"/>
    </xf>
    <xf numFmtId="0" fontId="10" fillId="0" borderId="11" xfId="100" applyFont="1" applyFill="1" applyBorder="1" applyAlignment="1">
      <alignment wrapText="1" shrinkToFit="1"/>
    </xf>
    <xf numFmtId="169" fontId="10" fillId="0" borderId="2" xfId="100" applyNumberFormat="1" applyFont="1" applyFill="1" applyBorder="1" applyAlignment="1">
      <alignment horizontal="center" vertical="center"/>
    </xf>
    <xf numFmtId="0" fontId="10" fillId="0" borderId="13" xfId="100" applyFont="1" applyFill="1" applyBorder="1" applyAlignment="1">
      <alignment wrapText="1" shrinkToFit="1"/>
    </xf>
    <xf numFmtId="0" fontId="10" fillId="0" borderId="5" xfId="100" applyFont="1" applyFill="1" applyBorder="1" applyAlignment="1">
      <alignment horizontal="center" vertical="center"/>
    </xf>
    <xf numFmtId="0" fontId="10" fillId="0" borderId="17" xfId="100" applyFont="1" applyFill="1" applyBorder="1" applyAlignment="1">
      <alignment horizontal="center" vertical="center"/>
    </xf>
    <xf numFmtId="169" fontId="10" fillId="0" borderId="5" xfId="100" applyNumberFormat="1" applyFont="1" applyFill="1" applyBorder="1" applyAlignment="1">
      <alignment horizontal="center" vertical="center"/>
    </xf>
    <xf numFmtId="0" fontId="38" fillId="0" borderId="0" xfId="48" applyFont="1" applyAlignment="1">
      <alignment wrapText="1"/>
    </xf>
    <xf numFmtId="0" fontId="38" fillId="0" borderId="0" xfId="48" applyFont="1"/>
    <xf numFmtId="0" fontId="38" fillId="0" borderId="0" xfId="48" applyFont="1" applyAlignment="1">
      <alignment horizontal="right" vertical="center"/>
    </xf>
    <xf numFmtId="0" fontId="39" fillId="0" borderId="0" xfId="2" applyFont="1" applyFill="1" applyAlignment="1">
      <alignment horizontal="right"/>
    </xf>
    <xf numFmtId="0" fontId="38" fillId="0" borderId="0" xfId="48" applyFont="1" applyAlignment="1">
      <alignment horizontal="right"/>
    </xf>
    <xf numFmtId="0" fontId="40" fillId="0" borderId="0" xfId="48" applyNumberFormat="1" applyFont="1" applyFill="1" applyBorder="1" applyAlignment="1">
      <alignment horizontal="center" vertical="center" wrapText="1"/>
    </xf>
    <xf numFmtId="0" fontId="38" fillId="0" borderId="0" xfId="48" applyNumberFormat="1" applyFont="1" applyFill="1" applyBorder="1" applyAlignment="1">
      <alignment horizontal="center" vertical="center" wrapText="1"/>
    </xf>
    <xf numFmtId="0" fontId="40" fillId="0" borderId="1" xfId="48" applyNumberFormat="1" applyFont="1" applyFill="1" applyBorder="1" applyAlignment="1">
      <alignment horizontal="center" vertical="center" wrapText="1"/>
    </xf>
    <xf numFmtId="0" fontId="40" fillId="0" borderId="0" xfId="48" applyFont="1" applyAlignment="1">
      <alignment horizontal="center" vertical="center"/>
    </xf>
    <xf numFmtId="0" fontId="38" fillId="0" borderId="1" xfId="48" applyNumberFormat="1" applyFont="1" applyFill="1" applyBorder="1" applyAlignment="1">
      <alignment horizontal="center" vertical="center" wrapText="1"/>
    </xf>
    <xf numFmtId="0" fontId="40" fillId="0" borderId="0" xfId="41" applyNumberFormat="1" applyFont="1" applyFill="1" applyBorder="1" applyAlignment="1">
      <alignment horizontal="left" vertical="center" wrapText="1"/>
    </xf>
    <xf numFmtId="0" fontId="41" fillId="0" borderId="0" xfId="41" applyFont="1"/>
    <xf numFmtId="170" fontId="41" fillId="0" borderId="0" xfId="41" applyNumberFormat="1" applyFont="1" applyFill="1" applyBorder="1" applyAlignment="1" applyProtection="1">
      <alignment horizontal="center" vertical="center"/>
      <protection hidden="1"/>
    </xf>
    <xf numFmtId="164" fontId="40" fillId="0" borderId="0" xfId="41" applyNumberFormat="1" applyFont="1" applyFill="1" applyBorder="1" applyAlignment="1">
      <alignment horizontal="center" vertical="center" wrapText="1"/>
    </xf>
    <xf numFmtId="4" fontId="40" fillId="0" borderId="0" xfId="48" applyNumberFormat="1" applyFont="1"/>
    <xf numFmtId="0" fontId="40" fillId="0" borderId="0" xfId="48" applyFont="1"/>
    <xf numFmtId="0" fontId="39" fillId="0" borderId="0" xfId="41" applyFont="1" applyAlignment="1">
      <alignment horizontal="left" vertical="center" wrapText="1"/>
    </xf>
    <xf numFmtId="0" fontId="39" fillId="0" borderId="0" xfId="41" applyFont="1"/>
    <xf numFmtId="164" fontId="39" fillId="0" borderId="0" xfId="41" applyNumberFormat="1" applyFont="1"/>
    <xf numFmtId="164" fontId="38" fillId="0" borderId="0" xfId="41" applyNumberFormat="1" applyFont="1" applyFill="1" applyBorder="1" applyAlignment="1">
      <alignment horizontal="center" vertical="center" wrapText="1"/>
    </xf>
    <xf numFmtId="167" fontId="38" fillId="0" borderId="0" xfId="48" applyNumberFormat="1" applyFont="1"/>
    <xf numFmtId="171" fontId="41" fillId="0" borderId="0" xfId="41" applyNumberFormat="1" applyFont="1" applyFill="1" applyBorder="1" applyAlignment="1" applyProtection="1">
      <alignment horizontal="left" vertical="center" wrapText="1"/>
      <protection hidden="1"/>
    </xf>
    <xf numFmtId="172" fontId="41" fillId="0" borderId="0" xfId="41" applyNumberFormat="1" applyFont="1" applyFill="1" applyBorder="1" applyAlignment="1" applyProtection="1">
      <alignment horizontal="center" vertical="center"/>
      <protection hidden="1"/>
    </xf>
    <xf numFmtId="173" fontId="41" fillId="0" borderId="0" xfId="41" applyNumberFormat="1" applyFont="1" applyFill="1" applyBorder="1" applyAlignment="1" applyProtection="1">
      <alignment horizontal="center" vertical="center"/>
      <protection hidden="1"/>
    </xf>
    <xf numFmtId="174" fontId="41" fillId="0" borderId="0" xfId="41" applyNumberFormat="1" applyFont="1" applyFill="1" applyBorder="1" applyAlignment="1" applyProtection="1">
      <alignment horizontal="center" vertical="center"/>
      <protection hidden="1"/>
    </xf>
    <xf numFmtId="171" fontId="39" fillId="0" borderId="0" xfId="41" applyNumberFormat="1" applyFont="1" applyFill="1" applyBorder="1" applyAlignment="1" applyProtection="1">
      <alignment horizontal="left" vertical="center" wrapText="1"/>
      <protection hidden="1"/>
    </xf>
    <xf numFmtId="172" fontId="39" fillId="0" borderId="0" xfId="41" applyNumberFormat="1" applyFont="1" applyFill="1" applyBorder="1" applyAlignment="1" applyProtection="1">
      <alignment horizontal="center" vertical="center"/>
      <protection hidden="1"/>
    </xf>
    <xf numFmtId="173" fontId="39" fillId="0" borderId="0" xfId="41" applyNumberFormat="1" applyFont="1" applyFill="1" applyBorder="1" applyAlignment="1" applyProtection="1">
      <alignment horizontal="center" vertical="center"/>
      <protection hidden="1"/>
    </xf>
    <xf numFmtId="174" fontId="39" fillId="0" borderId="0" xfId="41" applyNumberFormat="1" applyFont="1" applyFill="1" applyBorder="1" applyAlignment="1" applyProtection="1">
      <alignment horizontal="center" vertical="center"/>
      <protection hidden="1"/>
    </xf>
    <xf numFmtId="170" fontId="39" fillId="0" borderId="0" xfId="41" applyNumberFormat="1" applyFont="1" applyFill="1" applyBorder="1" applyAlignment="1" applyProtection="1">
      <alignment horizontal="center" vertical="center"/>
      <protection hidden="1"/>
    </xf>
    <xf numFmtId="0" fontId="38" fillId="0" borderId="0" xfId="48" applyFont="1" applyAlignment="1">
      <alignment horizontal="left" vertical="center" wrapText="1"/>
    </xf>
    <xf numFmtId="0" fontId="38" fillId="0" borderId="0" xfId="48" applyFont="1" applyAlignment="1">
      <alignment horizontal="center" vertical="center"/>
    </xf>
    <xf numFmtId="4" fontId="38" fillId="0" borderId="0" xfId="48" applyNumberFormat="1" applyFont="1" applyAlignment="1">
      <alignment horizontal="center" vertical="center"/>
    </xf>
    <xf numFmtId="0" fontId="40" fillId="0" borderId="0" xfId="48" applyFont="1" applyAlignment="1">
      <alignment horizontal="left" vertical="center" wrapText="1"/>
    </xf>
    <xf numFmtId="4" fontId="40" fillId="0" borderId="0" xfId="48" applyNumberFormat="1" applyFont="1" applyAlignment="1">
      <alignment horizontal="center" vertical="center"/>
    </xf>
    <xf numFmtId="0" fontId="29" fillId="0" borderId="0" xfId="48" applyFont="1"/>
    <xf numFmtId="0" fontId="29" fillId="0" borderId="0" xfId="48" applyFont="1" applyAlignment="1">
      <alignment horizontal="right"/>
    </xf>
    <xf numFmtId="0" fontId="29" fillId="0" borderId="0" xfId="48" applyFont="1" applyAlignment="1">
      <alignment horizontal="right" vertical="center"/>
    </xf>
    <xf numFmtId="0" fontId="29" fillId="0" borderId="0" xfId="48" applyFont="1" applyAlignment="1"/>
    <xf numFmtId="0" fontId="29" fillId="0" borderId="0" xfId="48" applyNumberFormat="1" applyFont="1" applyFill="1" applyBorder="1" applyAlignment="1">
      <alignment horizontal="center" vertical="center" wrapText="1"/>
    </xf>
    <xf numFmtId="0" fontId="27" fillId="0" borderId="0" xfId="48" applyNumberFormat="1" applyFont="1" applyFill="1" applyBorder="1" applyAlignment="1">
      <alignment horizontal="center" vertical="center" wrapText="1"/>
    </xf>
    <xf numFmtId="0" fontId="27" fillId="0" borderId="0" xfId="48" applyNumberFormat="1" applyFont="1" applyFill="1" applyBorder="1" applyAlignment="1">
      <alignment horizontal="center" vertical="center" wrapText="1"/>
    </xf>
    <xf numFmtId="0" fontId="27" fillId="0" borderId="1" xfId="48" applyNumberFormat="1" applyFont="1" applyFill="1" applyBorder="1" applyAlignment="1">
      <alignment horizontal="center" vertical="center" wrapText="1"/>
    </xf>
    <xf numFmtId="164" fontId="29" fillId="0" borderId="0" xfId="48" applyNumberFormat="1" applyFont="1"/>
    <xf numFmtId="0" fontId="27" fillId="0" borderId="0" xfId="48" applyFont="1" applyAlignment="1">
      <alignment horizontal="center"/>
    </xf>
    <xf numFmtId="164" fontId="38" fillId="0" borderId="0" xfId="48" applyNumberFormat="1" applyFont="1"/>
    <xf numFmtId="0" fontId="40" fillId="0" borderId="0" xfId="48" applyFont="1" applyAlignment="1">
      <alignment horizontal="center"/>
    </xf>
    <xf numFmtId="0" fontId="41" fillId="0" borderId="0" xfId="41" applyFont="1" applyAlignment="1">
      <alignment horizontal="center" vertical="center"/>
    </xf>
    <xf numFmtId="0" fontId="41" fillId="0" borderId="0" xfId="41" applyFont="1" applyBorder="1" applyAlignment="1">
      <alignment horizontal="center" vertical="center"/>
    </xf>
    <xf numFmtId="164" fontId="40" fillId="0" borderId="0" xfId="41" applyNumberFormat="1" applyFont="1" applyFill="1" applyBorder="1" applyAlignment="1">
      <alignment horizontal="right" vertical="center" wrapText="1"/>
    </xf>
    <xf numFmtId="164" fontId="40" fillId="0" borderId="0" xfId="48" applyNumberFormat="1" applyFont="1"/>
    <xf numFmtId="170" fontId="40" fillId="0" borderId="0" xfId="48" applyNumberFormat="1" applyFont="1"/>
    <xf numFmtId="0" fontId="39" fillId="0" borderId="0" xfId="41" applyFont="1" applyAlignment="1">
      <alignment horizontal="center" vertical="center"/>
    </xf>
    <xf numFmtId="164" fontId="39" fillId="0" borderId="0" xfId="41" applyNumberFormat="1" applyFont="1" applyAlignment="1">
      <alignment horizontal="center" vertical="center"/>
    </xf>
    <xf numFmtId="164" fontId="38" fillId="0" borderId="0" xfId="41" applyNumberFormat="1" applyFont="1" applyFill="1" applyBorder="1" applyAlignment="1">
      <alignment horizontal="right" vertical="center" wrapText="1"/>
    </xf>
    <xf numFmtId="171" fontId="41" fillId="0" borderId="0" xfId="41" applyNumberFormat="1" applyFont="1" applyFill="1" applyBorder="1" applyAlignment="1" applyProtection="1">
      <alignment horizontal="center" vertical="center"/>
      <protection hidden="1"/>
    </xf>
    <xf numFmtId="171" fontId="39" fillId="0" borderId="0" xfId="41" applyNumberFormat="1" applyFont="1" applyFill="1" applyBorder="1" applyAlignment="1" applyProtection="1">
      <alignment horizontal="center" vertical="center"/>
      <protection hidden="1"/>
    </xf>
    <xf numFmtId="11" fontId="38" fillId="0" borderId="0" xfId="48" applyNumberFormat="1" applyFont="1" applyAlignment="1">
      <alignment horizontal="center" vertical="center"/>
    </xf>
    <xf numFmtId="0" fontId="4" fillId="0" borderId="0" xfId="41"/>
    <xf numFmtId="0" fontId="4" fillId="0" borderId="0" xfId="41" applyAlignment="1">
      <alignment wrapText="1"/>
    </xf>
    <xf numFmtId="0" fontId="11" fillId="0" borderId="0" xfId="41" applyNumberFormat="1" applyFont="1" applyFill="1" applyBorder="1" applyAlignment="1">
      <alignment horizontal="right" vertical="center"/>
    </xf>
    <xf numFmtId="0" fontId="11" fillId="0" borderId="0" xfId="41" applyNumberFormat="1" applyFont="1" applyFill="1" applyBorder="1" applyAlignment="1">
      <alignment horizontal="right" vertical="center" wrapText="1"/>
    </xf>
    <xf numFmtId="0" fontId="9" fillId="0" borderId="0" xfId="41" applyNumberFormat="1" applyFont="1" applyFill="1" applyBorder="1" applyAlignment="1">
      <alignment horizontal="center" vertical="center" wrapText="1"/>
    </xf>
    <xf numFmtId="0" fontId="9" fillId="0" borderId="0" xfId="41" applyNumberFormat="1" applyFont="1" applyFill="1" applyBorder="1" applyAlignment="1">
      <alignment vertical="center" wrapText="1"/>
    </xf>
    <xf numFmtId="0" fontId="24" fillId="0" borderId="0" xfId="41" applyFont="1" applyAlignment="1">
      <alignment horizontal="center" vertical="center" wrapText="1"/>
    </xf>
    <xf numFmtId="0" fontId="29" fillId="0" borderId="0" xfId="41" applyNumberFormat="1" applyFont="1" applyFill="1" applyBorder="1" applyAlignment="1">
      <alignment horizontal="right" vertical="center"/>
    </xf>
    <xf numFmtId="0" fontId="42" fillId="0" borderId="1" xfId="41" applyFont="1" applyBorder="1" applyAlignment="1">
      <alignment horizontal="center" vertical="center" wrapText="1"/>
    </xf>
    <xf numFmtId="0" fontId="43" fillId="0" borderId="1" xfId="41" applyFont="1" applyBorder="1" applyAlignment="1">
      <alignment horizontal="center" vertical="center" wrapText="1"/>
    </xf>
    <xf numFmtId="0" fontId="17" fillId="0" borderId="0" xfId="41" applyFont="1" applyAlignment="1">
      <alignment horizontal="center" vertical="center"/>
    </xf>
    <xf numFmtId="0" fontId="43" fillId="0" borderId="1" xfId="41" applyFont="1" applyBorder="1" applyAlignment="1">
      <alignment horizontal="center" vertical="center" wrapText="1"/>
    </xf>
    <xf numFmtId="0" fontId="6" fillId="12" borderId="1" xfId="41" applyFont="1" applyFill="1" applyBorder="1" applyAlignment="1">
      <alignment horizontal="center" vertical="center" wrapText="1"/>
    </xf>
    <xf numFmtId="0" fontId="44" fillId="0" borderId="1" xfId="41" applyFont="1" applyBorder="1" applyAlignment="1">
      <alignment horizontal="center" vertical="center" wrapText="1"/>
    </xf>
    <xf numFmtId="0" fontId="45" fillId="0" borderId="0" xfId="41" applyFont="1"/>
    <xf numFmtId="0" fontId="46" fillId="12" borderId="0" xfId="41" applyFont="1" applyFill="1" applyBorder="1" applyAlignment="1">
      <alignment vertical="center" wrapText="1"/>
    </xf>
    <xf numFmtId="169" fontId="43" fillId="12" borderId="0" xfId="39" applyNumberFormat="1" applyFont="1" applyFill="1" applyBorder="1" applyAlignment="1">
      <alignment horizontal="left" vertical="center" wrapText="1"/>
    </xf>
    <xf numFmtId="167" fontId="46" fillId="12" borderId="0" xfId="41" applyNumberFormat="1" applyFont="1" applyFill="1" applyBorder="1" applyAlignment="1">
      <alignment horizontal="center" vertical="center" wrapText="1"/>
    </xf>
    <xf numFmtId="167" fontId="43" fillId="12" borderId="0" xfId="41" applyNumberFormat="1" applyFont="1" applyFill="1" applyBorder="1" applyAlignment="1">
      <alignment horizontal="center" vertical="center" wrapText="1" shrinkToFit="1"/>
    </xf>
    <xf numFmtId="167" fontId="5" fillId="0" borderId="0" xfId="41" applyNumberFormat="1" applyFont="1"/>
    <xf numFmtId="0" fontId="5" fillId="0" borderId="0" xfId="41" applyFont="1"/>
    <xf numFmtId="0" fontId="46" fillId="12" borderId="0" xfId="41" applyFont="1" applyFill="1" applyBorder="1" applyAlignment="1">
      <alignment horizontal="center" vertical="center" wrapText="1"/>
    </xf>
    <xf numFmtId="169" fontId="46" fillId="12" borderId="0" xfId="39" applyNumberFormat="1" applyFont="1" applyFill="1" applyBorder="1" applyAlignment="1">
      <alignment vertical="center" wrapText="1"/>
    </xf>
    <xf numFmtId="167" fontId="46" fillId="12" borderId="0" xfId="41" applyNumberFormat="1" applyFont="1" applyFill="1" applyBorder="1" applyAlignment="1">
      <alignment horizontal="left" vertical="center" wrapText="1"/>
    </xf>
    <xf numFmtId="164" fontId="46" fillId="12" borderId="0" xfId="39" applyNumberFormat="1" applyFont="1" applyFill="1" applyBorder="1" applyAlignment="1">
      <alignment horizontal="center" vertical="center" wrapText="1"/>
    </xf>
    <xf numFmtId="167" fontId="46" fillId="0" borderId="0" xfId="41" applyNumberFormat="1" applyFont="1" applyFill="1" applyBorder="1" applyAlignment="1">
      <alignment horizontal="center" vertical="center" wrapText="1"/>
    </xf>
    <xf numFmtId="169" fontId="5" fillId="12" borderId="0" xfId="39" applyNumberFormat="1" applyFont="1" applyFill="1" applyBorder="1" applyAlignment="1">
      <alignment vertical="center" wrapText="1"/>
    </xf>
    <xf numFmtId="49" fontId="46" fillId="12" borderId="0" xfId="39" applyNumberFormat="1" applyFont="1" applyFill="1" applyBorder="1" applyAlignment="1">
      <alignment horizontal="left" vertical="center" wrapText="1"/>
    </xf>
    <xf numFmtId="169" fontId="46" fillId="0" borderId="0" xfId="39" applyNumberFormat="1" applyFont="1" applyFill="1" applyBorder="1" applyAlignment="1">
      <alignment vertical="center" wrapText="1"/>
    </xf>
    <xf numFmtId="0" fontId="5" fillId="12" borderId="0" xfId="105" applyFont="1" applyFill="1" applyBorder="1" applyAlignment="1">
      <alignment horizontal="left" vertical="center" wrapText="1"/>
    </xf>
    <xf numFmtId="0" fontId="46" fillId="12" borderId="0" xfId="41" applyFont="1" applyFill="1" applyBorder="1" applyAlignment="1">
      <alignment horizontal="center" vertical="center" wrapText="1"/>
    </xf>
    <xf numFmtId="0" fontId="46" fillId="12" borderId="0" xfId="39" applyNumberFormat="1" applyFont="1" applyFill="1" applyBorder="1" applyAlignment="1">
      <alignment horizontal="left" vertical="center" wrapText="1"/>
    </xf>
    <xf numFmtId="167" fontId="46" fillId="12" borderId="0" xfId="41" applyNumberFormat="1" applyFont="1" applyFill="1" applyBorder="1" applyAlignment="1">
      <alignment horizontal="center" vertical="center" wrapText="1"/>
    </xf>
    <xf numFmtId="0" fontId="5" fillId="12" borderId="0" xfId="105" applyFont="1" applyFill="1" applyBorder="1" applyAlignment="1">
      <alignment vertical="center" wrapText="1"/>
    </xf>
    <xf numFmtId="0" fontId="5" fillId="0" borderId="0" xfId="105" applyFont="1" applyBorder="1" applyAlignment="1">
      <alignment wrapText="1"/>
    </xf>
    <xf numFmtId="0" fontId="5" fillId="13" borderId="0" xfId="41" applyFont="1" applyFill="1"/>
    <xf numFmtId="0" fontId="5" fillId="0" borderId="0" xfId="41" applyFont="1" applyAlignment="1">
      <alignment wrapText="1"/>
    </xf>
    <xf numFmtId="0" fontId="5" fillId="0" borderId="0" xfId="41" applyFont="1" applyFill="1" applyAlignment="1">
      <alignment vertical="center" wrapText="1"/>
    </xf>
    <xf numFmtId="0" fontId="5" fillId="0" borderId="0" xfId="41" applyFont="1" applyFill="1" applyAlignment="1">
      <alignment horizontal="center" vertical="center" wrapText="1"/>
    </xf>
    <xf numFmtId="0" fontId="5" fillId="0" borderId="0" xfId="41" applyFont="1" applyAlignment="1">
      <alignment horizontal="right"/>
    </xf>
    <xf numFmtId="0" fontId="6" fillId="0" borderId="0" xfId="41" applyFont="1" applyFill="1" applyAlignment="1">
      <alignment horizontal="center" vertical="center" wrapText="1"/>
    </xf>
    <xf numFmtId="0" fontId="6" fillId="0" borderId="0" xfId="106" applyFont="1" applyFill="1" applyAlignment="1">
      <alignment horizontal="center" vertical="center" wrapText="1"/>
    </xf>
    <xf numFmtId="0" fontId="5" fillId="0" borderId="0" xfId="106" applyFont="1" applyFill="1" applyAlignment="1">
      <alignment vertical="center" wrapText="1"/>
    </xf>
    <xf numFmtId="0" fontId="5" fillId="0" borderId="0" xfId="41" applyFont="1" applyFill="1" applyBorder="1" applyAlignment="1">
      <alignment horizontal="right" vertical="center"/>
    </xf>
    <xf numFmtId="0" fontId="6" fillId="0" borderId="1" xfId="41" applyFont="1" applyFill="1" applyBorder="1" applyAlignment="1">
      <alignment horizontal="center" vertical="center" wrapText="1"/>
    </xf>
    <xf numFmtId="166" fontId="6" fillId="0" borderId="1" xfId="88" applyFont="1" applyFill="1" applyBorder="1" applyAlignment="1">
      <alignment horizontal="center" vertical="center" wrapText="1"/>
    </xf>
    <xf numFmtId="0" fontId="6" fillId="0" borderId="1" xfId="106" applyFont="1" applyFill="1" applyBorder="1" applyAlignment="1">
      <alignment horizontal="center" vertical="center" wrapText="1"/>
    </xf>
    <xf numFmtId="49" fontId="39" fillId="0" borderId="1" xfId="41" applyNumberFormat="1" applyFont="1" applyFill="1" applyBorder="1" applyAlignment="1">
      <alignment horizontal="center" vertical="center" wrapText="1"/>
    </xf>
    <xf numFmtId="164" fontId="39" fillId="0" borderId="0" xfId="41" applyNumberFormat="1" applyFont="1" applyFill="1" applyAlignment="1">
      <alignment vertical="center" wrapText="1"/>
    </xf>
    <xf numFmtId="0" fontId="39" fillId="0" borderId="0" xfId="41" applyFont="1" applyFill="1" applyAlignment="1">
      <alignment horizontal="center" vertical="center" wrapText="1"/>
    </xf>
    <xf numFmtId="167" fontId="40" fillId="0" borderId="0" xfId="41" applyNumberFormat="1" applyFont="1" applyFill="1" applyBorder="1" applyAlignment="1">
      <alignment horizontal="center" vertical="center" wrapText="1"/>
    </xf>
    <xf numFmtId="164" fontId="41" fillId="0" borderId="0" xfId="41" applyNumberFormat="1" applyFont="1" applyFill="1" applyAlignment="1">
      <alignment vertical="center" wrapText="1"/>
    </xf>
    <xf numFmtId="0" fontId="41" fillId="0" borderId="0" xfId="41" applyFont="1" applyFill="1" applyAlignment="1">
      <alignment vertical="center" wrapText="1"/>
    </xf>
    <xf numFmtId="167" fontId="39" fillId="0" borderId="0" xfId="41" applyNumberFormat="1" applyFont="1" applyAlignment="1">
      <alignment horizontal="center" vertical="center"/>
    </xf>
    <xf numFmtId="0" fontId="39" fillId="0" borderId="0" xfId="41" applyFont="1" applyFill="1" applyAlignment="1">
      <alignment vertical="center" wrapText="1"/>
    </xf>
    <xf numFmtId="0" fontId="38" fillId="0" borderId="0" xfId="41" applyNumberFormat="1" applyFont="1" applyFill="1" applyBorder="1" applyAlignment="1">
      <alignment horizontal="left" vertical="center" wrapText="1"/>
    </xf>
    <xf numFmtId="167" fontId="38" fillId="0" borderId="0" xfId="41" applyNumberFormat="1" applyFont="1" applyFill="1" applyBorder="1" applyAlignment="1">
      <alignment horizontal="center" vertical="center" wrapText="1"/>
    </xf>
    <xf numFmtId="167" fontId="39" fillId="0" borderId="0" xfId="41" applyNumberFormat="1" applyFont="1" applyFill="1" applyAlignment="1">
      <alignment horizontal="center" vertical="center" wrapText="1"/>
    </xf>
    <xf numFmtId="0" fontId="39" fillId="0" borderId="0" xfId="41" applyFont="1" applyFill="1" applyBorder="1" applyAlignment="1">
      <alignment horizontal="left" vertical="center" wrapText="1"/>
    </xf>
    <xf numFmtId="0" fontId="41" fillId="0" borderId="0" xfId="41" applyFont="1" applyFill="1" applyBorder="1" applyAlignment="1">
      <alignment horizontal="left" vertical="center" wrapText="1"/>
    </xf>
    <xf numFmtId="167" fontId="41" fillId="0" borderId="0" xfId="41" applyNumberFormat="1" applyFont="1" applyFill="1" applyAlignment="1">
      <alignment horizontal="center" vertical="center" wrapText="1"/>
    </xf>
    <xf numFmtId="0" fontId="39" fillId="0" borderId="0" xfId="41" applyFont="1" applyFill="1" applyAlignment="1">
      <alignment horizontal="left" vertical="center" wrapText="1"/>
    </xf>
    <xf numFmtId="0" fontId="41" fillId="0" borderId="0" xfId="41" applyFont="1" applyFill="1" applyAlignment="1">
      <alignment horizontal="left" vertical="center" wrapText="1"/>
    </xf>
    <xf numFmtId="0" fontId="41" fillId="0" borderId="0" xfId="41" applyFont="1" applyFill="1" applyAlignment="1">
      <alignment horizontal="center" vertical="center" wrapText="1"/>
    </xf>
    <xf numFmtId="0" fontId="5" fillId="0" borderId="0" xfId="1" applyFont="1"/>
    <xf numFmtId="0" fontId="4" fillId="0" borderId="0" xfId="107"/>
    <xf numFmtId="0" fontId="5" fillId="0" borderId="0" xfId="107" applyFont="1"/>
    <xf numFmtId="0" fontId="5" fillId="0" borderId="0" xfId="107" applyFont="1" applyFill="1" applyAlignment="1">
      <alignment horizontal="right" vertical="center"/>
    </xf>
    <xf numFmtId="0" fontId="5" fillId="0" borderId="0" xfId="107" applyFont="1" applyAlignment="1">
      <alignment horizontal="right" vertical="center"/>
    </xf>
    <xf numFmtId="0" fontId="5" fillId="0" borderId="0" xfId="107" applyFont="1" applyFill="1" applyAlignment="1"/>
    <xf numFmtId="0" fontId="5" fillId="0" borderId="0" xfId="107" applyFont="1" applyFill="1" applyAlignment="1">
      <alignment horizontal="right"/>
    </xf>
    <xf numFmtId="0" fontId="5" fillId="0" borderId="0" xfId="107" applyFont="1" applyFill="1" applyAlignment="1">
      <alignment horizontal="right"/>
    </xf>
    <xf numFmtId="0" fontId="6" fillId="0" borderId="0" xfId="107" applyFont="1" applyAlignment="1">
      <alignment horizontal="center"/>
    </xf>
    <xf numFmtId="0" fontId="6" fillId="0" borderId="0" xfId="107" applyFont="1" applyAlignment="1">
      <alignment horizontal="center" wrapText="1"/>
    </xf>
    <xf numFmtId="0" fontId="6" fillId="0" borderId="0" xfId="107" applyFont="1" applyAlignment="1">
      <alignment horizontal="center"/>
    </xf>
    <xf numFmtId="0" fontId="5" fillId="0" borderId="0" xfId="107" applyFont="1" applyAlignment="1">
      <alignment horizontal="right"/>
    </xf>
    <xf numFmtId="0" fontId="6" fillId="0" borderId="3" xfId="107" applyFont="1" applyBorder="1" applyAlignment="1">
      <alignment horizontal="center" vertical="center" wrapText="1"/>
    </xf>
    <xf numFmtId="0" fontId="6" fillId="0" borderId="1" xfId="107" applyFont="1" applyBorder="1" applyAlignment="1">
      <alignment horizontal="center" vertical="center" wrapText="1"/>
    </xf>
    <xf numFmtId="0" fontId="6" fillId="0" borderId="3" xfId="107" applyFont="1" applyFill="1" applyBorder="1" applyAlignment="1">
      <alignment horizontal="center" vertical="center" wrapText="1"/>
    </xf>
    <xf numFmtId="164" fontId="6" fillId="0" borderId="1" xfId="107" applyNumberFormat="1" applyFont="1" applyBorder="1" applyAlignment="1">
      <alignment horizontal="center" vertical="center"/>
    </xf>
    <xf numFmtId="0" fontId="5" fillId="0" borderId="3" xfId="107" applyFont="1" applyBorder="1" applyAlignment="1">
      <alignment horizontal="center" vertical="center"/>
    </xf>
    <xf numFmtId="0" fontId="5" fillId="0" borderId="3" xfId="107" applyFont="1" applyBorder="1" applyAlignment="1"/>
    <xf numFmtId="164" fontId="5" fillId="0" borderId="10" xfId="107" applyNumberFormat="1" applyFont="1" applyBorder="1" applyAlignment="1">
      <alignment horizontal="center"/>
    </xf>
    <xf numFmtId="164" fontId="5" fillId="0" borderId="9" xfId="107" applyNumberFormat="1" applyFont="1" applyBorder="1" applyAlignment="1">
      <alignment horizontal="center"/>
    </xf>
    <xf numFmtId="164" fontId="5" fillId="0" borderId="2" xfId="107" applyNumberFormat="1" applyFont="1" applyBorder="1" applyAlignment="1">
      <alignment horizontal="center"/>
    </xf>
    <xf numFmtId="169" fontId="5" fillId="0" borderId="10" xfId="107" applyNumberFormat="1" applyFont="1" applyBorder="1" applyAlignment="1">
      <alignment horizontal="center"/>
    </xf>
    <xf numFmtId="0" fontId="5" fillId="0" borderId="2" xfId="107" applyFont="1" applyBorder="1" applyAlignment="1">
      <alignment horizontal="center" vertical="center"/>
    </xf>
    <xf numFmtId="0" fontId="5" fillId="0" borderId="2" xfId="107" applyFont="1" applyBorder="1" applyAlignment="1"/>
    <xf numFmtId="164" fontId="5" fillId="0" borderId="4" xfId="107" applyNumberFormat="1" applyFont="1" applyBorder="1" applyAlignment="1">
      <alignment horizontal="center"/>
    </xf>
    <xf numFmtId="164" fontId="5" fillId="0" borderId="0" xfId="107" applyNumberFormat="1" applyFont="1" applyBorder="1" applyAlignment="1">
      <alignment horizontal="center"/>
    </xf>
    <xf numFmtId="169" fontId="5" fillId="0" borderId="4" xfId="107" applyNumberFormat="1" applyFont="1" applyBorder="1" applyAlignment="1">
      <alignment horizontal="center"/>
    </xf>
    <xf numFmtId="0" fontId="5" fillId="0" borderId="2" xfId="107" applyFont="1" applyBorder="1" applyAlignment="1">
      <alignment horizontal="center"/>
    </xf>
    <xf numFmtId="0" fontId="5" fillId="0" borderId="0" xfId="107" applyFont="1" applyBorder="1" applyAlignment="1"/>
    <xf numFmtId="169" fontId="5" fillId="0" borderId="2" xfId="107" applyNumberFormat="1" applyFont="1" applyBorder="1" applyAlignment="1">
      <alignment horizontal="center"/>
    </xf>
    <xf numFmtId="0" fontId="5" fillId="0" borderId="5" xfId="107" applyFont="1" applyBorder="1" applyAlignment="1">
      <alignment horizontal="center"/>
    </xf>
    <xf numFmtId="0" fontId="6" fillId="0" borderId="12" xfId="107" applyFont="1" applyBorder="1" applyAlignment="1"/>
    <xf numFmtId="164" fontId="6" fillId="0" borderId="12" xfId="107" applyNumberFormat="1" applyFont="1" applyBorder="1" applyAlignment="1">
      <alignment horizontal="center"/>
    </xf>
    <xf numFmtId="164" fontId="6" fillId="0" borderId="5" xfId="107" applyNumberFormat="1" applyFont="1" applyBorder="1" applyAlignment="1">
      <alignment horizontal="center"/>
    </xf>
    <xf numFmtId="169" fontId="6" fillId="0" borderId="5" xfId="107" applyNumberFormat="1" applyFont="1" applyBorder="1" applyAlignment="1">
      <alignment horizontal="center"/>
    </xf>
    <xf numFmtId="164" fontId="5" fillId="0" borderId="0" xfId="107" applyNumberFormat="1" applyFont="1" applyFill="1" applyBorder="1" applyAlignment="1">
      <alignment horizontal="center"/>
    </xf>
    <xf numFmtId="0" fontId="6" fillId="0" borderId="0" xfId="107" applyFont="1" applyFill="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107" applyFont="1"/>
    <xf numFmtId="3" fontId="5" fillId="0" borderId="3" xfId="107" applyNumberFormat="1" applyFont="1" applyBorder="1" applyAlignment="1">
      <alignment horizontal="center" vertical="center"/>
    </xf>
    <xf numFmtId="0" fontId="5" fillId="0" borderId="16" xfId="107" applyFont="1" applyBorder="1" applyAlignment="1"/>
    <xf numFmtId="3" fontId="5" fillId="0" borderId="2" xfId="107" applyNumberFormat="1" applyFont="1" applyBorder="1" applyAlignment="1">
      <alignment horizontal="center" vertical="center"/>
    </xf>
    <xf numFmtId="0" fontId="5" fillId="0" borderId="11" xfId="107" applyFont="1" applyBorder="1" applyAlignment="1"/>
    <xf numFmtId="0" fontId="4" fillId="0" borderId="0" xfId="107" applyBorder="1"/>
    <xf numFmtId="167" fontId="4" fillId="0" borderId="0" xfId="107" applyNumberFormat="1"/>
    <xf numFmtId="167" fontId="4" fillId="0" borderId="11" xfId="107" applyNumberFormat="1" applyBorder="1"/>
    <xf numFmtId="3" fontId="5" fillId="0" borderId="2" xfId="107" applyNumberFormat="1" applyFont="1" applyBorder="1" applyAlignment="1">
      <alignment horizontal="center"/>
    </xf>
    <xf numFmtId="169" fontId="5" fillId="0" borderId="11" xfId="107" applyNumberFormat="1" applyFont="1" applyBorder="1" applyAlignment="1">
      <alignment horizontal="center"/>
    </xf>
    <xf numFmtId="169" fontId="5" fillId="12" borderId="2" xfId="0" applyNumberFormat="1" applyFont="1" applyFill="1" applyBorder="1" applyAlignment="1">
      <alignment horizontal="center" vertical="center"/>
    </xf>
    <xf numFmtId="0" fontId="9" fillId="0" borderId="5" xfId="107" applyFont="1" applyBorder="1" applyAlignment="1">
      <alignment horizontal="left" vertical="center" wrapText="1"/>
    </xf>
    <xf numFmtId="164" fontId="9" fillId="0" borderId="5" xfId="107" applyNumberFormat="1" applyFont="1" applyBorder="1" applyAlignment="1">
      <alignment horizontal="center" vertical="center" wrapText="1"/>
    </xf>
    <xf numFmtId="0" fontId="5" fillId="12" borderId="0" xfId="107" applyFont="1" applyFill="1" applyAlignment="1">
      <alignment horizontal="right"/>
    </xf>
    <xf numFmtId="0" fontId="6" fillId="0" borderId="0" xfId="107" applyFont="1" applyBorder="1" applyAlignment="1">
      <alignment horizontal="center"/>
    </xf>
    <xf numFmtId="175" fontId="6" fillId="12" borderId="0" xfId="0" applyNumberFormat="1" applyFont="1" applyFill="1" applyBorder="1" applyAlignment="1">
      <alignment horizontal="center" vertical="center" wrapText="1"/>
    </xf>
    <xf numFmtId="0" fontId="6" fillId="0" borderId="0" xfId="107" applyFont="1" applyBorder="1" applyAlignment="1">
      <alignment horizontal="center"/>
    </xf>
    <xf numFmtId="0" fontId="5" fillId="0" borderId="12" xfId="107" applyFont="1" applyBorder="1" applyAlignment="1">
      <alignment horizontal="right"/>
    </xf>
    <xf numFmtId="0" fontId="6" fillId="0" borderId="3" xfId="107" applyFont="1" applyBorder="1" applyAlignment="1">
      <alignment horizontal="center" vertical="center" wrapText="1"/>
    </xf>
    <xf numFmtId="0" fontId="6" fillId="0" borderId="1" xfId="107" applyFont="1" applyBorder="1" applyAlignment="1">
      <alignment horizontal="center" vertical="center" wrapText="1"/>
    </xf>
    <xf numFmtId="0" fontId="6" fillId="0" borderId="16" xfId="107" applyFont="1" applyBorder="1" applyAlignment="1">
      <alignment horizontal="center" vertical="center" wrapText="1"/>
    </xf>
    <xf numFmtId="0" fontId="6" fillId="0" borderId="9" xfId="107" applyFont="1" applyBorder="1" applyAlignment="1">
      <alignment horizontal="center" vertical="center" wrapText="1"/>
    </xf>
    <xf numFmtId="0" fontId="6" fillId="0" borderId="10" xfId="107" applyFont="1" applyBorder="1" applyAlignment="1">
      <alignment horizontal="center" vertical="center" wrapText="1"/>
    </xf>
    <xf numFmtId="0" fontId="6" fillId="0" borderId="2" xfId="107" applyFont="1" applyBorder="1" applyAlignment="1">
      <alignment horizontal="center" vertical="center" wrapText="1"/>
    </xf>
    <xf numFmtId="0" fontId="6" fillId="0" borderId="13" xfId="107" applyFont="1" applyBorder="1" applyAlignment="1">
      <alignment horizontal="center" vertical="center" wrapText="1"/>
    </xf>
    <xf numFmtId="0" fontId="6" fillId="0" borderId="12" xfId="107" applyFont="1" applyBorder="1" applyAlignment="1">
      <alignment horizontal="center" vertical="center" wrapText="1"/>
    </xf>
    <xf numFmtId="0" fontId="6" fillId="0" borderId="17" xfId="107" applyFont="1" applyBorder="1" applyAlignment="1">
      <alignment horizontal="center" vertical="center" wrapText="1"/>
    </xf>
    <xf numFmtId="0" fontId="6" fillId="0" borderId="18" xfId="107" applyFont="1" applyBorder="1" applyAlignment="1">
      <alignment horizontal="center" vertical="center" wrapText="1"/>
    </xf>
    <xf numFmtId="0" fontId="6" fillId="0" borderId="19" xfId="107" applyFont="1" applyBorder="1" applyAlignment="1">
      <alignment horizontal="center" vertical="center" wrapText="1"/>
    </xf>
    <xf numFmtId="0" fontId="6" fillId="0" borderId="18" xfId="107" applyFont="1" applyBorder="1" applyAlignment="1">
      <alignment horizontal="center" vertical="center" wrapText="1"/>
    </xf>
    <xf numFmtId="0" fontId="5" fillId="0" borderId="16" xfId="107" applyFont="1" applyBorder="1" applyAlignment="1">
      <alignment horizontal="center" vertical="center"/>
    </xf>
    <xf numFmtId="164" fontId="5" fillId="0" borderId="11" xfId="107" applyNumberFormat="1" applyFont="1" applyBorder="1" applyAlignment="1">
      <alignment horizontal="center"/>
    </xf>
    <xf numFmtId="175" fontId="5" fillId="12" borderId="11" xfId="0" applyNumberFormat="1" applyFont="1" applyFill="1" applyBorder="1" applyAlignment="1">
      <alignment horizontal="center" vertical="center"/>
    </xf>
    <xf numFmtId="175" fontId="5" fillId="12" borderId="3" xfId="0" applyNumberFormat="1" applyFont="1" applyFill="1" applyBorder="1" applyAlignment="1">
      <alignment horizontal="center" vertical="center"/>
    </xf>
    <xf numFmtId="0" fontId="5" fillId="0" borderId="11" xfId="107" applyFont="1" applyBorder="1" applyAlignment="1">
      <alignment horizontal="center" vertical="center"/>
    </xf>
    <xf numFmtId="175" fontId="5" fillId="12" borderId="2" xfId="0" applyNumberFormat="1" applyFont="1" applyFill="1" applyBorder="1" applyAlignment="1">
      <alignment horizontal="center" vertical="center"/>
    </xf>
    <xf numFmtId="0" fontId="5" fillId="0" borderId="11" xfId="107" applyFont="1" applyBorder="1" applyAlignment="1">
      <alignment horizontal="right"/>
    </xf>
    <xf numFmtId="164" fontId="6" fillId="0" borderId="5" xfId="107" applyNumberFormat="1" applyFont="1" applyBorder="1" applyAlignment="1">
      <alignment horizontal="center" vertical="center"/>
    </xf>
    <xf numFmtId="0" fontId="5" fillId="0" borderId="0" xfId="0" applyFont="1"/>
    <xf numFmtId="0" fontId="6" fillId="0" borderId="0" xfId="0" applyFont="1" applyBorder="1" applyAlignment="1">
      <alignment horizontal="center"/>
    </xf>
    <xf numFmtId="0" fontId="8" fillId="0" borderId="0" xfId="0" applyFont="1" applyFill="1" applyBorder="1" applyAlignment="1">
      <alignment vertical="center" wrapText="1"/>
    </xf>
    <xf numFmtId="0" fontId="6" fillId="0" borderId="0" xfId="0" applyFont="1" applyBorder="1" applyAlignment="1">
      <alignment horizontal="center"/>
    </xf>
    <xf numFmtId="0" fontId="5" fillId="0" borderId="0" xfId="0" applyFont="1" applyBorder="1" applyAlignment="1">
      <alignment horizontal="right"/>
    </xf>
    <xf numFmtId="0" fontId="5" fillId="0" borderId="16" xfId="0" applyFont="1" applyBorder="1" applyAlignment="1">
      <alignment horizontal="center" vertical="center"/>
    </xf>
    <xf numFmtId="0" fontId="5" fillId="0" borderId="2" xfId="0" applyFont="1" applyBorder="1" applyAlignment="1"/>
    <xf numFmtId="175" fontId="5" fillId="12" borderId="2" xfId="108" applyNumberFormat="1" applyFont="1" applyFill="1" applyBorder="1" applyAlignment="1" applyProtection="1">
      <alignment horizontal="center" vertical="center" wrapText="1"/>
      <protection hidden="1"/>
    </xf>
    <xf numFmtId="0" fontId="5" fillId="0" borderId="11" xfId="0" applyFont="1" applyBorder="1" applyAlignment="1">
      <alignment horizontal="center" vertical="center"/>
    </xf>
    <xf numFmtId="0" fontId="0" fillId="0" borderId="9" xfId="0" applyBorder="1"/>
    <xf numFmtId="0" fontId="5" fillId="0" borderId="11" xfId="0" applyFont="1" applyBorder="1" applyAlignment="1">
      <alignment horizontal="center"/>
    </xf>
    <xf numFmtId="164" fontId="5" fillId="0" borderId="11" xfId="0" applyNumberFormat="1" applyFont="1" applyBorder="1" applyAlignment="1">
      <alignment horizontal="center"/>
    </xf>
    <xf numFmtId="0" fontId="0" fillId="0" borderId="0" xfId="0" applyBorder="1"/>
    <xf numFmtId="0" fontId="5" fillId="0" borderId="5" xfId="0" applyFont="1" applyBorder="1" applyAlignment="1">
      <alignment horizontal="center"/>
    </xf>
    <xf numFmtId="0" fontId="9" fillId="0" borderId="5" xfId="0" applyFont="1" applyBorder="1" applyAlignment="1">
      <alignment horizontal="left" vertical="center" wrapText="1"/>
    </xf>
    <xf numFmtId="164" fontId="9" fillId="0" borderId="5" xfId="0" applyNumberFormat="1" applyFont="1" applyBorder="1" applyAlignment="1">
      <alignment horizontal="center" vertical="center" wrapText="1"/>
    </xf>
    <xf numFmtId="175" fontId="6" fillId="12" borderId="5" xfId="108" applyNumberFormat="1" applyFont="1" applyFill="1" applyBorder="1" applyAlignment="1" applyProtection="1">
      <alignment horizontal="center" vertical="center" wrapText="1"/>
      <protection hidden="1"/>
    </xf>
    <xf numFmtId="0" fontId="8" fillId="0" borderId="0" xfId="0"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11" xfId="0" applyFont="1" applyBorder="1" applyAlignment="1"/>
    <xf numFmtId="164" fontId="5" fillId="12" borderId="10" xfId="108" applyNumberFormat="1" applyFont="1" applyFill="1" applyBorder="1" applyAlignment="1" applyProtection="1">
      <alignment horizontal="center" vertical="center" wrapText="1"/>
      <protection hidden="1"/>
    </xf>
    <xf numFmtId="164" fontId="5" fillId="12" borderId="4" xfId="108" applyNumberFormat="1" applyFont="1" applyFill="1" applyBorder="1" applyAlignment="1" applyProtection="1">
      <alignment horizontal="center" vertical="center" wrapText="1"/>
      <protection hidden="1"/>
    </xf>
    <xf numFmtId="164" fontId="5" fillId="12" borderId="2" xfId="0" applyNumberFormat="1" applyFont="1" applyFill="1" applyBorder="1" applyAlignment="1">
      <alignment horizontal="center" vertical="center"/>
    </xf>
    <xf numFmtId="164" fontId="6" fillId="12" borderId="17" xfId="108" applyNumberFormat="1" applyFont="1" applyFill="1" applyBorder="1" applyAlignment="1" applyProtection="1">
      <alignment horizontal="center" vertical="center" wrapText="1"/>
      <protection hidden="1"/>
    </xf>
    <xf numFmtId="0" fontId="6" fillId="0" borderId="0" xfId="106" applyFont="1" applyFill="1" applyAlignment="1">
      <alignment horizontal="center" wrapText="1"/>
    </xf>
    <xf numFmtId="0" fontId="6" fillId="0" borderId="0" xfId="0" applyFont="1" applyFill="1" applyAlignment="1">
      <alignment horizontal="center" vertical="center" wrapText="1"/>
    </xf>
    <xf numFmtId="0" fontId="0" fillId="0" borderId="0" xfId="0" applyAlignment="1">
      <alignment vertical="center"/>
    </xf>
    <xf numFmtId="0" fontId="6" fillId="0" borderId="0" xfId="0" applyFont="1" applyAlignment="1">
      <alignment horizontal="center"/>
    </xf>
    <xf numFmtId="0" fontId="5" fillId="0" borderId="0" xfId="0" applyFont="1" applyAlignment="1">
      <alignment horizontal="right"/>
    </xf>
    <xf numFmtId="0" fontId="6" fillId="0" borderId="18" xfId="0" applyFont="1" applyBorder="1" applyAlignment="1">
      <alignment horizontal="center" vertical="center" wrapText="1"/>
    </xf>
    <xf numFmtId="0" fontId="5" fillId="0" borderId="3" xfId="0" applyFont="1" applyBorder="1" applyAlignment="1">
      <alignment horizontal="center" vertical="center"/>
    </xf>
    <xf numFmtId="0" fontId="5" fillId="0" borderId="9" xfId="0" applyFont="1" applyBorder="1" applyAlignment="1"/>
    <xf numFmtId="169" fontId="5" fillId="12" borderId="10" xfId="104" applyNumberFormat="1" applyFont="1" applyFill="1" applyBorder="1" applyAlignment="1" applyProtection="1">
      <alignment horizontal="center" vertical="center" wrapText="1"/>
      <protection hidden="1"/>
    </xf>
    <xf numFmtId="0" fontId="5" fillId="0" borderId="2" xfId="0" applyFont="1" applyBorder="1" applyAlignment="1">
      <alignment horizontal="center" vertical="center"/>
    </xf>
    <xf numFmtId="0" fontId="5" fillId="0" borderId="0" xfId="0" applyFont="1" applyBorder="1" applyAlignment="1"/>
    <xf numFmtId="169" fontId="5" fillId="12" borderId="4" xfId="104" applyNumberFormat="1" applyFont="1" applyFill="1" applyBorder="1" applyAlignment="1" applyProtection="1">
      <alignment horizontal="center" vertical="center" wrapText="1"/>
      <protection hidden="1"/>
    </xf>
    <xf numFmtId="0" fontId="5" fillId="0" borderId="2" xfId="0" applyFont="1" applyBorder="1" applyAlignment="1">
      <alignment horizontal="center"/>
    </xf>
    <xf numFmtId="0" fontId="5" fillId="0" borderId="4" xfId="0" applyFont="1" applyBorder="1" applyAlignment="1"/>
    <xf numFmtId="169" fontId="6" fillId="12" borderId="17" xfId="104" applyNumberFormat="1" applyFont="1" applyFill="1" applyBorder="1" applyAlignment="1" applyProtection="1">
      <alignment horizontal="center" vertical="center" wrapText="1"/>
      <protection hidden="1"/>
    </xf>
    <xf numFmtId="0" fontId="5" fillId="0" borderId="12" xfId="0" applyFont="1" applyBorder="1" applyAlignment="1">
      <alignment horizontal="right"/>
    </xf>
    <xf numFmtId="169" fontId="5" fillId="0" borderId="4" xfId="0" applyNumberFormat="1" applyFont="1" applyBorder="1" applyAlignment="1">
      <alignment horizontal="center"/>
    </xf>
    <xf numFmtId="169" fontId="6" fillId="0" borderId="17" xfId="0" applyNumberFormat="1" applyFont="1" applyBorder="1" applyAlignment="1">
      <alignment horizontal="center" vertical="center"/>
    </xf>
    <xf numFmtId="169" fontId="5" fillId="12" borderId="2" xfId="108" applyNumberFormat="1" applyFont="1" applyFill="1" applyBorder="1" applyAlignment="1" applyProtection="1">
      <alignment horizontal="center" vertical="center" wrapText="1"/>
      <protection hidden="1"/>
    </xf>
    <xf numFmtId="0" fontId="0" fillId="0" borderId="11" xfId="0" applyBorder="1"/>
    <xf numFmtId="175" fontId="6" fillId="12" borderId="13" xfId="0" applyNumberFormat="1" applyFont="1" applyFill="1" applyBorder="1" applyAlignment="1">
      <alignment horizontal="center" vertical="center"/>
    </xf>
    <xf numFmtId="169" fontId="6" fillId="12" borderId="5" xfId="108" applyNumberFormat="1" applyFont="1" applyFill="1" applyBorder="1" applyAlignment="1" applyProtection="1">
      <alignment horizontal="center" vertical="center" wrapText="1"/>
      <protection hidden="1"/>
    </xf>
    <xf numFmtId="0" fontId="5" fillId="0" borderId="12" xfId="0" applyFont="1" applyBorder="1" applyAlignment="1"/>
    <xf numFmtId="0" fontId="6" fillId="0" borderId="19" xfId="0" applyFont="1" applyFill="1" applyBorder="1" applyAlignment="1">
      <alignment horizontal="center" vertical="center" wrapText="1"/>
    </xf>
    <xf numFmtId="164" fontId="5" fillId="12" borderId="2" xfId="109" applyNumberFormat="1" applyFont="1" applyFill="1" applyBorder="1" applyAlignment="1">
      <alignment horizontal="center" vertical="center"/>
    </xf>
    <xf numFmtId="169" fontId="6" fillId="0" borderId="5" xfId="0" applyNumberFormat="1" applyFont="1" applyBorder="1" applyAlignment="1">
      <alignment horizontal="center" vertical="center"/>
    </xf>
    <xf numFmtId="176" fontId="0" fillId="0" borderId="0" xfId="110" applyNumberFormat="1" applyFont="1"/>
    <xf numFmtId="0" fontId="8" fillId="0" borderId="0" xfId="107" applyFont="1" applyFill="1" applyBorder="1" applyAlignment="1">
      <alignment horizontal="center" vertical="center" wrapText="1"/>
    </xf>
    <xf numFmtId="0" fontId="5" fillId="0" borderId="0" xfId="107" applyFont="1" applyBorder="1" applyAlignment="1">
      <alignment horizontal="right"/>
    </xf>
    <xf numFmtId="175" fontId="5" fillId="12" borderId="16" xfId="1" applyNumberFormat="1" applyFont="1" applyFill="1" applyBorder="1" applyAlignment="1">
      <alignment horizontal="left" vertical="center"/>
    </xf>
    <xf numFmtId="169" fontId="5" fillId="12" borderId="10" xfId="0" applyNumberFormat="1" applyFont="1" applyFill="1" applyBorder="1" applyAlignment="1">
      <alignment horizontal="center" vertical="center"/>
    </xf>
    <xf numFmtId="175" fontId="11" fillId="12" borderId="11" xfId="0" applyNumberFormat="1" applyFont="1" applyFill="1" applyBorder="1" applyAlignment="1">
      <alignment horizontal="left" vertical="center" wrapText="1"/>
    </xf>
    <xf numFmtId="169" fontId="5" fillId="12" borderId="4" xfId="0" applyNumberFormat="1" applyFont="1" applyFill="1" applyBorder="1" applyAlignment="1">
      <alignment horizontal="center" vertical="center"/>
    </xf>
    <xf numFmtId="177" fontId="11" fillId="12" borderId="11" xfId="0" applyNumberFormat="1" applyFont="1" applyFill="1" applyBorder="1" applyAlignment="1">
      <alignment horizontal="left" vertical="center" wrapText="1"/>
    </xf>
    <xf numFmtId="0" fontId="5" fillId="0" borderId="11" xfId="107" applyFont="1" applyBorder="1" applyAlignment="1">
      <alignment horizontal="center"/>
    </xf>
    <xf numFmtId="164" fontId="6" fillId="12" borderId="5" xfId="109" applyNumberFormat="1" applyFont="1" applyFill="1" applyBorder="1" applyAlignment="1">
      <alignment horizontal="center" vertical="center"/>
    </xf>
    <xf numFmtId="169" fontId="6" fillId="12" borderId="17" xfId="0" applyNumberFormat="1" applyFont="1" applyFill="1" applyBorder="1" applyAlignment="1">
      <alignment horizontal="center" vertical="center"/>
    </xf>
    <xf numFmtId="0" fontId="5" fillId="0" borderId="3" xfId="0" applyFont="1" applyBorder="1" applyAlignment="1"/>
    <xf numFmtId="164" fontId="7" fillId="12" borderId="2" xfId="109" applyNumberFormat="1" applyFont="1" applyFill="1" applyBorder="1" applyAlignment="1">
      <alignment horizontal="center" vertical="center"/>
    </xf>
    <xf numFmtId="164" fontId="48" fillId="0" borderId="2" xfId="0" applyNumberFormat="1" applyFont="1" applyBorder="1" applyAlignment="1">
      <alignment horizontal="center"/>
    </xf>
    <xf numFmtId="0" fontId="6" fillId="0" borderId="1" xfId="42" applyFont="1" applyBorder="1" applyAlignment="1">
      <alignment horizontal="center" vertical="center" wrapText="1"/>
    </xf>
    <xf numFmtId="0" fontId="6" fillId="0" borderId="3" xfId="0" applyFont="1" applyFill="1" applyBorder="1" applyAlignment="1">
      <alignment horizontal="center" vertical="center" wrapText="1"/>
    </xf>
    <xf numFmtId="169" fontId="5" fillId="12" borderId="3" xfId="104" applyNumberFormat="1" applyFont="1" applyFill="1" applyBorder="1" applyAlignment="1" applyProtection="1">
      <alignment horizontal="center" vertical="center" wrapText="1"/>
      <protection hidden="1"/>
    </xf>
    <xf numFmtId="169" fontId="5" fillId="12" borderId="2" xfId="104" applyNumberFormat="1" applyFont="1" applyFill="1" applyBorder="1" applyAlignment="1" applyProtection="1">
      <alignment horizontal="center" vertical="center" wrapText="1"/>
      <protection hidden="1"/>
    </xf>
    <xf numFmtId="169" fontId="6" fillId="12" borderId="5" xfId="104" applyNumberFormat="1" applyFont="1" applyFill="1" applyBorder="1" applyAlignment="1" applyProtection="1">
      <alignment horizontal="center" vertical="center" wrapText="1"/>
      <protection hidden="1"/>
    </xf>
    <xf numFmtId="0" fontId="3" fillId="0" borderId="0" xfId="111"/>
    <xf numFmtId="0" fontId="3" fillId="0" borderId="0" xfId="111" applyBorder="1"/>
    <xf numFmtId="0" fontId="6" fillId="0" borderId="0" xfId="111" applyNumberFormat="1" applyFont="1" applyFill="1" applyBorder="1" applyAlignment="1" applyProtection="1">
      <alignment horizontal="center" vertical="top" wrapText="1"/>
    </xf>
    <xf numFmtId="0" fontId="21" fillId="0" borderId="0" xfId="111" applyFont="1" applyBorder="1"/>
    <xf numFmtId="0" fontId="21" fillId="0" borderId="0" xfId="111" applyFont="1"/>
    <xf numFmtId="0" fontId="26" fillId="0" borderId="0" xfId="111" applyNumberFormat="1" applyFont="1" applyFill="1" applyBorder="1" applyAlignment="1" applyProtection="1">
      <alignment vertical="top"/>
    </xf>
    <xf numFmtId="0" fontId="5" fillId="0" borderId="12" xfId="111" applyNumberFormat="1" applyFont="1" applyFill="1" applyBorder="1" applyAlignment="1" applyProtection="1">
      <alignment vertical="top"/>
    </xf>
    <xf numFmtId="0" fontId="5" fillId="0" borderId="12" xfId="111" applyNumberFormat="1" applyFont="1" applyFill="1" applyBorder="1" applyAlignment="1" applyProtection="1">
      <alignment horizontal="right" vertical="top"/>
    </xf>
    <xf numFmtId="0" fontId="6" fillId="0" borderId="3" xfId="111" applyNumberFormat="1" applyFont="1" applyFill="1" applyBorder="1" applyAlignment="1" applyProtection="1">
      <alignment horizontal="center" vertical="center" wrapText="1"/>
    </xf>
    <xf numFmtId="0" fontId="6" fillId="0" borderId="1" xfId="111" applyNumberFormat="1" applyFont="1" applyFill="1" applyBorder="1" applyAlignment="1" applyProtection="1">
      <alignment horizontal="center" vertical="center" wrapText="1"/>
    </xf>
    <xf numFmtId="0" fontId="5" fillId="0" borderId="3" xfId="111" applyNumberFormat="1" applyFont="1" applyFill="1" applyBorder="1" applyAlignment="1" applyProtection="1">
      <alignment horizontal="center" vertical="center"/>
    </xf>
    <xf numFmtId="0" fontId="5" fillId="0" borderId="3" xfId="111" applyNumberFormat="1" applyFont="1" applyFill="1" applyBorder="1" applyAlignment="1" applyProtection="1">
      <alignment horizontal="left" vertical="center" wrapText="1"/>
    </xf>
    <xf numFmtId="169" fontId="5" fillId="0" borderId="3" xfId="111" applyNumberFormat="1" applyFont="1" applyFill="1" applyBorder="1" applyAlignment="1" applyProtection="1">
      <alignment horizontal="center" vertical="top"/>
    </xf>
    <xf numFmtId="0" fontId="5" fillId="0" borderId="2" xfId="111" applyNumberFormat="1" applyFont="1" applyFill="1" applyBorder="1" applyAlignment="1" applyProtection="1">
      <alignment horizontal="center" vertical="center"/>
    </xf>
    <xf numFmtId="0" fontId="5" fillId="0" borderId="2" xfId="111" applyNumberFormat="1" applyFont="1" applyFill="1" applyBorder="1" applyAlignment="1" applyProtection="1">
      <alignment horizontal="left" vertical="top" wrapText="1"/>
    </xf>
    <xf numFmtId="169" fontId="5" fillId="0" borderId="2" xfId="111" applyNumberFormat="1" applyFont="1" applyFill="1" applyBorder="1" applyAlignment="1" applyProtection="1">
      <alignment horizontal="center" vertical="top"/>
    </xf>
    <xf numFmtId="0" fontId="5" fillId="0" borderId="2" xfId="111" applyNumberFormat="1" applyFont="1" applyFill="1" applyBorder="1" applyAlignment="1" applyProtection="1">
      <alignment vertical="top"/>
    </xf>
    <xf numFmtId="0" fontId="5" fillId="0" borderId="2" xfId="111" applyNumberFormat="1" applyFont="1" applyFill="1" applyBorder="1" applyAlignment="1" applyProtection="1">
      <alignment horizontal="left" vertical="top" indent="1"/>
    </xf>
    <xf numFmtId="0" fontId="5" fillId="0" borderId="4" xfId="111" applyNumberFormat="1" applyFont="1" applyFill="1" applyBorder="1" applyAlignment="1" applyProtection="1">
      <alignment vertical="top"/>
    </xf>
    <xf numFmtId="164" fontId="5" fillId="0" borderId="2" xfId="111" applyNumberFormat="1" applyFont="1" applyFill="1" applyBorder="1" applyAlignment="1" applyProtection="1">
      <alignment horizontal="center" vertical="top"/>
    </xf>
    <xf numFmtId="164" fontId="5" fillId="0" borderId="11" xfId="111" applyNumberFormat="1" applyFont="1" applyFill="1" applyBorder="1" applyAlignment="1" applyProtection="1">
      <alignment horizontal="center" vertical="top"/>
    </xf>
    <xf numFmtId="0" fontId="5" fillId="0" borderId="5" xfId="111" applyNumberFormat="1" applyFont="1" applyFill="1" applyBorder="1" applyAlignment="1" applyProtection="1">
      <alignment vertical="top"/>
    </xf>
    <xf numFmtId="0" fontId="6" fillId="0" borderId="5" xfId="111" applyNumberFormat="1" applyFont="1" applyFill="1" applyBorder="1" applyAlignment="1" applyProtection="1">
      <alignment vertical="top"/>
    </xf>
    <xf numFmtId="164" fontId="6" fillId="0" borderId="5" xfId="111" applyNumberFormat="1" applyFont="1" applyFill="1" applyBorder="1" applyAlignment="1" applyProtection="1">
      <alignment horizontal="center" vertical="top"/>
    </xf>
    <xf numFmtId="169" fontId="6" fillId="0" borderId="5" xfId="111" applyNumberFormat="1" applyFont="1" applyFill="1" applyBorder="1" applyAlignment="1" applyProtection="1">
      <alignment horizontal="center" vertical="top"/>
    </xf>
    <xf numFmtId="0" fontId="26" fillId="0" borderId="9" xfId="111" applyNumberFormat="1" applyFont="1" applyFill="1" applyBorder="1" applyAlignment="1" applyProtection="1">
      <alignment vertical="top"/>
    </xf>
    <xf numFmtId="0" fontId="26" fillId="0" borderId="0" xfId="111" applyNumberFormat="1" applyFont="1" applyFill="1" applyBorder="1" applyAlignment="1" applyProtection="1">
      <alignment horizontal="center" vertical="top"/>
    </xf>
    <xf numFmtId="0" fontId="49" fillId="0" borderId="0" xfId="111" applyFont="1" applyFill="1" applyBorder="1" applyAlignment="1">
      <alignment horizontal="left"/>
    </xf>
    <xf numFmtId="2" fontId="26" fillId="0" borderId="0" xfId="111" applyNumberFormat="1" applyFont="1" applyFill="1" applyBorder="1" applyAlignment="1" applyProtection="1">
      <alignment horizontal="center" vertical="top"/>
    </xf>
    <xf numFmtId="14" fontId="49" fillId="0" borderId="0" xfId="111" applyNumberFormat="1" applyFont="1" applyFill="1" applyBorder="1" applyAlignment="1">
      <alignment horizontal="left" vertical="top" wrapText="1"/>
    </xf>
    <xf numFmtId="169" fontId="3" fillId="0" borderId="0" xfId="111" applyNumberFormat="1"/>
    <xf numFmtId="0" fontId="6" fillId="0" borderId="0" xfId="0" applyFont="1" applyAlignment="1">
      <alignment horizontal="center"/>
    </xf>
    <xf numFmtId="0" fontId="5" fillId="0" borderId="13" xfId="0" applyFont="1" applyBorder="1" applyAlignment="1">
      <alignment horizontal="center"/>
    </xf>
    <xf numFmtId="0" fontId="6" fillId="0" borderId="0" xfId="0" applyFont="1" applyFill="1" applyAlignment="1">
      <alignment horizontal="center" wrapText="1"/>
    </xf>
    <xf numFmtId="169" fontId="5" fillId="12" borderId="3" xfId="42" applyNumberFormat="1" applyFont="1" applyFill="1" applyBorder="1" applyAlignment="1" applyProtection="1">
      <alignment horizontal="center" vertical="center" wrapText="1"/>
      <protection hidden="1"/>
    </xf>
    <xf numFmtId="169" fontId="5" fillId="12" borderId="2" xfId="42" applyNumberFormat="1" applyFont="1" applyFill="1" applyBorder="1" applyAlignment="1" applyProtection="1">
      <alignment horizontal="center" vertical="center" wrapText="1"/>
      <protection hidden="1"/>
    </xf>
    <xf numFmtId="0" fontId="5" fillId="0" borderId="11" xfId="0" applyFont="1" applyBorder="1" applyAlignment="1">
      <alignment horizontal="right"/>
    </xf>
    <xf numFmtId="169" fontId="6" fillId="12" borderId="5" xfId="42" applyNumberFormat="1" applyFont="1" applyFill="1" applyBorder="1" applyAlignment="1" applyProtection="1">
      <alignment horizontal="center" vertical="center" wrapText="1"/>
      <protection hidden="1"/>
    </xf>
    <xf numFmtId="0" fontId="5" fillId="0" borderId="0" xfId="42" applyFont="1" applyFill="1"/>
    <xf numFmtId="0" fontId="4" fillId="0" borderId="0" xfId="42" applyFill="1"/>
    <xf numFmtId="0" fontId="4" fillId="0" borderId="0" xfId="42"/>
    <xf numFmtId="0" fontId="4" fillId="0" borderId="0" xfId="39"/>
    <xf numFmtId="0" fontId="6" fillId="0" borderId="0" xfId="39" applyFont="1" applyFill="1" applyBorder="1" applyAlignment="1">
      <alignment horizontal="center" vertical="center" wrapText="1"/>
    </xf>
    <xf numFmtId="0" fontId="6" fillId="0" borderId="0" xfId="39" applyFont="1" applyBorder="1" applyAlignment="1">
      <alignment horizontal="center"/>
    </xf>
    <xf numFmtId="0" fontId="5" fillId="0" borderId="0" xfId="39" applyFont="1" applyBorder="1" applyAlignment="1">
      <alignment horizontal="right"/>
    </xf>
    <xf numFmtId="0" fontId="6" fillId="0" borderId="1" xfId="39" applyFont="1" applyBorder="1" applyAlignment="1">
      <alignment horizontal="center" vertical="center" wrapText="1"/>
    </xf>
    <xf numFmtId="0" fontId="5" fillId="0" borderId="3" xfId="39" applyFont="1" applyBorder="1" applyAlignment="1">
      <alignment horizontal="center" vertical="center"/>
    </xf>
    <xf numFmtId="0" fontId="5" fillId="0" borderId="0" xfId="39" applyFont="1" applyBorder="1" applyAlignment="1"/>
    <xf numFmtId="0" fontId="5" fillId="0" borderId="2" xfId="39" applyFont="1" applyBorder="1" applyAlignment="1">
      <alignment horizontal="center" vertical="center"/>
    </xf>
    <xf numFmtId="0" fontId="4" fillId="0" borderId="0" xfId="39" applyBorder="1"/>
    <xf numFmtId="0" fontId="5" fillId="0" borderId="2" xfId="39" applyFont="1" applyBorder="1" applyAlignment="1">
      <alignment horizontal="center"/>
    </xf>
    <xf numFmtId="164" fontId="5" fillId="0" borderId="11" xfId="39" applyNumberFormat="1" applyFont="1" applyBorder="1" applyAlignment="1">
      <alignment horizontal="center"/>
    </xf>
    <xf numFmtId="164" fontId="5" fillId="12" borderId="11" xfId="0" applyNumberFormat="1" applyFont="1" applyFill="1" applyBorder="1" applyAlignment="1">
      <alignment horizontal="center" vertical="center"/>
    </xf>
    <xf numFmtId="0" fontId="5" fillId="0" borderId="5" xfId="39" applyFont="1" applyBorder="1" applyAlignment="1">
      <alignment horizontal="center"/>
    </xf>
    <xf numFmtId="0" fontId="9" fillId="0" borderId="5" xfId="39" applyFont="1" applyBorder="1" applyAlignment="1">
      <alignment horizontal="left" vertical="center" wrapText="1"/>
    </xf>
    <xf numFmtId="164" fontId="9" fillId="0" borderId="5" xfId="39" applyNumberFormat="1" applyFont="1" applyBorder="1" applyAlignment="1">
      <alignment horizontal="center" vertical="center" wrapText="1"/>
    </xf>
    <xf numFmtId="169" fontId="9" fillId="0" borderId="5" xfId="39" applyNumberFormat="1" applyFont="1" applyBorder="1" applyAlignment="1">
      <alignment horizontal="center" vertical="center" wrapText="1"/>
    </xf>
    <xf numFmtId="0" fontId="8" fillId="0" borderId="0" xfId="39" applyFont="1" applyFill="1" applyBorder="1" applyAlignment="1">
      <alignment horizontal="center" vertical="center" wrapText="1"/>
    </xf>
    <xf numFmtId="0" fontId="8" fillId="0" borderId="0" xfId="39" applyFont="1" applyFill="1" applyBorder="1" applyAlignment="1">
      <alignment horizontal="center" vertical="center" wrapText="1"/>
    </xf>
    <xf numFmtId="0" fontId="6" fillId="0" borderId="18" xfId="39" applyFont="1" applyBorder="1" applyAlignment="1">
      <alignment horizontal="center" vertical="center" wrapText="1"/>
    </xf>
    <xf numFmtId="169" fontId="5" fillId="12" borderId="10" xfId="42" applyNumberFormat="1" applyFont="1" applyFill="1" applyBorder="1" applyAlignment="1" applyProtection="1">
      <alignment horizontal="center" vertical="center" wrapText="1"/>
      <protection hidden="1"/>
    </xf>
    <xf numFmtId="169" fontId="5" fillId="12" borderId="4" xfId="42" applyNumberFormat="1" applyFont="1" applyFill="1" applyBorder="1" applyAlignment="1" applyProtection="1">
      <alignment horizontal="center" vertical="center" wrapText="1"/>
      <protection hidden="1"/>
    </xf>
    <xf numFmtId="0" fontId="5" fillId="0" borderId="2" xfId="39" applyFont="1" applyBorder="1" applyAlignment="1">
      <alignment horizontal="right"/>
    </xf>
    <xf numFmtId="0" fontId="5" fillId="0" borderId="2" xfId="39" applyFont="1" applyBorder="1" applyAlignment="1"/>
    <xf numFmtId="0" fontId="9" fillId="0" borderId="12" xfId="39" applyFont="1" applyBorder="1" applyAlignment="1">
      <alignment horizontal="left" vertical="center" wrapText="1"/>
    </xf>
    <xf numFmtId="175" fontId="6" fillId="12" borderId="5" xfId="0" applyNumberFormat="1" applyFont="1" applyFill="1" applyBorder="1" applyAlignment="1">
      <alignment horizontal="center" vertical="center"/>
    </xf>
    <xf numFmtId="169" fontId="9" fillId="0" borderId="17" xfId="39" applyNumberFormat="1" applyFont="1" applyBorder="1" applyAlignment="1">
      <alignment horizontal="center" vertical="center" wrapText="1"/>
    </xf>
    <xf numFmtId="164" fontId="5" fillId="12" borderId="2" xfId="112" applyNumberFormat="1" applyFont="1" applyFill="1" applyBorder="1" applyAlignment="1">
      <alignment horizontal="center" vertical="center" wrapText="1"/>
    </xf>
    <xf numFmtId="169" fontId="9" fillId="0" borderId="5" xfId="107" applyNumberFormat="1" applyFont="1" applyBorder="1" applyAlignment="1">
      <alignment horizontal="center" vertical="center" wrapText="1"/>
    </xf>
    <xf numFmtId="169" fontId="6" fillId="0" borderId="5" xfId="107" applyNumberFormat="1" applyFont="1" applyBorder="1" applyAlignment="1">
      <alignment horizontal="center" vertical="center"/>
    </xf>
    <xf numFmtId="164" fontId="5" fillId="12" borderId="16" xfId="0" applyNumberFormat="1" applyFont="1" applyFill="1" applyBorder="1" applyAlignment="1">
      <alignment horizontal="center" vertical="center"/>
    </xf>
    <xf numFmtId="2" fontId="5" fillId="12" borderId="2" xfId="42" applyNumberFormat="1" applyFont="1" applyFill="1" applyBorder="1" applyAlignment="1" applyProtection="1">
      <alignment horizontal="center" vertical="center" wrapText="1"/>
      <protection hidden="1"/>
    </xf>
    <xf numFmtId="2" fontId="9" fillId="0" borderId="5" xfId="39" applyNumberFormat="1" applyFont="1" applyBorder="1" applyAlignment="1">
      <alignment horizontal="center" vertical="center" wrapText="1"/>
    </xf>
    <xf numFmtId="0" fontId="8" fillId="0" borderId="0" xfId="107" applyFont="1" applyFill="1" applyBorder="1" applyAlignment="1">
      <alignment horizontal="center" vertical="center" wrapText="1"/>
    </xf>
    <xf numFmtId="4" fontId="4" fillId="0" borderId="0" xfId="107" applyNumberFormat="1"/>
    <xf numFmtId="0" fontId="10" fillId="0" borderId="0" xfId="0" applyFont="1" applyFill="1" applyBorder="1" applyAlignment="1">
      <alignment vertical="center" wrapText="1"/>
    </xf>
    <xf numFmtId="0" fontId="4" fillId="0" borderId="0" xfId="0" applyFont="1"/>
    <xf numFmtId="0" fontId="5" fillId="0" borderId="16" xfId="0" applyFont="1" applyBorder="1" applyAlignment="1"/>
    <xf numFmtId="169" fontId="5" fillId="12" borderId="3" xfId="108" applyNumberFormat="1" applyFont="1" applyFill="1" applyBorder="1" applyAlignment="1" applyProtection="1">
      <alignment horizontal="center" vertical="center" wrapText="1"/>
      <protection hidden="1"/>
    </xf>
    <xf numFmtId="0" fontId="6" fillId="0" borderId="13" xfId="0" applyFont="1" applyBorder="1" applyAlignment="1">
      <alignment vertical="center"/>
    </xf>
    <xf numFmtId="169" fontId="5" fillId="12" borderId="3" xfId="110" applyNumberFormat="1" applyFont="1" applyFill="1" applyBorder="1" applyAlignment="1">
      <alignment horizontal="center" vertical="center"/>
    </xf>
    <xf numFmtId="169" fontId="5" fillId="12" borderId="2" xfId="110" applyNumberFormat="1" applyFont="1" applyFill="1" applyBorder="1" applyAlignment="1">
      <alignment horizontal="center" vertical="center"/>
    </xf>
    <xf numFmtId="169" fontId="6" fillId="12" borderId="5" xfId="110" applyNumberFormat="1" applyFont="1" applyFill="1" applyBorder="1" applyAlignment="1">
      <alignment horizontal="center" vertical="center"/>
    </xf>
    <xf numFmtId="0" fontId="5" fillId="0" borderId="0" xfId="39" applyFont="1"/>
    <xf numFmtId="0" fontId="6" fillId="0" borderId="0" xfId="39" applyFont="1" applyBorder="1" applyAlignment="1">
      <alignment horizontal="center"/>
    </xf>
    <xf numFmtId="0" fontId="6" fillId="0" borderId="0" xfId="39" applyFont="1" applyFill="1" applyBorder="1" applyAlignment="1">
      <alignment horizontal="center" vertical="center" wrapText="1"/>
    </xf>
    <xf numFmtId="0" fontId="5" fillId="0" borderId="0" xfId="39" applyFont="1" applyAlignment="1">
      <alignment horizontal="right"/>
    </xf>
    <xf numFmtId="0" fontId="6" fillId="0" borderId="3" xfId="39" applyFont="1" applyBorder="1" applyAlignment="1">
      <alignment horizontal="center" vertical="center" wrapText="1"/>
    </xf>
    <xf numFmtId="0" fontId="5" fillId="0" borderId="3" xfId="113" applyFont="1" applyBorder="1" applyAlignment="1">
      <alignment horizontal="left" vertical="center" wrapText="1"/>
    </xf>
    <xf numFmtId="164" fontId="5" fillId="0" borderId="3" xfId="86" applyNumberFormat="1" applyFont="1" applyBorder="1" applyAlignment="1">
      <alignment horizontal="center"/>
    </xf>
    <xf numFmtId="164" fontId="5" fillId="0" borderId="16" xfId="86" applyNumberFormat="1" applyFont="1" applyBorder="1" applyAlignment="1">
      <alignment horizontal="center"/>
    </xf>
    <xf numFmtId="169" fontId="5" fillId="0" borderId="3" xfId="86" applyNumberFormat="1" applyFont="1" applyBorder="1" applyAlignment="1">
      <alignment horizontal="center"/>
    </xf>
    <xf numFmtId="0" fontId="5" fillId="0" borderId="2" xfId="113" applyFont="1" applyBorder="1" applyAlignment="1">
      <alignment horizontal="left" vertical="center" wrapText="1"/>
    </xf>
    <xf numFmtId="164" fontId="5" fillId="0" borderId="2" xfId="86" applyNumberFormat="1" applyFont="1" applyBorder="1" applyAlignment="1">
      <alignment horizontal="center"/>
    </xf>
    <xf numFmtId="164" fontId="5" fillId="0" borderId="11" xfId="86" applyNumberFormat="1" applyFont="1" applyBorder="1" applyAlignment="1">
      <alignment horizontal="center"/>
    </xf>
    <xf numFmtId="169" fontId="5" fillId="0" borderId="2" xfId="86" applyNumberFormat="1" applyFont="1" applyBorder="1" applyAlignment="1">
      <alignment horizontal="center"/>
    </xf>
    <xf numFmtId="0" fontId="5" fillId="0" borderId="5" xfId="39" applyFont="1" applyBorder="1"/>
    <xf numFmtId="0" fontId="9" fillId="0" borderId="5" xfId="39" applyFont="1" applyBorder="1" applyAlignment="1">
      <alignment horizontal="left" wrapText="1"/>
    </xf>
    <xf numFmtId="164" fontId="9" fillId="0" borderId="5" xfId="39" applyNumberFormat="1" applyFont="1" applyBorder="1" applyAlignment="1">
      <alignment horizontal="center" wrapText="1"/>
    </xf>
    <xf numFmtId="164" fontId="9" fillId="0" borderId="13" xfId="39" applyNumberFormat="1" applyFont="1" applyBorder="1" applyAlignment="1">
      <alignment horizontal="center" wrapText="1"/>
    </xf>
    <xf numFmtId="169" fontId="6" fillId="0" borderId="5" xfId="86" applyNumberFormat="1" applyFont="1" applyBorder="1" applyAlignment="1">
      <alignment horizontal="center"/>
    </xf>
    <xf numFmtId="0" fontId="5" fillId="0" borderId="0" xfId="39" applyFont="1" applyBorder="1"/>
    <xf numFmtId="0" fontId="4" fillId="0" borderId="11" xfId="107" applyBorder="1"/>
    <xf numFmtId="0" fontId="5" fillId="0" borderId="13" xfId="107" applyFont="1" applyBorder="1" applyAlignment="1">
      <alignment horizontal="center"/>
    </xf>
    <xf numFmtId="0" fontId="8" fillId="0" borderId="0" xfId="114" applyFont="1" applyFill="1" applyBorder="1" applyAlignment="1">
      <alignment vertical="center" wrapText="1"/>
    </xf>
    <xf numFmtId="0" fontId="6" fillId="0" borderId="1" xfId="107" applyFont="1" applyFill="1" applyBorder="1" applyAlignment="1">
      <alignment horizontal="center" vertical="center" wrapText="1"/>
    </xf>
    <xf numFmtId="0" fontId="5" fillId="0" borderId="11" xfId="107" applyFont="1" applyBorder="1" applyAlignment="1">
      <alignment horizontal="center" vertical="center" wrapText="1"/>
    </xf>
    <xf numFmtId="0" fontId="5" fillId="0" borderId="11" xfId="107" applyFont="1" applyBorder="1" applyAlignment="1">
      <alignment horizontal="left" vertical="center" wrapText="1"/>
    </xf>
    <xf numFmtId="0" fontId="5" fillId="0" borderId="0" xfId="107" applyFont="1" applyFill="1" applyBorder="1" applyAlignment="1">
      <alignment horizontal="center" vertical="center" wrapText="1"/>
    </xf>
    <xf numFmtId="164" fontId="5" fillId="0" borderId="11" xfId="107" applyNumberFormat="1" applyFont="1" applyFill="1" applyBorder="1" applyAlignment="1">
      <alignment horizontal="center" vertical="center" wrapText="1"/>
    </xf>
    <xf numFmtId="164" fontId="5" fillId="0" borderId="11" xfId="42" applyNumberFormat="1" applyFont="1" applyBorder="1" applyAlignment="1">
      <alignment horizontal="center" vertical="center" wrapText="1"/>
    </xf>
    <xf numFmtId="164" fontId="5" fillId="12" borderId="2" xfId="110" applyNumberFormat="1" applyFont="1" applyFill="1" applyBorder="1" applyAlignment="1">
      <alignment horizontal="center" vertical="center"/>
    </xf>
    <xf numFmtId="175" fontId="11" fillId="12" borderId="2" xfId="0" applyNumberFormat="1" applyFont="1" applyFill="1" applyBorder="1" applyAlignment="1">
      <alignment horizontal="left" vertical="center" wrapText="1"/>
    </xf>
    <xf numFmtId="164" fontId="5" fillId="0" borderId="12" xfId="107" applyNumberFormat="1" applyFont="1" applyFill="1" applyBorder="1" applyAlignment="1">
      <alignment horizontal="center" vertical="center" wrapText="1"/>
    </xf>
    <xf numFmtId="164" fontId="5" fillId="12" borderId="4" xfId="108" applyNumberFormat="1" applyFont="1" applyFill="1" applyBorder="1" applyAlignment="1" applyProtection="1">
      <alignment horizontal="center" vertical="center"/>
      <protection hidden="1"/>
    </xf>
    <xf numFmtId="164" fontId="9" fillId="0" borderId="5" xfId="107" applyNumberFormat="1" applyFont="1" applyFill="1" applyBorder="1" applyAlignment="1">
      <alignment horizontal="center" vertical="center" wrapText="1"/>
    </xf>
    <xf numFmtId="164" fontId="4" fillId="0" borderId="0" xfId="107" applyNumberFormat="1"/>
    <xf numFmtId="175" fontId="11" fillId="12" borderId="4" xfId="0" applyNumberFormat="1" applyFont="1" applyFill="1" applyBorder="1" applyAlignment="1">
      <alignment horizontal="left" vertical="center" wrapText="1"/>
    </xf>
    <xf numFmtId="169" fontId="5" fillId="12" borderId="4" xfId="110" applyNumberFormat="1" applyFont="1" applyFill="1" applyBorder="1" applyAlignment="1">
      <alignment horizontal="center" vertical="center"/>
    </xf>
    <xf numFmtId="0" fontId="4" fillId="0" borderId="2" xfId="39" applyBorder="1"/>
    <xf numFmtId="0" fontId="4" fillId="0" borderId="5" xfId="39" applyBorder="1"/>
    <xf numFmtId="177" fontId="6" fillId="12" borderId="5" xfId="109" applyNumberFormat="1" applyFont="1" applyFill="1" applyBorder="1" applyAlignment="1">
      <alignment horizontal="left" vertical="center"/>
    </xf>
    <xf numFmtId="169" fontId="6" fillId="12" borderId="5" xfId="109" applyNumberFormat="1" applyFont="1" applyFill="1" applyBorder="1" applyAlignment="1">
      <alignment horizontal="center" vertical="center"/>
    </xf>
    <xf numFmtId="0" fontId="4" fillId="0" borderId="0" xfId="39" applyAlignment="1">
      <alignment horizontal="left"/>
    </xf>
    <xf numFmtId="175" fontId="6" fillId="12" borderId="0" xfId="0" applyNumberFormat="1" applyFont="1" applyFill="1" applyBorder="1" applyAlignment="1">
      <alignment vertical="center" wrapText="1"/>
    </xf>
    <xf numFmtId="0" fontId="5" fillId="0" borderId="2" xfId="107" applyFont="1" applyBorder="1" applyAlignment="1">
      <alignment horizontal="right"/>
    </xf>
    <xf numFmtId="164" fontId="5" fillId="0" borderId="2" xfId="39" applyNumberFormat="1" applyFont="1" applyBorder="1" applyAlignment="1">
      <alignment horizontal="center"/>
    </xf>
    <xf numFmtId="169" fontId="5" fillId="0" borderId="2" xfId="39" applyNumberFormat="1" applyFont="1" applyBorder="1" applyAlignment="1">
      <alignment horizontal="center"/>
    </xf>
    <xf numFmtId="0" fontId="9" fillId="0" borderId="5" xfId="107" applyFont="1" applyBorder="1" applyAlignment="1">
      <alignment horizontal="center" vertical="center" wrapText="1"/>
    </xf>
    <xf numFmtId="164" fontId="6" fillId="0" borderId="5" xfId="39" applyNumberFormat="1" applyFont="1" applyBorder="1" applyAlignment="1">
      <alignment horizontal="center"/>
    </xf>
    <xf numFmtId="169" fontId="6" fillId="0" borderId="5" xfId="39" applyNumberFormat="1" applyFont="1" applyBorder="1" applyAlignment="1">
      <alignment horizontal="center"/>
    </xf>
    <xf numFmtId="0" fontId="5" fillId="0" borderId="10" xfId="39" applyFont="1" applyBorder="1" applyAlignment="1">
      <alignment horizontal="left" vertical="center" wrapText="1"/>
    </xf>
    <xf numFmtId="164" fontId="5" fillId="0" borderId="16" xfId="39" applyNumberFormat="1" applyFont="1" applyBorder="1" applyAlignment="1">
      <alignment horizontal="center"/>
    </xf>
    <xf numFmtId="169" fontId="5" fillId="0" borderId="3" xfId="39" applyNumberFormat="1" applyFont="1" applyBorder="1" applyAlignment="1">
      <alignment horizontal="center"/>
    </xf>
    <xf numFmtId="0" fontId="9" fillId="0" borderId="5" xfId="0" applyFont="1" applyBorder="1" applyAlignment="1">
      <alignment horizontal="center" vertical="center" wrapText="1"/>
    </xf>
    <xf numFmtId="164" fontId="6" fillId="0" borderId="5" xfId="39" applyNumberFormat="1" applyFont="1" applyBorder="1" applyAlignment="1">
      <alignment horizontal="center" vertical="center"/>
    </xf>
    <xf numFmtId="169" fontId="6" fillId="0" borderId="5" xfId="39" applyNumberFormat="1" applyFont="1" applyBorder="1" applyAlignment="1">
      <alignment horizontal="center" vertical="center"/>
    </xf>
    <xf numFmtId="0" fontId="6" fillId="0" borderId="16" xfId="107" applyFont="1" applyFill="1" applyBorder="1" applyAlignment="1">
      <alignment horizontal="center" vertical="center" wrapText="1"/>
    </xf>
    <xf numFmtId="0" fontId="6" fillId="0" borderId="3" xfId="42" applyFont="1" applyBorder="1" applyAlignment="1">
      <alignment horizontal="center" vertical="center" wrapText="1"/>
    </xf>
    <xf numFmtId="175" fontId="5" fillId="12" borderId="9" xfId="1" applyNumberFormat="1" applyFont="1" applyFill="1" applyBorder="1" applyAlignment="1">
      <alignment horizontal="left" vertical="center"/>
    </xf>
    <xf numFmtId="164" fontId="5" fillId="0" borderId="9" xfId="107" applyNumberFormat="1" applyFont="1" applyFill="1" applyBorder="1" applyAlignment="1">
      <alignment horizontal="center" vertical="center" wrapText="1"/>
    </xf>
    <xf numFmtId="175" fontId="5" fillId="12" borderId="16" xfId="109" applyNumberFormat="1" applyFont="1" applyFill="1" applyBorder="1" applyAlignment="1">
      <alignment horizontal="center" vertical="center"/>
    </xf>
    <xf numFmtId="175" fontId="5" fillId="12" borderId="16" xfId="0" applyNumberFormat="1" applyFont="1" applyFill="1" applyBorder="1" applyAlignment="1">
      <alignment horizontal="center" vertical="center"/>
    </xf>
    <xf numFmtId="175" fontId="5" fillId="12" borderId="3" xfId="104" applyNumberFormat="1" applyFont="1" applyFill="1" applyBorder="1" applyAlignment="1" applyProtection="1">
      <alignment horizontal="center" vertical="center"/>
      <protection hidden="1"/>
    </xf>
    <xf numFmtId="175" fontId="11" fillId="12" borderId="0" xfId="0" applyNumberFormat="1" applyFont="1" applyFill="1" applyBorder="1" applyAlignment="1">
      <alignment vertical="center" wrapText="1"/>
    </xf>
    <xf numFmtId="175" fontId="11" fillId="12" borderId="11" xfId="0" applyNumberFormat="1" applyFont="1" applyFill="1" applyBorder="1" applyAlignment="1">
      <alignment horizontal="center" vertical="center"/>
    </xf>
    <xf numFmtId="175" fontId="5" fillId="12" borderId="2" xfId="104" applyNumberFormat="1" applyFont="1" applyFill="1" applyBorder="1" applyAlignment="1" applyProtection="1">
      <alignment horizontal="center" vertical="center"/>
      <protection hidden="1"/>
    </xf>
    <xf numFmtId="175" fontId="11" fillId="12" borderId="11" xfId="0" applyNumberFormat="1" applyFont="1" applyFill="1" applyBorder="1" applyAlignment="1">
      <alignment horizontal="center" vertical="center" wrapText="1"/>
    </xf>
    <xf numFmtId="175" fontId="11" fillId="12" borderId="2" xfId="0" applyNumberFormat="1" applyFont="1" applyFill="1" applyBorder="1" applyAlignment="1">
      <alignment horizontal="center" vertical="center"/>
    </xf>
    <xf numFmtId="0" fontId="4" fillId="0" borderId="5" xfId="107" applyBorder="1"/>
    <xf numFmtId="175" fontId="6" fillId="12" borderId="12" xfId="1" applyNumberFormat="1" applyFont="1" applyFill="1" applyBorder="1" applyAlignment="1">
      <alignment horizontal="left" vertical="center"/>
    </xf>
    <xf numFmtId="0" fontId="17" fillId="0" borderId="20" xfId="107" applyFont="1" applyBorder="1"/>
    <xf numFmtId="175" fontId="6" fillId="0" borderId="13" xfId="107" applyNumberFormat="1" applyFont="1" applyBorder="1" applyAlignment="1">
      <alignment horizontal="center" vertical="center"/>
    </xf>
    <xf numFmtId="175" fontId="6" fillId="0" borderId="5" xfId="107" applyNumberFormat="1" applyFont="1" applyBorder="1" applyAlignment="1">
      <alignment horizontal="center" vertical="center"/>
    </xf>
    <xf numFmtId="0" fontId="4" fillId="0" borderId="0" xfId="107" applyAlignment="1">
      <alignment horizontal="center"/>
    </xf>
    <xf numFmtId="169" fontId="5" fillId="12" borderId="3" xfId="0" applyNumberFormat="1" applyFont="1" applyFill="1" applyBorder="1" applyAlignment="1">
      <alignment horizontal="center" vertical="center"/>
    </xf>
    <xf numFmtId="169" fontId="6" fillId="12" borderId="5" xfId="0" applyNumberFormat="1" applyFont="1" applyFill="1" applyBorder="1" applyAlignment="1">
      <alignment horizontal="center" vertical="center"/>
    </xf>
    <xf numFmtId="0" fontId="45" fillId="0" borderId="0" xfId="39" applyFont="1"/>
    <xf numFmtId="164" fontId="5" fillId="12" borderId="3" xfId="109" applyNumberFormat="1" applyFont="1" applyFill="1" applyBorder="1" applyAlignment="1">
      <alignment horizontal="center" vertical="center"/>
    </xf>
    <xf numFmtId="169" fontId="5" fillId="12" borderId="3" xfId="109" applyNumberFormat="1" applyFont="1" applyFill="1" applyBorder="1" applyAlignment="1">
      <alignment horizontal="center" vertical="center"/>
    </xf>
    <xf numFmtId="169" fontId="5" fillId="12" borderId="2" xfId="109" applyNumberFormat="1" applyFont="1" applyFill="1" applyBorder="1" applyAlignment="1">
      <alignment horizontal="center" vertical="center"/>
    </xf>
    <xf numFmtId="0" fontId="5" fillId="0" borderId="11" xfId="39" applyFont="1" applyBorder="1" applyAlignment="1">
      <alignment horizontal="center"/>
    </xf>
    <xf numFmtId="0" fontId="6" fillId="0" borderId="5" xfId="39" applyFont="1" applyBorder="1" applyAlignment="1">
      <alignment vertical="center"/>
    </xf>
    <xf numFmtId="164" fontId="6" fillId="0" borderId="5" xfId="110" applyNumberFormat="1" applyFont="1" applyBorder="1" applyAlignment="1">
      <alignment horizontal="center" vertical="center"/>
    </xf>
    <xf numFmtId="0" fontId="45" fillId="0" borderId="0" xfId="39" applyFont="1" applyAlignment="1">
      <alignment horizontal="left"/>
    </xf>
    <xf numFmtId="164" fontId="5" fillId="12" borderId="3" xfId="0" applyNumberFormat="1" applyFont="1" applyFill="1" applyBorder="1" applyAlignment="1">
      <alignment horizontal="center" vertical="center"/>
    </xf>
    <xf numFmtId="164" fontId="9" fillId="0" borderId="13" xfId="39" applyNumberFormat="1" applyFont="1" applyBorder="1" applyAlignment="1">
      <alignment horizontal="center" vertical="center" wrapText="1"/>
    </xf>
    <xf numFmtId="0" fontId="17" fillId="0" borderId="0" xfId="107" applyFont="1"/>
    <xf numFmtId="0" fontId="5" fillId="0" borderId="3" xfId="107" applyFont="1" applyBorder="1" applyAlignment="1">
      <alignment horizontal="left" vertical="center" wrapText="1"/>
    </xf>
    <xf numFmtId="164" fontId="5" fillId="0" borderId="3" xfId="107" applyNumberFormat="1" applyFont="1" applyFill="1" applyBorder="1" applyAlignment="1">
      <alignment horizontal="center" vertical="center" wrapText="1"/>
    </xf>
    <xf numFmtId="164" fontId="5" fillId="0" borderId="16" xfId="107" applyNumberFormat="1" applyFont="1" applyFill="1" applyBorder="1" applyAlignment="1">
      <alignment horizontal="center" vertical="center" wrapText="1"/>
    </xf>
    <xf numFmtId="0" fontId="5" fillId="0" borderId="2" xfId="107" applyFont="1" applyBorder="1" applyAlignment="1">
      <alignment horizontal="left" vertical="center" wrapText="1"/>
    </xf>
    <xf numFmtId="164" fontId="5" fillId="0" borderId="2" xfId="107" applyNumberFormat="1" applyFont="1" applyFill="1" applyBorder="1" applyAlignment="1">
      <alignment horizontal="center" vertical="center" wrapText="1"/>
    </xf>
    <xf numFmtId="164" fontId="6" fillId="0" borderId="5" xfId="107" applyNumberFormat="1" applyFont="1" applyFill="1" applyBorder="1" applyAlignment="1">
      <alignment horizontal="center" vertical="center" wrapText="1"/>
    </xf>
    <xf numFmtId="0" fontId="5" fillId="0" borderId="2" xfId="39" applyFont="1" applyBorder="1" applyAlignment="1">
      <alignment horizontal="center" vertical="center" wrapText="1"/>
    </xf>
    <xf numFmtId="0" fontId="5" fillId="0" borderId="0" xfId="39" applyFont="1" applyBorder="1" applyAlignment="1">
      <alignment vertical="center"/>
    </xf>
    <xf numFmtId="169" fontId="5" fillId="0" borderId="11" xfId="0" applyNumberFormat="1" applyFont="1" applyFill="1" applyBorder="1" applyAlignment="1">
      <alignment horizontal="center" vertical="center" wrapText="1"/>
    </xf>
    <xf numFmtId="169" fontId="5" fillId="0" borderId="2" xfId="0" applyNumberFormat="1" applyFont="1" applyFill="1" applyBorder="1" applyAlignment="1">
      <alignment horizontal="center" vertical="center" wrapText="1"/>
    </xf>
    <xf numFmtId="169" fontId="5" fillId="0" borderId="11" xfId="39" applyNumberFormat="1" applyFont="1" applyBorder="1" applyAlignment="1">
      <alignment horizontal="center"/>
    </xf>
    <xf numFmtId="169" fontId="5" fillId="12" borderId="11" xfId="0" applyNumberFormat="1" applyFont="1" applyFill="1" applyBorder="1" applyAlignment="1">
      <alignment horizontal="center" vertical="center"/>
    </xf>
    <xf numFmtId="0" fontId="6" fillId="0" borderId="5" xfId="0" applyFont="1" applyBorder="1" applyAlignment="1">
      <alignment horizontal="center" vertical="center"/>
    </xf>
    <xf numFmtId="175" fontId="50" fillId="12" borderId="3" xfId="104" applyNumberFormat="1" applyFont="1" applyFill="1" applyBorder="1" applyAlignment="1" applyProtection="1">
      <alignment horizontal="center" vertical="center" wrapText="1"/>
      <protection hidden="1"/>
    </xf>
    <xf numFmtId="0" fontId="0" fillId="0" borderId="0" xfId="0" applyAlignment="1">
      <alignment wrapText="1"/>
    </xf>
    <xf numFmtId="175" fontId="11" fillId="12" borderId="3" xfId="0" applyNumberFormat="1" applyFont="1" applyFill="1" applyBorder="1" applyAlignment="1">
      <alignment horizontal="left" vertical="center" wrapText="1"/>
    </xf>
    <xf numFmtId="175" fontId="6" fillId="12" borderId="0" xfId="0" applyNumberFormat="1" applyFont="1" applyFill="1" applyBorder="1" applyAlignment="1">
      <alignment horizontal="center" vertical="center" wrapText="1"/>
    </xf>
    <xf numFmtId="175" fontId="5" fillId="12" borderId="3" xfId="1" applyNumberFormat="1" applyFont="1" applyFill="1" applyBorder="1" applyAlignment="1">
      <alignment horizontal="left" vertical="center"/>
    </xf>
    <xf numFmtId="169" fontId="5" fillId="0" borderId="2" xfId="42" applyNumberFormat="1" applyFont="1" applyBorder="1" applyAlignment="1">
      <alignment horizontal="center" vertical="center" wrapText="1"/>
    </xf>
    <xf numFmtId="169" fontId="5" fillId="0" borderId="0" xfId="111" applyNumberFormat="1" applyFont="1" applyFill="1" applyBorder="1" applyAlignment="1" applyProtection="1">
      <alignment vertical="top"/>
    </xf>
    <xf numFmtId="0" fontId="4" fillId="12" borderId="0" xfId="39" applyFill="1"/>
  </cellXfs>
  <cellStyles count="119">
    <cellStyle name="Данные (редактируемые)" xfId="4"/>
    <cellStyle name="Данные (редактируемые) 2" xfId="5"/>
    <cellStyle name="Данные (только для чтения)" xfId="6"/>
    <cellStyle name="Данные (только для чтения) 2" xfId="7"/>
    <cellStyle name="Данные для удаления" xfId="8"/>
    <cellStyle name="Данные для удаления 2" xfId="9"/>
    <cellStyle name="Заголовки полей" xfId="10"/>
    <cellStyle name="Заголовки полей [печать]" xfId="11"/>
    <cellStyle name="Заголовки полей 2" xfId="12"/>
    <cellStyle name="Заголовки полей 3" xfId="13"/>
    <cellStyle name="Заголовки полей 4" xfId="14"/>
    <cellStyle name="Заголовки полей 5" xfId="15"/>
    <cellStyle name="Заголовки полей 6" xfId="16"/>
    <cellStyle name="Заголовки полей 7" xfId="17"/>
    <cellStyle name="Заголовки полей 8" xfId="18"/>
    <cellStyle name="Заголовок меры" xfId="19"/>
    <cellStyle name="Заголовок меры 2" xfId="20"/>
    <cellStyle name="Заголовок показателя [печать]" xfId="21"/>
    <cellStyle name="Заголовок показателя константы" xfId="22"/>
    <cellStyle name="Заголовок показателя константы 2" xfId="23"/>
    <cellStyle name="Заголовок результата расчета" xfId="24"/>
    <cellStyle name="Заголовок результата расчета 2" xfId="25"/>
    <cellStyle name="Заголовок свободного показателя" xfId="26"/>
    <cellStyle name="Заголовок свободного показателя 2" xfId="27"/>
    <cellStyle name="Значение фильтра" xfId="28"/>
    <cellStyle name="Значение фильтра [печать]" xfId="29"/>
    <cellStyle name="Значение фильтра [печать] 2" xfId="30"/>
    <cellStyle name="Значение фильтра 2" xfId="31"/>
    <cellStyle name="Значение фильтра 3" xfId="32"/>
    <cellStyle name="Значение фильтра 4" xfId="33"/>
    <cellStyle name="Значение фильтра 5" xfId="34"/>
    <cellStyle name="Значение фильтра 6" xfId="35"/>
    <cellStyle name="Значение фильтра 7" xfId="36"/>
    <cellStyle name="Значение фильтра 8" xfId="37"/>
    <cellStyle name="Информация о задаче" xfId="38"/>
    <cellStyle name="Обычный" xfId="0" builtinId="0"/>
    <cellStyle name="Обычный 10" xfId="107"/>
    <cellStyle name="Обычный 11" xfId="115"/>
    <cellStyle name="Обычный 2" xfId="39"/>
    <cellStyle name="Обычный 2 2" xfId="40"/>
    <cellStyle name="Обычный 2 2 2" xfId="41"/>
    <cellStyle name="Обычный 2 3" xfId="42"/>
    <cellStyle name="Обычный 2 3 2" xfId="113"/>
    <cellStyle name="Обычный 2 4" xfId="43"/>
    <cellStyle name="Обычный 2 4 2" xfId="44"/>
    <cellStyle name="Обычный 2 5" xfId="45"/>
    <cellStyle name="Обычный 2 5 2" xfId="46"/>
    <cellStyle name="Обычный 2 9 2" xfId="108"/>
    <cellStyle name="Обычный 3" xfId="47"/>
    <cellStyle name="Обычный 4" xfId="2"/>
    <cellStyle name="Обычный 5" xfId="48"/>
    <cellStyle name="Обычный 6" xfId="105"/>
    <cellStyle name="Обычный 6 2" xfId="116"/>
    <cellStyle name="Обычный 7" xfId="117"/>
    <cellStyle name="Обычный 7 2" xfId="112"/>
    <cellStyle name="Обычный 8" xfId="118"/>
    <cellStyle name="Обычный 9" xfId="114"/>
    <cellStyle name="Обычный_Bud-2000" xfId="109"/>
    <cellStyle name="Обычный_tmp" xfId="104"/>
    <cellStyle name="Обычный_Взаимные Москв 9мес2006" xfId="102"/>
    <cellStyle name="Обычный_военкомат-2" xfId="111"/>
    <cellStyle name="Обычный_Доходы РБ-2009 по КБК" xfId="100"/>
    <cellStyle name="Обычный_Инвестиц.программа на 2005г. для Минфина по новой структк" xfId="106"/>
    <cellStyle name="Обычный_Лист1" xfId="103"/>
    <cellStyle name="Обычный_прил.финпом" xfId="1"/>
    <cellStyle name="Обычный_республиканский  2005 г" xfId="3"/>
    <cellStyle name="Обычный_Сводка 2010 год" xfId="101"/>
    <cellStyle name="Отдельная ячейка" xfId="49"/>
    <cellStyle name="Отдельная ячейка - константа" xfId="50"/>
    <cellStyle name="Отдельная ячейка - константа [печать]" xfId="51"/>
    <cellStyle name="Отдельная ячейка - константа [печать] 2" xfId="52"/>
    <cellStyle name="Отдельная ячейка - константа 2" xfId="53"/>
    <cellStyle name="Отдельная ячейка - константа 3" xfId="54"/>
    <cellStyle name="Отдельная ячейка - константа 4" xfId="55"/>
    <cellStyle name="Отдельная ячейка - константа 5" xfId="56"/>
    <cellStyle name="Отдельная ячейка - константа 6" xfId="57"/>
    <cellStyle name="Отдельная ячейка - константа 7" xfId="58"/>
    <cellStyle name="Отдельная ячейка - константа 8" xfId="59"/>
    <cellStyle name="Отдельная ячейка [печать]" xfId="60"/>
    <cellStyle name="Отдельная ячейка [печать] 2" xfId="61"/>
    <cellStyle name="Отдельная ячейка 2" xfId="62"/>
    <cellStyle name="Отдельная ячейка 3" xfId="63"/>
    <cellStyle name="Отдельная ячейка 4" xfId="64"/>
    <cellStyle name="Отдельная ячейка 5" xfId="65"/>
    <cellStyle name="Отдельная ячейка 6" xfId="66"/>
    <cellStyle name="Отдельная ячейка 7" xfId="67"/>
    <cellStyle name="Отдельная ячейка 8" xfId="68"/>
    <cellStyle name="Отдельная ячейка-результат" xfId="69"/>
    <cellStyle name="Отдельная ячейка-результат [печать]" xfId="70"/>
    <cellStyle name="Отдельная ячейка-результат [печать] 2" xfId="71"/>
    <cellStyle name="Отдельная ячейка-результат 2" xfId="72"/>
    <cellStyle name="Отдельная ячейка-результат 3" xfId="73"/>
    <cellStyle name="Отдельная ячейка-результат 4" xfId="74"/>
    <cellStyle name="Отдельная ячейка-результат 5" xfId="75"/>
    <cellStyle name="Отдельная ячейка-результат 6" xfId="76"/>
    <cellStyle name="Отдельная ячейка-результат 7" xfId="77"/>
    <cellStyle name="Отдельная ячейка-результат 8" xfId="78"/>
    <cellStyle name="Примечание 2" xfId="79"/>
    <cellStyle name="Свойства элементов измерения" xfId="80"/>
    <cellStyle name="Свойства элементов измерения [печать]" xfId="81"/>
    <cellStyle name="Свойства элементов измерения [печать] 2" xfId="82"/>
    <cellStyle name="Финансовый 2" xfId="83"/>
    <cellStyle name="Финансовый 2 2" xfId="84"/>
    <cellStyle name="Финансовый 3" xfId="85"/>
    <cellStyle name="Финансовый 3 2" xfId="86"/>
    <cellStyle name="Финансовый 3 2 2" xfId="87"/>
    <cellStyle name="Финансовый 4" xfId="88"/>
    <cellStyle name="Финансовый 5" xfId="89"/>
    <cellStyle name="Финансовый 6" xfId="110"/>
    <cellStyle name="Элементы осей" xfId="90"/>
    <cellStyle name="Элементы осей [печать]" xfId="91"/>
    <cellStyle name="Элементы осей [печать] 2" xfId="92"/>
    <cellStyle name="Элементы осей 2" xfId="93"/>
    <cellStyle name="Элементы осей 3" xfId="94"/>
    <cellStyle name="Элементы осей 4" xfId="95"/>
    <cellStyle name="Элементы осей 5" xfId="96"/>
    <cellStyle name="Элементы осей 6" xfId="97"/>
    <cellStyle name="Элементы осей 7" xfId="98"/>
    <cellStyle name="Элементы осей 8"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4"/>
  <sheetViews>
    <sheetView view="pageBreakPreview" topLeftCell="A13" zoomScale="90" zoomScaleNormal="100" zoomScaleSheetLayoutView="90" workbookViewId="0">
      <selection activeCell="B16" sqref="B16"/>
    </sheetView>
  </sheetViews>
  <sheetFormatPr defaultRowHeight="12.75" x14ac:dyDescent="0.2"/>
  <cols>
    <col min="1" max="1" width="27.140625" style="1" customWidth="1"/>
    <col min="2" max="2" width="51.7109375" style="1" customWidth="1"/>
    <col min="3" max="3" width="15.85546875" style="1" customWidth="1"/>
    <col min="4" max="4" width="17.28515625" style="1" customWidth="1"/>
    <col min="5" max="6" width="11.28515625" style="1" bestFit="1" customWidth="1"/>
    <col min="7" max="7" width="15" style="1" bestFit="1" customWidth="1"/>
    <col min="8" max="8" width="11.5703125" style="1" bestFit="1" customWidth="1"/>
    <col min="9" max="16384" width="9.140625" style="1"/>
  </cols>
  <sheetData>
    <row r="1" spans="1:8" ht="15.75" x14ac:dyDescent="0.25">
      <c r="D1" s="2" t="s">
        <v>0</v>
      </c>
    </row>
    <row r="2" spans="1:8" ht="15.75" x14ac:dyDescent="0.25">
      <c r="D2" s="2" t="s">
        <v>1</v>
      </c>
    </row>
    <row r="3" spans="1:8" ht="15.75" x14ac:dyDescent="0.25">
      <c r="D3" s="2" t="s">
        <v>2</v>
      </c>
    </row>
    <row r="4" spans="1:8" ht="15.75" x14ac:dyDescent="0.25">
      <c r="D4" s="2" t="s">
        <v>37</v>
      </c>
    </row>
    <row r="6" spans="1:8" ht="71.25" customHeight="1" x14ac:dyDescent="0.25">
      <c r="A6" s="70" t="s">
        <v>38</v>
      </c>
      <c r="B6" s="70"/>
      <c r="C6" s="70"/>
      <c r="D6" s="70"/>
      <c r="E6" s="3"/>
      <c r="F6" s="3"/>
      <c r="G6" s="3"/>
      <c r="H6" s="3"/>
    </row>
    <row r="7" spans="1:8" ht="15.75" x14ac:dyDescent="0.25">
      <c r="A7" s="4"/>
      <c r="B7" s="4"/>
      <c r="C7" s="4"/>
    </row>
    <row r="8" spans="1:8" ht="15" x14ac:dyDescent="0.25">
      <c r="C8" s="5"/>
      <c r="D8" s="5" t="s">
        <v>3</v>
      </c>
    </row>
    <row r="9" spans="1:8" ht="21.75" customHeight="1" x14ac:dyDescent="0.2">
      <c r="A9" s="6" t="s">
        <v>4</v>
      </c>
      <c r="B9" s="6" t="s">
        <v>5</v>
      </c>
      <c r="C9" s="6" t="s">
        <v>6</v>
      </c>
      <c r="D9" s="6" t="s">
        <v>7</v>
      </c>
    </row>
    <row r="10" spans="1:8" ht="31.5" x14ac:dyDescent="0.2">
      <c r="A10" s="7" t="s">
        <v>8</v>
      </c>
      <c r="B10" s="8" t="s">
        <v>9</v>
      </c>
      <c r="C10" s="9">
        <f>SUM(C11:C12)</f>
        <v>-9767.1000000000931</v>
      </c>
      <c r="D10" s="9">
        <f>SUM(D11:D12)</f>
        <v>-400718.60000000009</v>
      </c>
    </row>
    <row r="11" spans="1:8" ht="47.25" x14ac:dyDescent="0.2">
      <c r="A11" s="10" t="s">
        <v>10</v>
      </c>
      <c r="B11" s="11" t="s">
        <v>11</v>
      </c>
      <c r="C11" s="12">
        <v>1399343.5</v>
      </c>
      <c r="D11" s="12">
        <v>883000</v>
      </c>
    </row>
    <row r="12" spans="1:8" ht="47.25" x14ac:dyDescent="0.2">
      <c r="A12" s="10" t="s">
        <v>12</v>
      </c>
      <c r="B12" s="11" t="s">
        <v>13</v>
      </c>
      <c r="C12" s="12">
        <v>-1409110.6</v>
      </c>
      <c r="D12" s="12">
        <v>-1283718.6000000001</v>
      </c>
    </row>
    <row r="13" spans="1:8" ht="31.5" x14ac:dyDescent="0.2">
      <c r="A13" s="7" t="s">
        <v>14</v>
      </c>
      <c r="B13" s="8" t="s">
        <v>15</v>
      </c>
      <c r="C13" s="13">
        <f>SUM(C14:C17)</f>
        <v>525392</v>
      </c>
      <c r="D13" s="13">
        <f>SUM(D14:D17)</f>
        <v>525392</v>
      </c>
    </row>
    <row r="14" spans="1:8" ht="63" x14ac:dyDescent="0.2">
      <c r="A14" s="10" t="s">
        <v>16</v>
      </c>
      <c r="B14" s="11" t="s">
        <v>17</v>
      </c>
      <c r="C14" s="12">
        <f>3042784-C15</f>
        <v>525392</v>
      </c>
      <c r="D14" s="12">
        <f>3042784-D15</f>
        <v>525392</v>
      </c>
      <c r="E14" s="14"/>
      <c r="F14" s="14"/>
      <c r="H14" s="14"/>
    </row>
    <row r="15" spans="1:8" ht="31.5" x14ac:dyDescent="0.2">
      <c r="A15" s="15" t="s">
        <v>18</v>
      </c>
      <c r="B15" s="31" t="s">
        <v>19</v>
      </c>
      <c r="C15" s="16">
        <v>2517392</v>
      </c>
      <c r="D15" s="16">
        <v>2517392</v>
      </c>
      <c r="E15" s="14"/>
      <c r="F15" s="14"/>
      <c r="G15" s="14"/>
    </row>
    <row r="16" spans="1:8" ht="63" x14ac:dyDescent="0.2">
      <c r="A16" s="10" t="s">
        <v>20</v>
      </c>
      <c r="B16" s="31" t="s">
        <v>21</v>
      </c>
      <c r="C16" s="12">
        <v>0</v>
      </c>
      <c r="D16" s="12">
        <v>0</v>
      </c>
    </row>
    <row r="17" spans="1:7" ht="47.25" x14ac:dyDescent="0.2">
      <c r="A17" s="15" t="s">
        <v>22</v>
      </c>
      <c r="B17" s="31" t="s">
        <v>23</v>
      </c>
      <c r="C17" s="16">
        <v>-2517392</v>
      </c>
      <c r="D17" s="16">
        <v>-2517392</v>
      </c>
    </row>
    <row r="18" spans="1:7" ht="31.5" x14ac:dyDescent="0.2">
      <c r="A18" s="17" t="s">
        <v>24</v>
      </c>
      <c r="B18" s="18" t="s">
        <v>25</v>
      </c>
      <c r="C18" s="19">
        <f>+C19+C20</f>
        <v>1137519.8999999985</v>
      </c>
      <c r="D18" s="19">
        <f>+D19+D20</f>
        <v>102708.70000000298</v>
      </c>
    </row>
    <row r="19" spans="1:7" ht="31.5" x14ac:dyDescent="0.2">
      <c r="A19" s="10" t="s">
        <v>26</v>
      </c>
      <c r="B19" s="20" t="s">
        <v>27</v>
      </c>
      <c r="C19" s="12">
        <f>-52533584.2+606561.6</f>
        <v>-51927022.600000001</v>
      </c>
      <c r="D19" s="12">
        <v>-59268238.5</v>
      </c>
    </row>
    <row r="20" spans="1:7" ht="31.5" x14ac:dyDescent="0.2">
      <c r="A20" s="10" t="s">
        <v>28</v>
      </c>
      <c r="B20" s="20" t="s">
        <v>29</v>
      </c>
      <c r="C20" s="12">
        <v>53064542.5</v>
      </c>
      <c r="D20" s="12">
        <v>59370947.200000003</v>
      </c>
    </row>
    <row r="21" spans="1:7" ht="31.5" x14ac:dyDescent="0.2">
      <c r="A21" s="17" t="s">
        <v>30</v>
      </c>
      <c r="B21" s="21" t="s">
        <v>31</v>
      </c>
      <c r="C21" s="13">
        <f>+C22+C23</f>
        <v>52392.900000000023</v>
      </c>
      <c r="D21" s="13">
        <f>+D22+D23</f>
        <v>-49057.200000000012</v>
      </c>
    </row>
    <row r="22" spans="1:7" ht="63" x14ac:dyDescent="0.2">
      <c r="A22" s="10" t="s">
        <v>32</v>
      </c>
      <c r="B22" s="20" t="s">
        <v>33</v>
      </c>
      <c r="C22" s="12">
        <v>-797000</v>
      </c>
      <c r="D22" s="12">
        <v>-441500</v>
      </c>
      <c r="E22" s="22"/>
      <c r="F22" s="23"/>
      <c r="G22" s="23"/>
    </row>
    <row r="23" spans="1:7" ht="78.75" x14ac:dyDescent="0.2">
      <c r="A23" s="10" t="s">
        <v>34</v>
      </c>
      <c r="B23" s="20" t="s">
        <v>35</v>
      </c>
      <c r="C23" s="12">
        <v>849392.9</v>
      </c>
      <c r="D23" s="12">
        <v>392442.8</v>
      </c>
      <c r="E23" s="23"/>
      <c r="F23" s="23"/>
      <c r="G23" s="23"/>
    </row>
    <row r="24" spans="1:7" ht="15.75" x14ac:dyDescent="0.2">
      <c r="A24" s="24"/>
      <c r="B24" s="25" t="s">
        <v>36</v>
      </c>
      <c r="C24" s="26">
        <f>C10+C13+C21+C18</f>
        <v>1705537.6999999983</v>
      </c>
      <c r="D24" s="26">
        <f>D10+D13+D21+D18</f>
        <v>178324.90000000288</v>
      </c>
    </row>
    <row r="25" spans="1:7" x14ac:dyDescent="0.2">
      <c r="A25" s="27"/>
      <c r="B25" s="28"/>
      <c r="C25" s="14"/>
      <c r="D25" s="14"/>
    </row>
    <row r="26" spans="1:7" x14ac:dyDescent="0.2">
      <c r="A26" s="23"/>
      <c r="B26" s="32"/>
      <c r="C26" s="14"/>
      <c r="D26" s="14"/>
    </row>
    <row r="27" spans="1:7" x14ac:dyDescent="0.2">
      <c r="A27" s="23"/>
      <c r="B27" s="32"/>
      <c r="C27" s="14"/>
      <c r="D27" s="14"/>
    </row>
    <row r="28" spans="1:7" x14ac:dyDescent="0.2">
      <c r="A28" s="23"/>
      <c r="B28" s="29"/>
      <c r="C28" s="14"/>
      <c r="D28" s="14"/>
    </row>
    <row r="29" spans="1:7" x14ac:dyDescent="0.2">
      <c r="A29" s="23"/>
      <c r="B29" s="23"/>
      <c r="C29" s="14"/>
      <c r="D29" s="14"/>
    </row>
    <row r="30" spans="1:7" x14ac:dyDescent="0.2">
      <c r="A30" s="23"/>
      <c r="B30" s="23"/>
      <c r="C30" s="30"/>
    </row>
    <row r="31" spans="1:7" x14ac:dyDescent="0.2">
      <c r="A31" s="23"/>
      <c r="B31" s="23"/>
    </row>
    <row r="32" spans="1:7" x14ac:dyDescent="0.2">
      <c r="C32" s="14"/>
    </row>
    <row r="33" spans="3:3" x14ac:dyDescent="0.2">
      <c r="C33" s="14"/>
    </row>
    <row r="34" spans="3:3" x14ac:dyDescent="0.2">
      <c r="C34" s="14"/>
    </row>
  </sheetData>
  <mergeCells count="1">
    <mergeCell ref="A6:D6"/>
  </mergeCells>
  <pageMargins left="0.51" right="0.15748031496062992" top="0.19685039370078741" bottom="0.23622047244094491" header="0.19685039370078741" footer="0.23622047244094491"/>
  <pageSetup paperSize="9" scale="8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Horizontal="1" syncRef="A1" transitionEvaluation="1">
    <tabColor theme="5" tint="0.39997558519241921"/>
    <outlinePr summaryRight="0"/>
    <pageSetUpPr fitToPage="1"/>
  </sheetPr>
  <dimension ref="A1:L31"/>
  <sheetViews>
    <sheetView view="pageBreakPreview" zoomScale="90" zoomScaleNormal="100" zoomScaleSheetLayoutView="90" workbookViewId="0">
      <selection activeCell="B55" sqref="B55"/>
    </sheetView>
  </sheetViews>
  <sheetFormatPr defaultRowHeight="12.75" x14ac:dyDescent="0.2"/>
  <cols>
    <col min="1" max="1" width="5.5703125" style="393" customWidth="1"/>
    <col min="2" max="2" width="26.28515625" style="393" customWidth="1"/>
    <col min="3" max="3" width="18.42578125" style="393" customWidth="1"/>
    <col min="4" max="4" width="16.5703125" style="393" customWidth="1"/>
    <col min="5" max="5" width="18.42578125" style="393" customWidth="1"/>
    <col min="6" max="256" width="9.140625" style="393"/>
    <col min="257" max="257" width="5.5703125" style="393" customWidth="1"/>
    <col min="258" max="258" width="26.28515625" style="393" customWidth="1"/>
    <col min="259" max="259" width="18.42578125" style="393" customWidth="1"/>
    <col min="260" max="260" width="16.5703125" style="393" customWidth="1"/>
    <col min="261" max="261" width="18.42578125" style="393" customWidth="1"/>
    <col min="262" max="512" width="9.140625" style="393"/>
    <col min="513" max="513" width="5.5703125" style="393" customWidth="1"/>
    <col min="514" max="514" width="26.28515625" style="393" customWidth="1"/>
    <col min="515" max="515" width="18.42578125" style="393" customWidth="1"/>
    <col min="516" max="516" width="16.5703125" style="393" customWidth="1"/>
    <col min="517" max="517" width="18.42578125" style="393" customWidth="1"/>
    <col min="518" max="768" width="9.140625" style="393"/>
    <col min="769" max="769" width="5.5703125" style="393" customWidth="1"/>
    <col min="770" max="770" width="26.28515625" style="393" customWidth="1"/>
    <col min="771" max="771" width="18.42578125" style="393" customWidth="1"/>
    <col min="772" max="772" width="16.5703125" style="393" customWidth="1"/>
    <col min="773" max="773" width="18.42578125" style="393" customWidth="1"/>
    <col min="774" max="1024" width="9.140625" style="393"/>
    <col min="1025" max="1025" width="5.5703125" style="393" customWidth="1"/>
    <col min="1026" max="1026" width="26.28515625" style="393" customWidth="1"/>
    <col min="1027" max="1027" width="18.42578125" style="393" customWidth="1"/>
    <col min="1028" max="1028" width="16.5703125" style="393" customWidth="1"/>
    <col min="1029" max="1029" width="18.42578125" style="393" customWidth="1"/>
    <col min="1030" max="1280" width="9.140625" style="393"/>
    <col min="1281" max="1281" width="5.5703125" style="393" customWidth="1"/>
    <col min="1282" max="1282" width="26.28515625" style="393" customWidth="1"/>
    <col min="1283" max="1283" width="18.42578125" style="393" customWidth="1"/>
    <col min="1284" max="1284" width="16.5703125" style="393" customWidth="1"/>
    <col min="1285" max="1285" width="18.42578125" style="393" customWidth="1"/>
    <col min="1286" max="1536" width="9.140625" style="393"/>
    <col min="1537" max="1537" width="5.5703125" style="393" customWidth="1"/>
    <col min="1538" max="1538" width="26.28515625" style="393" customWidth="1"/>
    <col min="1539" max="1539" width="18.42578125" style="393" customWidth="1"/>
    <col min="1540" max="1540" width="16.5703125" style="393" customWidth="1"/>
    <col min="1541" max="1541" width="18.42578125" style="393" customWidth="1"/>
    <col min="1542" max="1792" width="9.140625" style="393"/>
    <col min="1793" max="1793" width="5.5703125" style="393" customWidth="1"/>
    <col min="1794" max="1794" width="26.28515625" style="393" customWidth="1"/>
    <col min="1795" max="1795" width="18.42578125" style="393" customWidth="1"/>
    <col min="1796" max="1796" width="16.5703125" style="393" customWidth="1"/>
    <col min="1797" max="1797" width="18.42578125" style="393" customWidth="1"/>
    <col min="1798" max="2048" width="9.140625" style="393"/>
    <col min="2049" max="2049" width="5.5703125" style="393" customWidth="1"/>
    <col min="2050" max="2050" width="26.28515625" style="393" customWidth="1"/>
    <col min="2051" max="2051" width="18.42578125" style="393" customWidth="1"/>
    <col min="2052" max="2052" width="16.5703125" style="393" customWidth="1"/>
    <col min="2053" max="2053" width="18.42578125" style="393" customWidth="1"/>
    <col min="2054" max="2304" width="9.140625" style="393"/>
    <col min="2305" max="2305" width="5.5703125" style="393" customWidth="1"/>
    <col min="2306" max="2306" width="26.28515625" style="393" customWidth="1"/>
    <col min="2307" max="2307" width="18.42578125" style="393" customWidth="1"/>
    <col min="2308" max="2308" width="16.5703125" style="393" customWidth="1"/>
    <col min="2309" max="2309" width="18.42578125" style="393" customWidth="1"/>
    <col min="2310" max="2560" width="9.140625" style="393"/>
    <col min="2561" max="2561" width="5.5703125" style="393" customWidth="1"/>
    <col min="2562" max="2562" width="26.28515625" style="393" customWidth="1"/>
    <col min="2563" max="2563" width="18.42578125" style="393" customWidth="1"/>
    <col min="2564" max="2564" width="16.5703125" style="393" customWidth="1"/>
    <col min="2565" max="2565" width="18.42578125" style="393" customWidth="1"/>
    <col min="2566" max="2816" width="9.140625" style="393"/>
    <col min="2817" max="2817" width="5.5703125" style="393" customWidth="1"/>
    <col min="2818" max="2818" width="26.28515625" style="393" customWidth="1"/>
    <col min="2819" max="2819" width="18.42578125" style="393" customWidth="1"/>
    <col min="2820" max="2820" width="16.5703125" style="393" customWidth="1"/>
    <col min="2821" max="2821" width="18.42578125" style="393" customWidth="1"/>
    <col min="2822" max="3072" width="9.140625" style="393"/>
    <col min="3073" max="3073" width="5.5703125" style="393" customWidth="1"/>
    <col min="3074" max="3074" width="26.28515625" style="393" customWidth="1"/>
    <col min="3075" max="3075" width="18.42578125" style="393" customWidth="1"/>
    <col min="3076" max="3076" width="16.5703125" style="393" customWidth="1"/>
    <col min="3077" max="3077" width="18.42578125" style="393" customWidth="1"/>
    <col min="3078" max="3328" width="9.140625" style="393"/>
    <col min="3329" max="3329" width="5.5703125" style="393" customWidth="1"/>
    <col min="3330" max="3330" width="26.28515625" style="393" customWidth="1"/>
    <col min="3331" max="3331" width="18.42578125" style="393" customWidth="1"/>
    <col min="3332" max="3332" width="16.5703125" style="393" customWidth="1"/>
    <col min="3333" max="3333" width="18.42578125" style="393" customWidth="1"/>
    <col min="3334" max="3584" width="9.140625" style="393"/>
    <col min="3585" max="3585" width="5.5703125" style="393" customWidth="1"/>
    <col min="3586" max="3586" width="26.28515625" style="393" customWidth="1"/>
    <col min="3587" max="3587" width="18.42578125" style="393" customWidth="1"/>
    <col min="3588" max="3588" width="16.5703125" style="393" customWidth="1"/>
    <col min="3589" max="3589" width="18.42578125" style="393" customWidth="1"/>
    <col min="3590" max="3840" width="9.140625" style="393"/>
    <col min="3841" max="3841" width="5.5703125" style="393" customWidth="1"/>
    <col min="3842" max="3842" width="26.28515625" style="393" customWidth="1"/>
    <col min="3843" max="3843" width="18.42578125" style="393" customWidth="1"/>
    <col min="3844" max="3844" width="16.5703125" style="393" customWidth="1"/>
    <col min="3845" max="3845" width="18.42578125" style="393" customWidth="1"/>
    <col min="3846" max="4096" width="9.140625" style="393"/>
    <col min="4097" max="4097" width="5.5703125" style="393" customWidth="1"/>
    <col min="4098" max="4098" width="26.28515625" style="393" customWidth="1"/>
    <col min="4099" max="4099" width="18.42578125" style="393" customWidth="1"/>
    <col min="4100" max="4100" width="16.5703125" style="393" customWidth="1"/>
    <col min="4101" max="4101" width="18.42578125" style="393" customWidth="1"/>
    <col min="4102" max="4352" width="9.140625" style="393"/>
    <col min="4353" max="4353" width="5.5703125" style="393" customWidth="1"/>
    <col min="4354" max="4354" width="26.28515625" style="393" customWidth="1"/>
    <col min="4355" max="4355" width="18.42578125" style="393" customWidth="1"/>
    <col min="4356" max="4356" width="16.5703125" style="393" customWidth="1"/>
    <col min="4357" max="4357" width="18.42578125" style="393" customWidth="1"/>
    <col min="4358" max="4608" width="9.140625" style="393"/>
    <col min="4609" max="4609" width="5.5703125" style="393" customWidth="1"/>
    <col min="4610" max="4610" width="26.28515625" style="393" customWidth="1"/>
    <col min="4611" max="4611" width="18.42578125" style="393" customWidth="1"/>
    <col min="4612" max="4612" width="16.5703125" style="393" customWidth="1"/>
    <col min="4613" max="4613" width="18.42578125" style="393" customWidth="1"/>
    <col min="4614" max="4864" width="9.140625" style="393"/>
    <col min="4865" max="4865" width="5.5703125" style="393" customWidth="1"/>
    <col min="4866" max="4866" width="26.28515625" style="393" customWidth="1"/>
    <col min="4867" max="4867" width="18.42578125" style="393" customWidth="1"/>
    <col min="4868" max="4868" width="16.5703125" style="393" customWidth="1"/>
    <col min="4869" max="4869" width="18.42578125" style="393" customWidth="1"/>
    <col min="4870" max="5120" width="9.140625" style="393"/>
    <col min="5121" max="5121" width="5.5703125" style="393" customWidth="1"/>
    <col min="5122" max="5122" width="26.28515625" style="393" customWidth="1"/>
    <col min="5123" max="5123" width="18.42578125" style="393" customWidth="1"/>
    <col min="5124" max="5124" width="16.5703125" style="393" customWidth="1"/>
    <col min="5125" max="5125" width="18.42578125" style="393" customWidth="1"/>
    <col min="5126" max="5376" width="9.140625" style="393"/>
    <col min="5377" max="5377" width="5.5703125" style="393" customWidth="1"/>
    <col min="5378" max="5378" width="26.28515625" style="393" customWidth="1"/>
    <col min="5379" max="5379" width="18.42578125" style="393" customWidth="1"/>
    <col min="5380" max="5380" width="16.5703125" style="393" customWidth="1"/>
    <col min="5381" max="5381" width="18.42578125" style="393" customWidth="1"/>
    <col min="5382" max="5632" width="9.140625" style="393"/>
    <col min="5633" max="5633" width="5.5703125" style="393" customWidth="1"/>
    <col min="5634" max="5634" width="26.28515625" style="393" customWidth="1"/>
    <col min="5635" max="5635" width="18.42578125" style="393" customWidth="1"/>
    <col min="5636" max="5636" width="16.5703125" style="393" customWidth="1"/>
    <col min="5637" max="5637" width="18.42578125" style="393" customWidth="1"/>
    <col min="5638" max="5888" width="9.140625" style="393"/>
    <col min="5889" max="5889" width="5.5703125" style="393" customWidth="1"/>
    <col min="5890" max="5890" width="26.28515625" style="393" customWidth="1"/>
    <col min="5891" max="5891" width="18.42578125" style="393" customWidth="1"/>
    <col min="5892" max="5892" width="16.5703125" style="393" customWidth="1"/>
    <col min="5893" max="5893" width="18.42578125" style="393" customWidth="1"/>
    <col min="5894" max="6144" width="9.140625" style="393"/>
    <col min="6145" max="6145" width="5.5703125" style="393" customWidth="1"/>
    <col min="6146" max="6146" width="26.28515625" style="393" customWidth="1"/>
    <col min="6147" max="6147" width="18.42578125" style="393" customWidth="1"/>
    <col min="6148" max="6148" width="16.5703125" style="393" customWidth="1"/>
    <col min="6149" max="6149" width="18.42578125" style="393" customWidth="1"/>
    <col min="6150" max="6400" width="9.140625" style="393"/>
    <col min="6401" max="6401" width="5.5703125" style="393" customWidth="1"/>
    <col min="6402" max="6402" width="26.28515625" style="393" customWidth="1"/>
    <col min="6403" max="6403" width="18.42578125" style="393" customWidth="1"/>
    <col min="6404" max="6404" width="16.5703125" style="393" customWidth="1"/>
    <col min="6405" max="6405" width="18.42578125" style="393" customWidth="1"/>
    <col min="6406" max="6656" width="9.140625" style="393"/>
    <col min="6657" max="6657" width="5.5703125" style="393" customWidth="1"/>
    <col min="6658" max="6658" width="26.28515625" style="393" customWidth="1"/>
    <col min="6659" max="6659" width="18.42578125" style="393" customWidth="1"/>
    <col min="6660" max="6660" width="16.5703125" style="393" customWidth="1"/>
    <col min="6661" max="6661" width="18.42578125" style="393" customWidth="1"/>
    <col min="6662" max="6912" width="9.140625" style="393"/>
    <col min="6913" max="6913" width="5.5703125" style="393" customWidth="1"/>
    <col min="6914" max="6914" width="26.28515625" style="393" customWidth="1"/>
    <col min="6915" max="6915" width="18.42578125" style="393" customWidth="1"/>
    <col min="6916" max="6916" width="16.5703125" style="393" customWidth="1"/>
    <col min="6917" max="6917" width="18.42578125" style="393" customWidth="1"/>
    <col min="6918" max="7168" width="9.140625" style="393"/>
    <col min="7169" max="7169" width="5.5703125" style="393" customWidth="1"/>
    <col min="7170" max="7170" width="26.28515625" style="393" customWidth="1"/>
    <col min="7171" max="7171" width="18.42578125" style="393" customWidth="1"/>
    <col min="7172" max="7172" width="16.5703125" style="393" customWidth="1"/>
    <col min="7173" max="7173" width="18.42578125" style="393" customWidth="1"/>
    <col min="7174" max="7424" width="9.140625" style="393"/>
    <col min="7425" max="7425" width="5.5703125" style="393" customWidth="1"/>
    <col min="7426" max="7426" width="26.28515625" style="393" customWidth="1"/>
    <col min="7427" max="7427" width="18.42578125" style="393" customWidth="1"/>
    <col min="7428" max="7428" width="16.5703125" style="393" customWidth="1"/>
    <col min="7429" max="7429" width="18.42578125" style="393" customWidth="1"/>
    <col min="7430" max="7680" width="9.140625" style="393"/>
    <col min="7681" max="7681" width="5.5703125" style="393" customWidth="1"/>
    <col min="7682" max="7682" width="26.28515625" style="393" customWidth="1"/>
    <col min="7683" max="7683" width="18.42578125" style="393" customWidth="1"/>
    <col min="7684" max="7684" width="16.5703125" style="393" customWidth="1"/>
    <col min="7685" max="7685" width="18.42578125" style="393" customWidth="1"/>
    <col min="7686" max="7936" width="9.140625" style="393"/>
    <col min="7937" max="7937" width="5.5703125" style="393" customWidth="1"/>
    <col min="7938" max="7938" width="26.28515625" style="393" customWidth="1"/>
    <col min="7939" max="7939" width="18.42578125" style="393" customWidth="1"/>
    <col min="7940" max="7940" width="16.5703125" style="393" customWidth="1"/>
    <col min="7941" max="7941" width="18.42578125" style="393" customWidth="1"/>
    <col min="7942" max="8192" width="9.140625" style="393"/>
    <col min="8193" max="8193" width="5.5703125" style="393" customWidth="1"/>
    <col min="8194" max="8194" width="26.28515625" style="393" customWidth="1"/>
    <col min="8195" max="8195" width="18.42578125" style="393" customWidth="1"/>
    <col min="8196" max="8196" width="16.5703125" style="393" customWidth="1"/>
    <col min="8197" max="8197" width="18.42578125" style="393" customWidth="1"/>
    <col min="8198" max="8448" width="9.140625" style="393"/>
    <col min="8449" max="8449" width="5.5703125" style="393" customWidth="1"/>
    <col min="8450" max="8450" width="26.28515625" style="393" customWidth="1"/>
    <col min="8451" max="8451" width="18.42578125" style="393" customWidth="1"/>
    <col min="8452" max="8452" width="16.5703125" style="393" customWidth="1"/>
    <col min="8453" max="8453" width="18.42578125" style="393" customWidth="1"/>
    <col min="8454" max="8704" width="9.140625" style="393"/>
    <col min="8705" max="8705" width="5.5703125" style="393" customWidth="1"/>
    <col min="8706" max="8706" width="26.28515625" style="393" customWidth="1"/>
    <col min="8707" max="8707" width="18.42578125" style="393" customWidth="1"/>
    <col min="8708" max="8708" width="16.5703125" style="393" customWidth="1"/>
    <col min="8709" max="8709" width="18.42578125" style="393" customWidth="1"/>
    <col min="8710" max="8960" width="9.140625" style="393"/>
    <col min="8961" max="8961" width="5.5703125" style="393" customWidth="1"/>
    <col min="8962" max="8962" width="26.28515625" style="393" customWidth="1"/>
    <col min="8963" max="8963" width="18.42578125" style="393" customWidth="1"/>
    <col min="8964" max="8964" width="16.5703125" style="393" customWidth="1"/>
    <col min="8965" max="8965" width="18.42578125" style="393" customWidth="1"/>
    <col min="8966" max="9216" width="9.140625" style="393"/>
    <col min="9217" max="9217" width="5.5703125" style="393" customWidth="1"/>
    <col min="9218" max="9218" width="26.28515625" style="393" customWidth="1"/>
    <col min="9219" max="9219" width="18.42578125" style="393" customWidth="1"/>
    <col min="9220" max="9220" width="16.5703125" style="393" customWidth="1"/>
    <col min="9221" max="9221" width="18.42578125" style="393" customWidth="1"/>
    <col min="9222" max="9472" width="9.140625" style="393"/>
    <col min="9473" max="9473" width="5.5703125" style="393" customWidth="1"/>
    <col min="9474" max="9474" width="26.28515625" style="393" customWidth="1"/>
    <col min="9475" max="9475" width="18.42578125" style="393" customWidth="1"/>
    <col min="9476" max="9476" width="16.5703125" style="393" customWidth="1"/>
    <col min="9477" max="9477" width="18.42578125" style="393" customWidth="1"/>
    <col min="9478" max="9728" width="9.140625" style="393"/>
    <col min="9729" max="9729" width="5.5703125" style="393" customWidth="1"/>
    <col min="9730" max="9730" width="26.28515625" style="393" customWidth="1"/>
    <col min="9731" max="9731" width="18.42578125" style="393" customWidth="1"/>
    <col min="9732" max="9732" width="16.5703125" style="393" customWidth="1"/>
    <col min="9733" max="9733" width="18.42578125" style="393" customWidth="1"/>
    <col min="9734" max="9984" width="9.140625" style="393"/>
    <col min="9985" max="9985" width="5.5703125" style="393" customWidth="1"/>
    <col min="9986" max="9986" width="26.28515625" style="393" customWidth="1"/>
    <col min="9987" max="9987" width="18.42578125" style="393" customWidth="1"/>
    <col min="9988" max="9988" width="16.5703125" style="393" customWidth="1"/>
    <col min="9989" max="9989" width="18.42578125" style="393" customWidth="1"/>
    <col min="9990" max="10240" width="9.140625" style="393"/>
    <col min="10241" max="10241" width="5.5703125" style="393" customWidth="1"/>
    <col min="10242" max="10242" width="26.28515625" style="393" customWidth="1"/>
    <col min="10243" max="10243" width="18.42578125" style="393" customWidth="1"/>
    <col min="10244" max="10244" width="16.5703125" style="393" customWidth="1"/>
    <col min="10245" max="10245" width="18.42578125" style="393" customWidth="1"/>
    <col min="10246" max="10496" width="9.140625" style="393"/>
    <col min="10497" max="10497" width="5.5703125" style="393" customWidth="1"/>
    <col min="10498" max="10498" width="26.28515625" style="393" customWidth="1"/>
    <col min="10499" max="10499" width="18.42578125" style="393" customWidth="1"/>
    <col min="10500" max="10500" width="16.5703125" style="393" customWidth="1"/>
    <col min="10501" max="10501" width="18.42578125" style="393" customWidth="1"/>
    <col min="10502" max="10752" width="9.140625" style="393"/>
    <col min="10753" max="10753" width="5.5703125" style="393" customWidth="1"/>
    <col min="10754" max="10754" width="26.28515625" style="393" customWidth="1"/>
    <col min="10755" max="10755" width="18.42578125" style="393" customWidth="1"/>
    <col min="10756" max="10756" width="16.5703125" style="393" customWidth="1"/>
    <col min="10757" max="10757" width="18.42578125" style="393" customWidth="1"/>
    <col min="10758" max="11008" width="9.140625" style="393"/>
    <col min="11009" max="11009" width="5.5703125" style="393" customWidth="1"/>
    <col min="11010" max="11010" width="26.28515625" style="393" customWidth="1"/>
    <col min="11011" max="11011" width="18.42578125" style="393" customWidth="1"/>
    <col min="11012" max="11012" width="16.5703125" style="393" customWidth="1"/>
    <col min="11013" max="11013" width="18.42578125" style="393" customWidth="1"/>
    <col min="11014" max="11264" width="9.140625" style="393"/>
    <col min="11265" max="11265" width="5.5703125" style="393" customWidth="1"/>
    <col min="11266" max="11266" width="26.28515625" style="393" customWidth="1"/>
    <col min="11267" max="11267" width="18.42578125" style="393" customWidth="1"/>
    <col min="11268" max="11268" width="16.5703125" style="393" customWidth="1"/>
    <col min="11269" max="11269" width="18.42578125" style="393" customWidth="1"/>
    <col min="11270" max="11520" width="9.140625" style="393"/>
    <col min="11521" max="11521" width="5.5703125" style="393" customWidth="1"/>
    <col min="11522" max="11522" width="26.28515625" style="393" customWidth="1"/>
    <col min="11523" max="11523" width="18.42578125" style="393" customWidth="1"/>
    <col min="11524" max="11524" width="16.5703125" style="393" customWidth="1"/>
    <col min="11525" max="11525" width="18.42578125" style="393" customWidth="1"/>
    <col min="11526" max="11776" width="9.140625" style="393"/>
    <col min="11777" max="11777" width="5.5703125" style="393" customWidth="1"/>
    <col min="11778" max="11778" width="26.28515625" style="393" customWidth="1"/>
    <col min="11779" max="11779" width="18.42578125" style="393" customWidth="1"/>
    <col min="11780" max="11780" width="16.5703125" style="393" customWidth="1"/>
    <col min="11781" max="11781" width="18.42578125" style="393" customWidth="1"/>
    <col min="11782" max="12032" width="9.140625" style="393"/>
    <col min="12033" max="12033" width="5.5703125" style="393" customWidth="1"/>
    <col min="12034" max="12034" width="26.28515625" style="393" customWidth="1"/>
    <col min="12035" max="12035" width="18.42578125" style="393" customWidth="1"/>
    <col min="12036" max="12036" width="16.5703125" style="393" customWidth="1"/>
    <col min="12037" max="12037" width="18.42578125" style="393" customWidth="1"/>
    <col min="12038" max="12288" width="9.140625" style="393"/>
    <col min="12289" max="12289" width="5.5703125" style="393" customWidth="1"/>
    <col min="12290" max="12290" width="26.28515625" style="393" customWidth="1"/>
    <col min="12291" max="12291" width="18.42578125" style="393" customWidth="1"/>
    <col min="12292" max="12292" width="16.5703125" style="393" customWidth="1"/>
    <col min="12293" max="12293" width="18.42578125" style="393" customWidth="1"/>
    <col min="12294" max="12544" width="9.140625" style="393"/>
    <col min="12545" max="12545" width="5.5703125" style="393" customWidth="1"/>
    <col min="12546" max="12546" width="26.28515625" style="393" customWidth="1"/>
    <col min="12547" max="12547" width="18.42578125" style="393" customWidth="1"/>
    <col min="12548" max="12548" width="16.5703125" style="393" customWidth="1"/>
    <col min="12549" max="12549" width="18.42578125" style="393" customWidth="1"/>
    <col min="12550" max="12800" width="9.140625" style="393"/>
    <col min="12801" max="12801" width="5.5703125" style="393" customWidth="1"/>
    <col min="12802" max="12802" width="26.28515625" style="393" customWidth="1"/>
    <col min="12803" max="12803" width="18.42578125" style="393" customWidth="1"/>
    <col min="12804" max="12804" width="16.5703125" style="393" customWidth="1"/>
    <col min="12805" max="12805" width="18.42578125" style="393" customWidth="1"/>
    <col min="12806" max="13056" width="9.140625" style="393"/>
    <col min="13057" max="13057" width="5.5703125" style="393" customWidth="1"/>
    <col min="13058" max="13058" width="26.28515625" style="393" customWidth="1"/>
    <col min="13059" max="13059" width="18.42578125" style="393" customWidth="1"/>
    <col min="13060" max="13060" width="16.5703125" style="393" customWidth="1"/>
    <col min="13061" max="13061" width="18.42578125" style="393" customWidth="1"/>
    <col min="13062" max="13312" width="9.140625" style="393"/>
    <col min="13313" max="13313" width="5.5703125" style="393" customWidth="1"/>
    <col min="13314" max="13314" width="26.28515625" style="393" customWidth="1"/>
    <col min="13315" max="13315" width="18.42578125" style="393" customWidth="1"/>
    <col min="13316" max="13316" width="16.5703125" style="393" customWidth="1"/>
    <col min="13317" max="13317" width="18.42578125" style="393" customWidth="1"/>
    <col min="13318" max="13568" width="9.140625" style="393"/>
    <col min="13569" max="13569" width="5.5703125" style="393" customWidth="1"/>
    <col min="13570" max="13570" width="26.28515625" style="393" customWidth="1"/>
    <col min="13571" max="13571" width="18.42578125" style="393" customWidth="1"/>
    <col min="13572" max="13572" width="16.5703125" style="393" customWidth="1"/>
    <col min="13573" max="13573" width="18.42578125" style="393" customWidth="1"/>
    <col min="13574" max="13824" width="9.140625" style="393"/>
    <col min="13825" max="13825" width="5.5703125" style="393" customWidth="1"/>
    <col min="13826" max="13826" width="26.28515625" style="393" customWidth="1"/>
    <col min="13827" max="13827" width="18.42578125" style="393" customWidth="1"/>
    <col min="13828" max="13828" width="16.5703125" style="393" customWidth="1"/>
    <col min="13829" max="13829" width="18.42578125" style="393" customWidth="1"/>
    <col min="13830" max="14080" width="9.140625" style="393"/>
    <col min="14081" max="14081" width="5.5703125" style="393" customWidth="1"/>
    <col min="14082" max="14082" width="26.28515625" style="393" customWidth="1"/>
    <col min="14083" max="14083" width="18.42578125" style="393" customWidth="1"/>
    <col min="14084" max="14084" width="16.5703125" style="393" customWidth="1"/>
    <col min="14085" max="14085" width="18.42578125" style="393" customWidth="1"/>
    <col min="14086" max="14336" width="9.140625" style="393"/>
    <col min="14337" max="14337" width="5.5703125" style="393" customWidth="1"/>
    <col min="14338" max="14338" width="26.28515625" style="393" customWidth="1"/>
    <col min="14339" max="14339" width="18.42578125" style="393" customWidth="1"/>
    <col min="14340" max="14340" width="16.5703125" style="393" customWidth="1"/>
    <col min="14341" max="14341" width="18.42578125" style="393" customWidth="1"/>
    <col min="14342" max="14592" width="9.140625" style="393"/>
    <col min="14593" max="14593" width="5.5703125" style="393" customWidth="1"/>
    <col min="14594" max="14594" width="26.28515625" style="393" customWidth="1"/>
    <col min="14595" max="14595" width="18.42578125" style="393" customWidth="1"/>
    <col min="14596" max="14596" width="16.5703125" style="393" customWidth="1"/>
    <col min="14597" max="14597" width="18.42578125" style="393" customWidth="1"/>
    <col min="14598" max="14848" width="9.140625" style="393"/>
    <col min="14849" max="14849" width="5.5703125" style="393" customWidth="1"/>
    <col min="14850" max="14850" width="26.28515625" style="393" customWidth="1"/>
    <col min="14851" max="14851" width="18.42578125" style="393" customWidth="1"/>
    <col min="14852" max="14852" width="16.5703125" style="393" customWidth="1"/>
    <col min="14853" max="14853" width="18.42578125" style="393" customWidth="1"/>
    <col min="14854" max="15104" width="9.140625" style="393"/>
    <col min="15105" max="15105" width="5.5703125" style="393" customWidth="1"/>
    <col min="15106" max="15106" width="26.28515625" style="393" customWidth="1"/>
    <col min="15107" max="15107" width="18.42578125" style="393" customWidth="1"/>
    <col min="15108" max="15108" width="16.5703125" style="393" customWidth="1"/>
    <col min="15109" max="15109" width="18.42578125" style="393" customWidth="1"/>
    <col min="15110" max="15360" width="9.140625" style="393"/>
    <col min="15361" max="15361" width="5.5703125" style="393" customWidth="1"/>
    <col min="15362" max="15362" width="26.28515625" style="393" customWidth="1"/>
    <col min="15363" max="15363" width="18.42578125" style="393" customWidth="1"/>
    <col min="15364" max="15364" width="16.5703125" style="393" customWidth="1"/>
    <col min="15365" max="15365" width="18.42578125" style="393" customWidth="1"/>
    <col min="15366" max="15616" width="9.140625" style="393"/>
    <col min="15617" max="15617" width="5.5703125" style="393" customWidth="1"/>
    <col min="15618" max="15618" width="26.28515625" style="393" customWidth="1"/>
    <col min="15619" max="15619" width="18.42578125" style="393" customWidth="1"/>
    <col min="15620" max="15620" width="16.5703125" style="393" customWidth="1"/>
    <col min="15621" max="15621" width="18.42578125" style="393" customWidth="1"/>
    <col min="15622" max="15872" width="9.140625" style="393"/>
    <col min="15873" max="15873" width="5.5703125" style="393" customWidth="1"/>
    <col min="15874" max="15874" width="26.28515625" style="393" customWidth="1"/>
    <col min="15875" max="15875" width="18.42578125" style="393" customWidth="1"/>
    <col min="15876" max="15876" width="16.5703125" style="393" customWidth="1"/>
    <col min="15877" max="15877" width="18.42578125" style="393" customWidth="1"/>
    <col min="15878" max="16128" width="9.140625" style="393"/>
    <col min="16129" max="16129" width="5.5703125" style="393" customWidth="1"/>
    <col min="16130" max="16130" width="26.28515625" style="393" customWidth="1"/>
    <col min="16131" max="16131" width="18.42578125" style="393" customWidth="1"/>
    <col min="16132" max="16132" width="16.5703125" style="393" customWidth="1"/>
    <col min="16133" max="16133" width="18.42578125" style="393" customWidth="1"/>
    <col min="16134" max="16384" width="9.140625" style="393"/>
  </cols>
  <sheetData>
    <row r="1" spans="1:12" ht="15.75" x14ac:dyDescent="0.2">
      <c r="E1" s="395" t="s">
        <v>1824</v>
      </c>
    </row>
    <row r="2" spans="1:12" ht="15.75" x14ac:dyDescent="0.2">
      <c r="E2" s="395" t="s">
        <v>1825</v>
      </c>
    </row>
    <row r="3" spans="1:12" ht="15.75" x14ac:dyDescent="0.25">
      <c r="A3" s="394"/>
    </row>
    <row r="4" spans="1:12" ht="19.5" customHeight="1" x14ac:dyDescent="0.25">
      <c r="A4" s="400" t="s">
        <v>1673</v>
      </c>
      <c r="B4" s="400"/>
      <c r="C4" s="400"/>
      <c r="D4" s="400"/>
      <c r="E4" s="400"/>
    </row>
    <row r="5" spans="1:12" ht="18.75" customHeight="1" x14ac:dyDescent="0.2">
      <c r="A5" s="428" t="s">
        <v>1826</v>
      </c>
      <c r="B5" s="428"/>
      <c r="C5" s="428"/>
      <c r="D5" s="428"/>
      <c r="E5" s="428"/>
    </row>
    <row r="6" spans="1:12" ht="15.75" x14ac:dyDescent="0.25">
      <c r="A6" s="400" t="s">
        <v>1827</v>
      </c>
      <c r="B6" s="400"/>
      <c r="C6" s="400"/>
      <c r="D6" s="400"/>
      <c r="E6" s="400"/>
    </row>
    <row r="7" spans="1:12" ht="15.75" x14ac:dyDescent="0.25">
      <c r="A7" s="400" t="s">
        <v>1802</v>
      </c>
      <c r="B7" s="400"/>
      <c r="C7" s="400"/>
      <c r="D7" s="400"/>
      <c r="E7" s="400"/>
    </row>
    <row r="8" spans="1:12" ht="15.75" x14ac:dyDescent="0.25">
      <c r="A8" s="402"/>
      <c r="B8" s="402"/>
      <c r="C8" s="402"/>
      <c r="D8" s="402"/>
      <c r="E8" s="402"/>
    </row>
    <row r="9" spans="1:12" ht="15.75" x14ac:dyDescent="0.25">
      <c r="A9" s="402"/>
      <c r="B9" s="402"/>
      <c r="E9" s="403" t="s">
        <v>1675</v>
      </c>
    </row>
    <row r="10" spans="1:12" s="431" customFormat="1" ht="30" customHeight="1" x14ac:dyDescent="0.2">
      <c r="A10" s="405" t="s">
        <v>1676</v>
      </c>
      <c r="B10" s="405" t="s">
        <v>1803</v>
      </c>
      <c r="C10" s="429" t="s">
        <v>1804</v>
      </c>
      <c r="D10" s="430" t="s">
        <v>43</v>
      </c>
      <c r="E10" s="429" t="s">
        <v>53</v>
      </c>
    </row>
    <row r="11" spans="1:12" ht="16.5" customHeight="1" x14ac:dyDescent="0.25">
      <c r="A11" s="432">
        <v>1</v>
      </c>
      <c r="B11" s="433" t="s">
        <v>1806</v>
      </c>
      <c r="C11" s="412">
        <v>13886.949000000001</v>
      </c>
      <c r="D11" s="412">
        <v>13886.949000000001</v>
      </c>
      <c r="E11" s="418">
        <f>D11/C11*100</f>
        <v>100</v>
      </c>
    </row>
    <row r="12" spans="1:12" ht="15.75" x14ac:dyDescent="0.25">
      <c r="A12" s="434">
        <v>2</v>
      </c>
      <c r="B12" s="435" t="s">
        <v>1807</v>
      </c>
      <c r="C12" s="412">
        <v>16521.758000000002</v>
      </c>
      <c r="D12" s="412">
        <v>16521.758000000002</v>
      </c>
      <c r="E12" s="418">
        <f>D12/C12*100</f>
        <v>100</v>
      </c>
    </row>
    <row r="13" spans="1:12" ht="15.75" x14ac:dyDescent="0.25">
      <c r="A13" s="434">
        <v>3</v>
      </c>
      <c r="B13" s="435" t="s">
        <v>1808</v>
      </c>
      <c r="C13" s="412">
        <v>27121.407999999999</v>
      </c>
      <c r="D13" s="412">
        <v>27121.407999999999</v>
      </c>
      <c r="E13" s="418">
        <f t="shared" ref="E13:E29" si="0">D13/C13*100</f>
        <v>100</v>
      </c>
    </row>
    <row r="14" spans="1:12" ht="15.75" x14ac:dyDescent="0.25">
      <c r="A14" s="434">
        <v>4</v>
      </c>
      <c r="B14" s="435" t="s">
        <v>1809</v>
      </c>
      <c r="C14" s="412">
        <v>22103.527999999998</v>
      </c>
      <c r="D14" s="412">
        <v>22103.527999999998</v>
      </c>
      <c r="E14" s="418">
        <f t="shared" si="0"/>
        <v>100</v>
      </c>
      <c r="L14" s="436"/>
    </row>
    <row r="15" spans="1:12" ht="15.75" x14ac:dyDescent="0.25">
      <c r="A15" s="434">
        <v>5</v>
      </c>
      <c r="B15" s="435" t="s">
        <v>1810</v>
      </c>
      <c r="C15" s="412">
        <v>53168.139159999999</v>
      </c>
      <c r="D15" s="412">
        <v>53168.139159999999</v>
      </c>
      <c r="E15" s="418">
        <f t="shared" si="0"/>
        <v>100</v>
      </c>
    </row>
    <row r="16" spans="1:12" ht="15.75" x14ac:dyDescent="0.25">
      <c r="A16" s="434">
        <v>6</v>
      </c>
      <c r="B16" s="435" t="s">
        <v>1811</v>
      </c>
      <c r="C16" s="412">
        <v>11706.522999999999</v>
      </c>
      <c r="D16" s="412">
        <v>11706.522999999999</v>
      </c>
      <c r="E16" s="418">
        <f t="shared" si="0"/>
        <v>100</v>
      </c>
    </row>
    <row r="17" spans="1:6" ht="15.75" x14ac:dyDescent="0.25">
      <c r="A17" s="434">
        <v>7</v>
      </c>
      <c r="B17" s="435" t="s">
        <v>1812</v>
      </c>
      <c r="C17" s="412">
        <v>16341.503000000001</v>
      </c>
      <c r="D17" s="412">
        <v>16341.503000000001</v>
      </c>
      <c r="E17" s="418">
        <f t="shared" si="0"/>
        <v>100</v>
      </c>
    </row>
    <row r="18" spans="1:6" ht="15.75" x14ac:dyDescent="0.25">
      <c r="A18" s="434">
        <v>8</v>
      </c>
      <c r="B18" s="435" t="s">
        <v>1813</v>
      </c>
      <c r="C18" s="412">
        <v>16740.21</v>
      </c>
      <c r="D18" s="412">
        <v>16740.21</v>
      </c>
      <c r="E18" s="418">
        <f t="shared" si="0"/>
        <v>100</v>
      </c>
    </row>
    <row r="19" spans="1:6" ht="15.75" x14ac:dyDescent="0.25">
      <c r="A19" s="434">
        <v>9</v>
      </c>
      <c r="B19" s="435" t="s">
        <v>1814</v>
      </c>
      <c r="C19" s="412">
        <v>13722.436</v>
      </c>
      <c r="D19" s="412">
        <v>13722.436</v>
      </c>
      <c r="E19" s="418">
        <f t="shared" si="0"/>
        <v>100</v>
      </c>
    </row>
    <row r="20" spans="1:6" ht="15.75" x14ac:dyDescent="0.25">
      <c r="A20" s="434">
        <v>10</v>
      </c>
      <c r="B20" s="435" t="s">
        <v>1828</v>
      </c>
      <c r="C20" s="412">
        <v>31569.52</v>
      </c>
      <c r="D20" s="412">
        <v>31569.52</v>
      </c>
      <c r="E20" s="418"/>
    </row>
    <row r="21" spans="1:6" s="437" customFormat="1" ht="15.75" x14ac:dyDescent="0.25">
      <c r="A21" s="434">
        <v>11</v>
      </c>
      <c r="B21" s="435" t="s">
        <v>1816</v>
      </c>
      <c r="C21" s="412">
        <v>14023.475</v>
      </c>
      <c r="D21" s="412">
        <v>14023.475</v>
      </c>
      <c r="E21" s="418">
        <f t="shared" si="0"/>
        <v>100</v>
      </c>
    </row>
    <row r="22" spans="1:6" s="437" customFormat="1" ht="15.75" x14ac:dyDescent="0.25">
      <c r="A22" s="434">
        <v>12</v>
      </c>
      <c r="B22" s="435" t="s">
        <v>1817</v>
      </c>
      <c r="C22" s="412">
        <v>6687.66</v>
      </c>
      <c r="D22" s="412">
        <v>6687.66</v>
      </c>
      <c r="E22" s="418">
        <f t="shared" si="0"/>
        <v>100</v>
      </c>
    </row>
    <row r="23" spans="1:6" s="437" customFormat="1" ht="15.75" x14ac:dyDescent="0.25">
      <c r="A23" s="434">
        <v>13</v>
      </c>
      <c r="B23" s="435" t="s">
        <v>1829</v>
      </c>
      <c r="C23" s="412">
        <v>16713.687999999998</v>
      </c>
      <c r="D23" s="412">
        <v>16713.687999999998</v>
      </c>
      <c r="E23" s="418">
        <f t="shared" si="0"/>
        <v>100</v>
      </c>
    </row>
    <row r="24" spans="1:6" s="437" customFormat="1" ht="15.75" x14ac:dyDescent="0.25">
      <c r="A24" s="434">
        <v>14</v>
      </c>
      <c r="B24" s="435" t="s">
        <v>1818</v>
      </c>
      <c r="C24" s="412">
        <v>26380.424999999999</v>
      </c>
      <c r="D24" s="412">
        <v>26380.424999999999</v>
      </c>
      <c r="E24" s="418">
        <f t="shared" si="0"/>
        <v>100</v>
      </c>
    </row>
    <row r="25" spans="1:6" s="437" customFormat="1" ht="15.75" x14ac:dyDescent="0.25">
      <c r="A25" s="434">
        <v>15</v>
      </c>
      <c r="B25" s="435" t="s">
        <v>1819</v>
      </c>
      <c r="C25" s="412">
        <v>8213.2849999999999</v>
      </c>
      <c r="D25" s="412">
        <v>8213.2849999999999</v>
      </c>
      <c r="E25" s="418">
        <f t="shared" si="0"/>
        <v>100</v>
      </c>
    </row>
    <row r="26" spans="1:6" s="437" customFormat="1" ht="15.75" x14ac:dyDescent="0.25">
      <c r="A26" s="434">
        <v>16</v>
      </c>
      <c r="B26" s="435" t="s">
        <v>1820</v>
      </c>
      <c r="C26" s="412">
        <v>10359.674999999999</v>
      </c>
      <c r="D26" s="412">
        <v>10359.674999999999</v>
      </c>
      <c r="E26" s="418">
        <f t="shared" si="0"/>
        <v>100</v>
      </c>
    </row>
    <row r="27" spans="1:6" s="437" customFormat="1" ht="15.75" x14ac:dyDescent="0.25">
      <c r="A27" s="434">
        <v>17</v>
      </c>
      <c r="B27" s="435" t="s">
        <v>1821</v>
      </c>
      <c r="C27" s="412">
        <v>13744.024890000001</v>
      </c>
      <c r="D27" s="412">
        <v>13744.024890000001</v>
      </c>
      <c r="E27" s="418">
        <f t="shared" si="0"/>
        <v>100</v>
      </c>
      <c r="F27" s="438"/>
    </row>
    <row r="28" spans="1:6" s="437" customFormat="1" ht="15.75" x14ac:dyDescent="0.25">
      <c r="A28" s="434">
        <v>18</v>
      </c>
      <c r="B28" s="435" t="s">
        <v>1822</v>
      </c>
      <c r="C28" s="412">
        <v>16552.634999999998</v>
      </c>
      <c r="D28" s="412">
        <v>16552.634999999998</v>
      </c>
      <c r="E28" s="418">
        <f t="shared" si="0"/>
        <v>100</v>
      </c>
    </row>
    <row r="29" spans="1:6" s="437" customFormat="1" ht="15.75" x14ac:dyDescent="0.25">
      <c r="A29" s="434">
        <v>19</v>
      </c>
      <c r="B29" s="435" t="s">
        <v>1830</v>
      </c>
      <c r="C29" s="412">
        <v>44254.555</v>
      </c>
      <c r="D29" s="412">
        <v>44254.555</v>
      </c>
      <c r="E29" s="418">
        <f t="shared" si="0"/>
        <v>100</v>
      </c>
      <c r="F29" s="438"/>
    </row>
    <row r="30" spans="1:6" s="437" customFormat="1" ht="15.75" x14ac:dyDescent="0.25">
      <c r="A30" s="439"/>
      <c r="B30" s="415"/>
      <c r="C30" s="440"/>
      <c r="D30" s="441"/>
      <c r="E30" s="421"/>
    </row>
    <row r="31" spans="1:6" s="437" customFormat="1" ht="19.5" customHeight="1" x14ac:dyDescent="0.25">
      <c r="A31" s="422"/>
      <c r="B31" s="442" t="s">
        <v>1823</v>
      </c>
      <c r="C31" s="443">
        <f>SUM(C11:C29)</f>
        <v>379811.39704999991</v>
      </c>
      <c r="D31" s="443">
        <f>SUM(D11:D29)</f>
        <v>379811.39704999991</v>
      </c>
      <c r="E31" s="426">
        <f>D31/C31*100</f>
        <v>100</v>
      </c>
    </row>
  </sheetData>
  <mergeCells count="4">
    <mergeCell ref="A4:E4"/>
    <mergeCell ref="A5:E5"/>
    <mergeCell ref="A6:E6"/>
    <mergeCell ref="A7:E7"/>
  </mergeCells>
  <printOptions horizontalCentered="1"/>
  <pageMargins left="0.82677165354330717" right="0.19685039370078741" top="0.51181102362204722" bottom="0.98425196850393704" header="0.19685039370078741"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35"/>
  <sheetViews>
    <sheetView view="pageBreakPreview" zoomScaleNormal="100" zoomScaleSheetLayoutView="100" workbookViewId="0">
      <selection activeCell="B55" sqref="B55"/>
    </sheetView>
  </sheetViews>
  <sheetFormatPr defaultRowHeight="12.75" x14ac:dyDescent="0.2"/>
  <cols>
    <col min="1" max="1" width="5.28515625" style="393" customWidth="1"/>
    <col min="2" max="2" width="28.42578125" style="393" customWidth="1"/>
    <col min="3" max="3" width="17.28515625" style="393" customWidth="1"/>
    <col min="4" max="4" width="14" style="393" customWidth="1"/>
    <col min="5" max="5" width="16.28515625" style="393" customWidth="1"/>
    <col min="6" max="6" width="17.85546875" style="393" customWidth="1"/>
    <col min="7" max="7" width="18.7109375" style="393" customWidth="1"/>
    <col min="8" max="8" width="20.5703125" style="393" customWidth="1"/>
    <col min="9" max="9" width="19.5703125" style="393" customWidth="1"/>
    <col min="10" max="256" width="9.140625" style="393"/>
    <col min="257" max="257" width="5.28515625" style="393" customWidth="1"/>
    <col min="258" max="258" width="28.42578125" style="393" customWidth="1"/>
    <col min="259" max="259" width="17.28515625" style="393" customWidth="1"/>
    <col min="260" max="260" width="14" style="393" customWidth="1"/>
    <col min="261" max="261" width="16.28515625" style="393" customWidth="1"/>
    <col min="262" max="262" width="17.85546875" style="393" customWidth="1"/>
    <col min="263" max="263" width="18.7109375" style="393" customWidth="1"/>
    <col min="264" max="264" width="20.5703125" style="393" customWidth="1"/>
    <col min="265" max="265" width="19.5703125" style="393" customWidth="1"/>
    <col min="266" max="512" width="9.140625" style="393"/>
    <col min="513" max="513" width="5.28515625" style="393" customWidth="1"/>
    <col min="514" max="514" width="28.42578125" style="393" customWidth="1"/>
    <col min="515" max="515" width="17.28515625" style="393" customWidth="1"/>
    <col min="516" max="516" width="14" style="393" customWidth="1"/>
    <col min="517" max="517" width="16.28515625" style="393" customWidth="1"/>
    <col min="518" max="518" width="17.85546875" style="393" customWidth="1"/>
    <col min="519" max="519" width="18.7109375" style="393" customWidth="1"/>
    <col min="520" max="520" width="20.5703125" style="393" customWidth="1"/>
    <col min="521" max="521" width="19.5703125" style="393" customWidth="1"/>
    <col min="522" max="768" width="9.140625" style="393"/>
    <col min="769" max="769" width="5.28515625" style="393" customWidth="1"/>
    <col min="770" max="770" width="28.42578125" style="393" customWidth="1"/>
    <col min="771" max="771" width="17.28515625" style="393" customWidth="1"/>
    <col min="772" max="772" width="14" style="393" customWidth="1"/>
    <col min="773" max="773" width="16.28515625" style="393" customWidth="1"/>
    <col min="774" max="774" width="17.85546875" style="393" customWidth="1"/>
    <col min="775" max="775" width="18.7109375" style="393" customWidth="1"/>
    <col min="776" max="776" width="20.5703125" style="393" customWidth="1"/>
    <col min="777" max="777" width="19.5703125" style="393" customWidth="1"/>
    <col min="778" max="1024" width="9.140625" style="393"/>
    <col min="1025" max="1025" width="5.28515625" style="393" customWidth="1"/>
    <col min="1026" max="1026" width="28.42578125" style="393" customWidth="1"/>
    <col min="1027" max="1027" width="17.28515625" style="393" customWidth="1"/>
    <col min="1028" max="1028" width="14" style="393" customWidth="1"/>
    <col min="1029" max="1029" width="16.28515625" style="393" customWidth="1"/>
    <col min="1030" max="1030" width="17.85546875" style="393" customWidth="1"/>
    <col min="1031" max="1031" width="18.7109375" style="393" customWidth="1"/>
    <col min="1032" max="1032" width="20.5703125" style="393" customWidth="1"/>
    <col min="1033" max="1033" width="19.5703125" style="393" customWidth="1"/>
    <col min="1034" max="1280" width="9.140625" style="393"/>
    <col min="1281" max="1281" width="5.28515625" style="393" customWidth="1"/>
    <col min="1282" max="1282" width="28.42578125" style="393" customWidth="1"/>
    <col min="1283" max="1283" width="17.28515625" style="393" customWidth="1"/>
    <col min="1284" max="1284" width="14" style="393" customWidth="1"/>
    <col min="1285" max="1285" width="16.28515625" style="393" customWidth="1"/>
    <col min="1286" max="1286" width="17.85546875" style="393" customWidth="1"/>
    <col min="1287" max="1287" width="18.7109375" style="393" customWidth="1"/>
    <col min="1288" max="1288" width="20.5703125" style="393" customWidth="1"/>
    <col min="1289" max="1289" width="19.5703125" style="393" customWidth="1"/>
    <col min="1290" max="1536" width="9.140625" style="393"/>
    <col min="1537" max="1537" width="5.28515625" style="393" customWidth="1"/>
    <col min="1538" max="1538" width="28.42578125" style="393" customWidth="1"/>
    <col min="1539" max="1539" width="17.28515625" style="393" customWidth="1"/>
    <col min="1540" max="1540" width="14" style="393" customWidth="1"/>
    <col min="1541" max="1541" width="16.28515625" style="393" customWidth="1"/>
    <col min="1542" max="1542" width="17.85546875" style="393" customWidth="1"/>
    <col min="1543" max="1543" width="18.7109375" style="393" customWidth="1"/>
    <col min="1544" max="1544" width="20.5703125" style="393" customWidth="1"/>
    <col min="1545" max="1545" width="19.5703125" style="393" customWidth="1"/>
    <col min="1546" max="1792" width="9.140625" style="393"/>
    <col min="1793" max="1793" width="5.28515625" style="393" customWidth="1"/>
    <col min="1794" max="1794" width="28.42578125" style="393" customWidth="1"/>
    <col min="1795" max="1795" width="17.28515625" style="393" customWidth="1"/>
    <col min="1796" max="1796" width="14" style="393" customWidth="1"/>
    <col min="1797" max="1797" width="16.28515625" style="393" customWidth="1"/>
    <col min="1798" max="1798" width="17.85546875" style="393" customWidth="1"/>
    <col min="1799" max="1799" width="18.7109375" style="393" customWidth="1"/>
    <col min="1800" max="1800" width="20.5703125" style="393" customWidth="1"/>
    <col min="1801" max="1801" width="19.5703125" style="393" customWidth="1"/>
    <col min="1802" max="2048" width="9.140625" style="393"/>
    <col min="2049" max="2049" width="5.28515625" style="393" customWidth="1"/>
    <col min="2050" max="2050" width="28.42578125" style="393" customWidth="1"/>
    <col min="2051" max="2051" width="17.28515625" style="393" customWidth="1"/>
    <col min="2052" max="2052" width="14" style="393" customWidth="1"/>
    <col min="2053" max="2053" width="16.28515625" style="393" customWidth="1"/>
    <col min="2054" max="2054" width="17.85546875" style="393" customWidth="1"/>
    <col min="2055" max="2055" width="18.7109375" style="393" customWidth="1"/>
    <col min="2056" max="2056" width="20.5703125" style="393" customWidth="1"/>
    <col min="2057" max="2057" width="19.5703125" style="393" customWidth="1"/>
    <col min="2058" max="2304" width="9.140625" style="393"/>
    <col min="2305" max="2305" width="5.28515625" style="393" customWidth="1"/>
    <col min="2306" max="2306" width="28.42578125" style="393" customWidth="1"/>
    <col min="2307" max="2307" width="17.28515625" style="393" customWidth="1"/>
    <col min="2308" max="2308" width="14" style="393" customWidth="1"/>
    <col min="2309" max="2309" width="16.28515625" style="393" customWidth="1"/>
    <col min="2310" max="2310" width="17.85546875" style="393" customWidth="1"/>
    <col min="2311" max="2311" width="18.7109375" style="393" customWidth="1"/>
    <col min="2312" max="2312" width="20.5703125" style="393" customWidth="1"/>
    <col min="2313" max="2313" width="19.5703125" style="393" customWidth="1"/>
    <col min="2314" max="2560" width="9.140625" style="393"/>
    <col min="2561" max="2561" width="5.28515625" style="393" customWidth="1"/>
    <col min="2562" max="2562" width="28.42578125" style="393" customWidth="1"/>
    <col min="2563" max="2563" width="17.28515625" style="393" customWidth="1"/>
    <col min="2564" max="2564" width="14" style="393" customWidth="1"/>
    <col min="2565" max="2565" width="16.28515625" style="393" customWidth="1"/>
    <col min="2566" max="2566" width="17.85546875" style="393" customWidth="1"/>
    <col min="2567" max="2567" width="18.7109375" style="393" customWidth="1"/>
    <col min="2568" max="2568" width="20.5703125" style="393" customWidth="1"/>
    <col min="2569" max="2569" width="19.5703125" style="393" customWidth="1"/>
    <col min="2570" max="2816" width="9.140625" style="393"/>
    <col min="2817" max="2817" width="5.28515625" style="393" customWidth="1"/>
    <col min="2818" max="2818" width="28.42578125" style="393" customWidth="1"/>
    <col min="2819" max="2819" width="17.28515625" style="393" customWidth="1"/>
    <col min="2820" max="2820" width="14" style="393" customWidth="1"/>
    <col min="2821" max="2821" width="16.28515625" style="393" customWidth="1"/>
    <col min="2822" max="2822" width="17.85546875" style="393" customWidth="1"/>
    <col min="2823" max="2823" width="18.7109375" style="393" customWidth="1"/>
    <col min="2824" max="2824" width="20.5703125" style="393" customWidth="1"/>
    <col min="2825" max="2825" width="19.5703125" style="393" customWidth="1"/>
    <col min="2826" max="3072" width="9.140625" style="393"/>
    <col min="3073" max="3073" width="5.28515625" style="393" customWidth="1"/>
    <col min="3074" max="3074" width="28.42578125" style="393" customWidth="1"/>
    <col min="3075" max="3075" width="17.28515625" style="393" customWidth="1"/>
    <col min="3076" max="3076" width="14" style="393" customWidth="1"/>
    <col min="3077" max="3077" width="16.28515625" style="393" customWidth="1"/>
    <col min="3078" max="3078" width="17.85546875" style="393" customWidth="1"/>
    <col min="3079" max="3079" width="18.7109375" style="393" customWidth="1"/>
    <col min="3080" max="3080" width="20.5703125" style="393" customWidth="1"/>
    <col min="3081" max="3081" width="19.5703125" style="393" customWidth="1"/>
    <col min="3082" max="3328" width="9.140625" style="393"/>
    <col min="3329" max="3329" width="5.28515625" style="393" customWidth="1"/>
    <col min="3330" max="3330" width="28.42578125" style="393" customWidth="1"/>
    <col min="3331" max="3331" width="17.28515625" style="393" customWidth="1"/>
    <col min="3332" max="3332" width="14" style="393" customWidth="1"/>
    <col min="3333" max="3333" width="16.28515625" style="393" customWidth="1"/>
    <col min="3334" max="3334" width="17.85546875" style="393" customWidth="1"/>
    <col min="3335" max="3335" width="18.7109375" style="393" customWidth="1"/>
    <col min="3336" max="3336" width="20.5703125" style="393" customWidth="1"/>
    <col min="3337" max="3337" width="19.5703125" style="393" customWidth="1"/>
    <col min="3338" max="3584" width="9.140625" style="393"/>
    <col min="3585" max="3585" width="5.28515625" style="393" customWidth="1"/>
    <col min="3586" max="3586" width="28.42578125" style="393" customWidth="1"/>
    <col min="3587" max="3587" width="17.28515625" style="393" customWidth="1"/>
    <col min="3588" max="3588" width="14" style="393" customWidth="1"/>
    <col min="3589" max="3589" width="16.28515625" style="393" customWidth="1"/>
    <col min="3590" max="3590" width="17.85546875" style="393" customWidth="1"/>
    <col min="3591" max="3591" width="18.7109375" style="393" customWidth="1"/>
    <col min="3592" max="3592" width="20.5703125" style="393" customWidth="1"/>
    <col min="3593" max="3593" width="19.5703125" style="393" customWidth="1"/>
    <col min="3594" max="3840" width="9.140625" style="393"/>
    <col min="3841" max="3841" width="5.28515625" style="393" customWidth="1"/>
    <col min="3842" max="3842" width="28.42578125" style="393" customWidth="1"/>
    <col min="3843" max="3843" width="17.28515625" style="393" customWidth="1"/>
    <col min="3844" max="3844" width="14" style="393" customWidth="1"/>
    <col min="3845" max="3845" width="16.28515625" style="393" customWidth="1"/>
    <col min="3846" max="3846" width="17.85546875" style="393" customWidth="1"/>
    <col min="3847" max="3847" width="18.7109375" style="393" customWidth="1"/>
    <col min="3848" max="3848" width="20.5703125" style="393" customWidth="1"/>
    <col min="3849" max="3849" width="19.5703125" style="393" customWidth="1"/>
    <col min="3850" max="4096" width="9.140625" style="393"/>
    <col min="4097" max="4097" width="5.28515625" style="393" customWidth="1"/>
    <col min="4098" max="4098" width="28.42578125" style="393" customWidth="1"/>
    <col min="4099" max="4099" width="17.28515625" style="393" customWidth="1"/>
    <col min="4100" max="4100" width="14" style="393" customWidth="1"/>
    <col min="4101" max="4101" width="16.28515625" style="393" customWidth="1"/>
    <col min="4102" max="4102" width="17.85546875" style="393" customWidth="1"/>
    <col min="4103" max="4103" width="18.7109375" style="393" customWidth="1"/>
    <col min="4104" max="4104" width="20.5703125" style="393" customWidth="1"/>
    <col min="4105" max="4105" width="19.5703125" style="393" customWidth="1"/>
    <col min="4106" max="4352" width="9.140625" style="393"/>
    <col min="4353" max="4353" width="5.28515625" style="393" customWidth="1"/>
    <col min="4354" max="4354" width="28.42578125" style="393" customWidth="1"/>
    <col min="4355" max="4355" width="17.28515625" style="393" customWidth="1"/>
    <col min="4356" max="4356" width="14" style="393" customWidth="1"/>
    <col min="4357" max="4357" width="16.28515625" style="393" customWidth="1"/>
    <col min="4358" max="4358" width="17.85546875" style="393" customWidth="1"/>
    <col min="4359" max="4359" width="18.7109375" style="393" customWidth="1"/>
    <col min="4360" max="4360" width="20.5703125" style="393" customWidth="1"/>
    <col min="4361" max="4361" width="19.5703125" style="393" customWidth="1"/>
    <col min="4362" max="4608" width="9.140625" style="393"/>
    <col min="4609" max="4609" width="5.28515625" style="393" customWidth="1"/>
    <col min="4610" max="4610" width="28.42578125" style="393" customWidth="1"/>
    <col min="4611" max="4611" width="17.28515625" style="393" customWidth="1"/>
    <col min="4612" max="4612" width="14" style="393" customWidth="1"/>
    <col min="4613" max="4613" width="16.28515625" style="393" customWidth="1"/>
    <col min="4614" max="4614" width="17.85546875" style="393" customWidth="1"/>
    <col min="4615" max="4615" width="18.7109375" style="393" customWidth="1"/>
    <col min="4616" max="4616" width="20.5703125" style="393" customWidth="1"/>
    <col min="4617" max="4617" width="19.5703125" style="393" customWidth="1"/>
    <col min="4618" max="4864" width="9.140625" style="393"/>
    <col min="4865" max="4865" width="5.28515625" style="393" customWidth="1"/>
    <col min="4866" max="4866" width="28.42578125" style="393" customWidth="1"/>
    <col min="4867" max="4867" width="17.28515625" style="393" customWidth="1"/>
    <col min="4868" max="4868" width="14" style="393" customWidth="1"/>
    <col min="4869" max="4869" width="16.28515625" style="393" customWidth="1"/>
    <col min="4870" max="4870" width="17.85546875" style="393" customWidth="1"/>
    <col min="4871" max="4871" width="18.7109375" style="393" customWidth="1"/>
    <col min="4872" max="4872" width="20.5703125" style="393" customWidth="1"/>
    <col min="4873" max="4873" width="19.5703125" style="393" customWidth="1"/>
    <col min="4874" max="5120" width="9.140625" style="393"/>
    <col min="5121" max="5121" width="5.28515625" style="393" customWidth="1"/>
    <col min="5122" max="5122" width="28.42578125" style="393" customWidth="1"/>
    <col min="5123" max="5123" width="17.28515625" style="393" customWidth="1"/>
    <col min="5124" max="5124" width="14" style="393" customWidth="1"/>
    <col min="5125" max="5125" width="16.28515625" style="393" customWidth="1"/>
    <col min="5126" max="5126" width="17.85546875" style="393" customWidth="1"/>
    <col min="5127" max="5127" width="18.7109375" style="393" customWidth="1"/>
    <col min="5128" max="5128" width="20.5703125" style="393" customWidth="1"/>
    <col min="5129" max="5129" width="19.5703125" style="393" customWidth="1"/>
    <col min="5130" max="5376" width="9.140625" style="393"/>
    <col min="5377" max="5377" width="5.28515625" style="393" customWidth="1"/>
    <col min="5378" max="5378" width="28.42578125" style="393" customWidth="1"/>
    <col min="5379" max="5379" width="17.28515625" style="393" customWidth="1"/>
    <col min="5380" max="5380" width="14" style="393" customWidth="1"/>
    <col min="5381" max="5381" width="16.28515625" style="393" customWidth="1"/>
    <col min="5382" max="5382" width="17.85546875" style="393" customWidth="1"/>
    <col min="5383" max="5383" width="18.7109375" style="393" customWidth="1"/>
    <col min="5384" max="5384" width="20.5703125" style="393" customWidth="1"/>
    <col min="5385" max="5385" width="19.5703125" style="393" customWidth="1"/>
    <col min="5386" max="5632" width="9.140625" style="393"/>
    <col min="5633" max="5633" width="5.28515625" style="393" customWidth="1"/>
    <col min="5634" max="5634" width="28.42578125" style="393" customWidth="1"/>
    <col min="5635" max="5635" width="17.28515625" style="393" customWidth="1"/>
    <col min="5636" max="5636" width="14" style="393" customWidth="1"/>
    <col min="5637" max="5637" width="16.28515625" style="393" customWidth="1"/>
    <col min="5638" max="5638" width="17.85546875" style="393" customWidth="1"/>
    <col min="5639" max="5639" width="18.7109375" style="393" customWidth="1"/>
    <col min="5640" max="5640" width="20.5703125" style="393" customWidth="1"/>
    <col min="5641" max="5641" width="19.5703125" style="393" customWidth="1"/>
    <col min="5642" max="5888" width="9.140625" style="393"/>
    <col min="5889" max="5889" width="5.28515625" style="393" customWidth="1"/>
    <col min="5890" max="5890" width="28.42578125" style="393" customWidth="1"/>
    <col min="5891" max="5891" width="17.28515625" style="393" customWidth="1"/>
    <col min="5892" max="5892" width="14" style="393" customWidth="1"/>
    <col min="5893" max="5893" width="16.28515625" style="393" customWidth="1"/>
    <col min="5894" max="5894" width="17.85546875" style="393" customWidth="1"/>
    <col min="5895" max="5895" width="18.7109375" style="393" customWidth="1"/>
    <col min="5896" max="5896" width="20.5703125" style="393" customWidth="1"/>
    <col min="5897" max="5897" width="19.5703125" style="393" customWidth="1"/>
    <col min="5898" max="6144" width="9.140625" style="393"/>
    <col min="6145" max="6145" width="5.28515625" style="393" customWidth="1"/>
    <col min="6146" max="6146" width="28.42578125" style="393" customWidth="1"/>
    <col min="6147" max="6147" width="17.28515625" style="393" customWidth="1"/>
    <col min="6148" max="6148" width="14" style="393" customWidth="1"/>
    <col min="6149" max="6149" width="16.28515625" style="393" customWidth="1"/>
    <col min="6150" max="6150" width="17.85546875" style="393" customWidth="1"/>
    <col min="6151" max="6151" width="18.7109375" style="393" customWidth="1"/>
    <col min="6152" max="6152" width="20.5703125" style="393" customWidth="1"/>
    <col min="6153" max="6153" width="19.5703125" style="393" customWidth="1"/>
    <col min="6154" max="6400" width="9.140625" style="393"/>
    <col min="6401" max="6401" width="5.28515625" style="393" customWidth="1"/>
    <col min="6402" max="6402" width="28.42578125" style="393" customWidth="1"/>
    <col min="6403" max="6403" width="17.28515625" style="393" customWidth="1"/>
    <col min="6404" max="6404" width="14" style="393" customWidth="1"/>
    <col min="6405" max="6405" width="16.28515625" style="393" customWidth="1"/>
    <col min="6406" max="6406" width="17.85546875" style="393" customWidth="1"/>
    <col min="6407" max="6407" width="18.7109375" style="393" customWidth="1"/>
    <col min="6408" max="6408" width="20.5703125" style="393" customWidth="1"/>
    <col min="6409" max="6409" width="19.5703125" style="393" customWidth="1"/>
    <col min="6410" max="6656" width="9.140625" style="393"/>
    <col min="6657" max="6657" width="5.28515625" style="393" customWidth="1"/>
    <col min="6658" max="6658" width="28.42578125" style="393" customWidth="1"/>
    <col min="6659" max="6659" width="17.28515625" style="393" customWidth="1"/>
    <col min="6660" max="6660" width="14" style="393" customWidth="1"/>
    <col min="6661" max="6661" width="16.28515625" style="393" customWidth="1"/>
    <col min="6662" max="6662" width="17.85546875" style="393" customWidth="1"/>
    <col min="6663" max="6663" width="18.7109375" style="393" customWidth="1"/>
    <col min="6664" max="6664" width="20.5703125" style="393" customWidth="1"/>
    <col min="6665" max="6665" width="19.5703125" style="393" customWidth="1"/>
    <col min="6666" max="6912" width="9.140625" style="393"/>
    <col min="6913" max="6913" width="5.28515625" style="393" customWidth="1"/>
    <col min="6914" max="6914" width="28.42578125" style="393" customWidth="1"/>
    <col min="6915" max="6915" width="17.28515625" style="393" customWidth="1"/>
    <col min="6916" max="6916" width="14" style="393" customWidth="1"/>
    <col min="6917" max="6917" width="16.28515625" style="393" customWidth="1"/>
    <col min="6918" max="6918" width="17.85546875" style="393" customWidth="1"/>
    <col min="6919" max="6919" width="18.7109375" style="393" customWidth="1"/>
    <col min="6920" max="6920" width="20.5703125" style="393" customWidth="1"/>
    <col min="6921" max="6921" width="19.5703125" style="393" customWidth="1"/>
    <col min="6922" max="7168" width="9.140625" style="393"/>
    <col min="7169" max="7169" width="5.28515625" style="393" customWidth="1"/>
    <col min="7170" max="7170" width="28.42578125" style="393" customWidth="1"/>
    <col min="7171" max="7171" width="17.28515625" style="393" customWidth="1"/>
    <col min="7172" max="7172" width="14" style="393" customWidth="1"/>
    <col min="7173" max="7173" width="16.28515625" style="393" customWidth="1"/>
    <col min="7174" max="7174" width="17.85546875" style="393" customWidth="1"/>
    <col min="7175" max="7175" width="18.7109375" style="393" customWidth="1"/>
    <col min="7176" max="7176" width="20.5703125" style="393" customWidth="1"/>
    <col min="7177" max="7177" width="19.5703125" style="393" customWidth="1"/>
    <col min="7178" max="7424" width="9.140625" style="393"/>
    <col min="7425" max="7425" width="5.28515625" style="393" customWidth="1"/>
    <col min="7426" max="7426" width="28.42578125" style="393" customWidth="1"/>
    <col min="7427" max="7427" width="17.28515625" style="393" customWidth="1"/>
    <col min="7428" max="7428" width="14" style="393" customWidth="1"/>
    <col min="7429" max="7429" width="16.28515625" style="393" customWidth="1"/>
    <col min="7430" max="7430" width="17.85546875" style="393" customWidth="1"/>
    <col min="7431" max="7431" width="18.7109375" style="393" customWidth="1"/>
    <col min="7432" max="7432" width="20.5703125" style="393" customWidth="1"/>
    <col min="7433" max="7433" width="19.5703125" style="393" customWidth="1"/>
    <col min="7434" max="7680" width="9.140625" style="393"/>
    <col min="7681" max="7681" width="5.28515625" style="393" customWidth="1"/>
    <col min="7682" max="7682" width="28.42578125" style="393" customWidth="1"/>
    <col min="7683" max="7683" width="17.28515625" style="393" customWidth="1"/>
    <col min="7684" max="7684" width="14" style="393" customWidth="1"/>
    <col min="7685" max="7685" width="16.28515625" style="393" customWidth="1"/>
    <col min="7686" max="7686" width="17.85546875" style="393" customWidth="1"/>
    <col min="7687" max="7687" width="18.7109375" style="393" customWidth="1"/>
    <col min="7688" max="7688" width="20.5703125" style="393" customWidth="1"/>
    <col min="7689" max="7689" width="19.5703125" style="393" customWidth="1"/>
    <col min="7690" max="7936" width="9.140625" style="393"/>
    <col min="7937" max="7937" width="5.28515625" style="393" customWidth="1"/>
    <col min="7938" max="7938" width="28.42578125" style="393" customWidth="1"/>
    <col min="7939" max="7939" width="17.28515625" style="393" customWidth="1"/>
    <col min="7940" max="7940" width="14" style="393" customWidth="1"/>
    <col min="7941" max="7941" width="16.28515625" style="393" customWidth="1"/>
    <col min="7942" max="7942" width="17.85546875" style="393" customWidth="1"/>
    <col min="7943" max="7943" width="18.7109375" style="393" customWidth="1"/>
    <col min="7944" max="7944" width="20.5703125" style="393" customWidth="1"/>
    <col min="7945" max="7945" width="19.5703125" style="393" customWidth="1"/>
    <col min="7946" max="8192" width="9.140625" style="393"/>
    <col min="8193" max="8193" width="5.28515625" style="393" customWidth="1"/>
    <col min="8194" max="8194" width="28.42578125" style="393" customWidth="1"/>
    <col min="8195" max="8195" width="17.28515625" style="393" customWidth="1"/>
    <col min="8196" max="8196" width="14" style="393" customWidth="1"/>
    <col min="8197" max="8197" width="16.28515625" style="393" customWidth="1"/>
    <col min="8198" max="8198" width="17.85546875" style="393" customWidth="1"/>
    <col min="8199" max="8199" width="18.7109375" style="393" customWidth="1"/>
    <col min="8200" max="8200" width="20.5703125" style="393" customWidth="1"/>
    <col min="8201" max="8201" width="19.5703125" style="393" customWidth="1"/>
    <col min="8202" max="8448" width="9.140625" style="393"/>
    <col min="8449" max="8449" width="5.28515625" style="393" customWidth="1"/>
    <col min="8450" max="8450" width="28.42578125" style="393" customWidth="1"/>
    <col min="8451" max="8451" width="17.28515625" style="393" customWidth="1"/>
    <col min="8452" max="8452" width="14" style="393" customWidth="1"/>
    <col min="8453" max="8453" width="16.28515625" style="393" customWidth="1"/>
    <col min="8454" max="8454" width="17.85546875" style="393" customWidth="1"/>
    <col min="8455" max="8455" width="18.7109375" style="393" customWidth="1"/>
    <col min="8456" max="8456" width="20.5703125" style="393" customWidth="1"/>
    <col min="8457" max="8457" width="19.5703125" style="393" customWidth="1"/>
    <col min="8458" max="8704" width="9.140625" style="393"/>
    <col min="8705" max="8705" width="5.28515625" style="393" customWidth="1"/>
    <col min="8706" max="8706" width="28.42578125" style="393" customWidth="1"/>
    <col min="8707" max="8707" width="17.28515625" style="393" customWidth="1"/>
    <col min="8708" max="8708" width="14" style="393" customWidth="1"/>
    <col min="8709" max="8709" width="16.28515625" style="393" customWidth="1"/>
    <col min="8710" max="8710" width="17.85546875" style="393" customWidth="1"/>
    <col min="8711" max="8711" width="18.7109375" style="393" customWidth="1"/>
    <col min="8712" max="8712" width="20.5703125" style="393" customWidth="1"/>
    <col min="8713" max="8713" width="19.5703125" style="393" customWidth="1"/>
    <col min="8714" max="8960" width="9.140625" style="393"/>
    <col min="8961" max="8961" width="5.28515625" style="393" customWidth="1"/>
    <col min="8962" max="8962" width="28.42578125" style="393" customWidth="1"/>
    <col min="8963" max="8963" width="17.28515625" style="393" customWidth="1"/>
    <col min="8964" max="8964" width="14" style="393" customWidth="1"/>
    <col min="8965" max="8965" width="16.28515625" style="393" customWidth="1"/>
    <col min="8966" max="8966" width="17.85546875" style="393" customWidth="1"/>
    <col min="8967" max="8967" width="18.7109375" style="393" customWidth="1"/>
    <col min="8968" max="8968" width="20.5703125" style="393" customWidth="1"/>
    <col min="8969" max="8969" width="19.5703125" style="393" customWidth="1"/>
    <col min="8970" max="9216" width="9.140625" style="393"/>
    <col min="9217" max="9217" width="5.28515625" style="393" customWidth="1"/>
    <col min="9218" max="9218" width="28.42578125" style="393" customWidth="1"/>
    <col min="9219" max="9219" width="17.28515625" style="393" customWidth="1"/>
    <col min="9220" max="9220" width="14" style="393" customWidth="1"/>
    <col min="9221" max="9221" width="16.28515625" style="393" customWidth="1"/>
    <col min="9222" max="9222" width="17.85546875" style="393" customWidth="1"/>
    <col min="9223" max="9223" width="18.7109375" style="393" customWidth="1"/>
    <col min="9224" max="9224" width="20.5703125" style="393" customWidth="1"/>
    <col min="9225" max="9225" width="19.5703125" style="393" customWidth="1"/>
    <col min="9226" max="9472" width="9.140625" style="393"/>
    <col min="9473" max="9473" width="5.28515625" style="393" customWidth="1"/>
    <col min="9474" max="9474" width="28.42578125" style="393" customWidth="1"/>
    <col min="9475" max="9475" width="17.28515625" style="393" customWidth="1"/>
    <col min="9476" max="9476" width="14" style="393" customWidth="1"/>
    <col min="9477" max="9477" width="16.28515625" style="393" customWidth="1"/>
    <col min="9478" max="9478" width="17.85546875" style="393" customWidth="1"/>
    <col min="9479" max="9479" width="18.7109375" style="393" customWidth="1"/>
    <col min="9480" max="9480" width="20.5703125" style="393" customWidth="1"/>
    <col min="9481" max="9481" width="19.5703125" style="393" customWidth="1"/>
    <col min="9482" max="9728" width="9.140625" style="393"/>
    <col min="9729" max="9729" width="5.28515625" style="393" customWidth="1"/>
    <col min="9730" max="9730" width="28.42578125" style="393" customWidth="1"/>
    <col min="9731" max="9731" width="17.28515625" style="393" customWidth="1"/>
    <col min="9732" max="9732" width="14" style="393" customWidth="1"/>
    <col min="9733" max="9733" width="16.28515625" style="393" customWidth="1"/>
    <col min="9734" max="9734" width="17.85546875" style="393" customWidth="1"/>
    <col min="9735" max="9735" width="18.7109375" style="393" customWidth="1"/>
    <col min="9736" max="9736" width="20.5703125" style="393" customWidth="1"/>
    <col min="9737" max="9737" width="19.5703125" style="393" customWidth="1"/>
    <col min="9738" max="9984" width="9.140625" style="393"/>
    <col min="9985" max="9985" width="5.28515625" style="393" customWidth="1"/>
    <col min="9986" max="9986" width="28.42578125" style="393" customWidth="1"/>
    <col min="9987" max="9987" width="17.28515625" style="393" customWidth="1"/>
    <col min="9988" max="9988" width="14" style="393" customWidth="1"/>
    <col min="9989" max="9989" width="16.28515625" style="393" customWidth="1"/>
    <col min="9990" max="9990" width="17.85546875" style="393" customWidth="1"/>
    <col min="9991" max="9991" width="18.7109375" style="393" customWidth="1"/>
    <col min="9992" max="9992" width="20.5703125" style="393" customWidth="1"/>
    <col min="9993" max="9993" width="19.5703125" style="393" customWidth="1"/>
    <col min="9994" max="10240" width="9.140625" style="393"/>
    <col min="10241" max="10241" width="5.28515625" style="393" customWidth="1"/>
    <col min="10242" max="10242" width="28.42578125" style="393" customWidth="1"/>
    <col min="10243" max="10243" width="17.28515625" style="393" customWidth="1"/>
    <col min="10244" max="10244" width="14" style="393" customWidth="1"/>
    <col min="10245" max="10245" width="16.28515625" style="393" customWidth="1"/>
    <col min="10246" max="10246" width="17.85546875" style="393" customWidth="1"/>
    <col min="10247" max="10247" width="18.7109375" style="393" customWidth="1"/>
    <col min="10248" max="10248" width="20.5703125" style="393" customWidth="1"/>
    <col min="10249" max="10249" width="19.5703125" style="393" customWidth="1"/>
    <col min="10250" max="10496" width="9.140625" style="393"/>
    <col min="10497" max="10497" width="5.28515625" style="393" customWidth="1"/>
    <col min="10498" max="10498" width="28.42578125" style="393" customWidth="1"/>
    <col min="10499" max="10499" width="17.28515625" style="393" customWidth="1"/>
    <col min="10500" max="10500" width="14" style="393" customWidth="1"/>
    <col min="10501" max="10501" width="16.28515625" style="393" customWidth="1"/>
    <col min="10502" max="10502" width="17.85546875" style="393" customWidth="1"/>
    <col min="10503" max="10503" width="18.7109375" style="393" customWidth="1"/>
    <col min="10504" max="10504" width="20.5703125" style="393" customWidth="1"/>
    <col min="10505" max="10505" width="19.5703125" style="393" customWidth="1"/>
    <col min="10506" max="10752" width="9.140625" style="393"/>
    <col min="10753" max="10753" width="5.28515625" style="393" customWidth="1"/>
    <col min="10754" max="10754" width="28.42578125" style="393" customWidth="1"/>
    <col min="10755" max="10755" width="17.28515625" style="393" customWidth="1"/>
    <col min="10756" max="10756" width="14" style="393" customWidth="1"/>
    <col min="10757" max="10757" width="16.28515625" style="393" customWidth="1"/>
    <col min="10758" max="10758" width="17.85546875" style="393" customWidth="1"/>
    <col min="10759" max="10759" width="18.7109375" style="393" customWidth="1"/>
    <col min="10760" max="10760" width="20.5703125" style="393" customWidth="1"/>
    <col min="10761" max="10761" width="19.5703125" style="393" customWidth="1"/>
    <col min="10762" max="11008" width="9.140625" style="393"/>
    <col min="11009" max="11009" width="5.28515625" style="393" customWidth="1"/>
    <col min="11010" max="11010" width="28.42578125" style="393" customWidth="1"/>
    <col min="11011" max="11011" width="17.28515625" style="393" customWidth="1"/>
    <col min="11012" max="11012" width="14" style="393" customWidth="1"/>
    <col min="11013" max="11013" width="16.28515625" style="393" customWidth="1"/>
    <col min="11014" max="11014" width="17.85546875" style="393" customWidth="1"/>
    <col min="11015" max="11015" width="18.7109375" style="393" customWidth="1"/>
    <col min="11016" max="11016" width="20.5703125" style="393" customWidth="1"/>
    <col min="11017" max="11017" width="19.5703125" style="393" customWidth="1"/>
    <col min="11018" max="11264" width="9.140625" style="393"/>
    <col min="11265" max="11265" width="5.28515625" style="393" customWidth="1"/>
    <col min="11266" max="11266" width="28.42578125" style="393" customWidth="1"/>
    <col min="11267" max="11267" width="17.28515625" style="393" customWidth="1"/>
    <col min="11268" max="11268" width="14" style="393" customWidth="1"/>
    <col min="11269" max="11269" width="16.28515625" style="393" customWidth="1"/>
    <col min="11270" max="11270" width="17.85546875" style="393" customWidth="1"/>
    <col min="11271" max="11271" width="18.7109375" style="393" customWidth="1"/>
    <col min="11272" max="11272" width="20.5703125" style="393" customWidth="1"/>
    <col min="11273" max="11273" width="19.5703125" style="393" customWidth="1"/>
    <col min="11274" max="11520" width="9.140625" style="393"/>
    <col min="11521" max="11521" width="5.28515625" style="393" customWidth="1"/>
    <col min="11522" max="11522" width="28.42578125" style="393" customWidth="1"/>
    <col min="11523" max="11523" width="17.28515625" style="393" customWidth="1"/>
    <col min="11524" max="11524" width="14" style="393" customWidth="1"/>
    <col min="11525" max="11525" width="16.28515625" style="393" customWidth="1"/>
    <col min="11526" max="11526" width="17.85546875" style="393" customWidth="1"/>
    <col min="11527" max="11527" width="18.7109375" style="393" customWidth="1"/>
    <col min="11528" max="11528" width="20.5703125" style="393" customWidth="1"/>
    <col min="11529" max="11529" width="19.5703125" style="393" customWidth="1"/>
    <col min="11530" max="11776" width="9.140625" style="393"/>
    <col min="11777" max="11777" width="5.28515625" style="393" customWidth="1"/>
    <col min="11778" max="11778" width="28.42578125" style="393" customWidth="1"/>
    <col min="11779" max="11779" width="17.28515625" style="393" customWidth="1"/>
    <col min="11780" max="11780" width="14" style="393" customWidth="1"/>
    <col min="11781" max="11781" width="16.28515625" style="393" customWidth="1"/>
    <col min="11782" max="11782" width="17.85546875" style="393" customWidth="1"/>
    <col min="11783" max="11783" width="18.7109375" style="393" customWidth="1"/>
    <col min="11784" max="11784" width="20.5703125" style="393" customWidth="1"/>
    <col min="11785" max="11785" width="19.5703125" style="393" customWidth="1"/>
    <col min="11786" max="12032" width="9.140625" style="393"/>
    <col min="12033" max="12033" width="5.28515625" style="393" customWidth="1"/>
    <col min="12034" max="12034" width="28.42578125" style="393" customWidth="1"/>
    <col min="12035" max="12035" width="17.28515625" style="393" customWidth="1"/>
    <col min="12036" max="12036" width="14" style="393" customWidth="1"/>
    <col min="12037" max="12037" width="16.28515625" style="393" customWidth="1"/>
    <col min="12038" max="12038" width="17.85546875" style="393" customWidth="1"/>
    <col min="12039" max="12039" width="18.7109375" style="393" customWidth="1"/>
    <col min="12040" max="12040" width="20.5703125" style="393" customWidth="1"/>
    <col min="12041" max="12041" width="19.5703125" style="393" customWidth="1"/>
    <col min="12042" max="12288" width="9.140625" style="393"/>
    <col min="12289" max="12289" width="5.28515625" style="393" customWidth="1"/>
    <col min="12290" max="12290" width="28.42578125" style="393" customWidth="1"/>
    <col min="12291" max="12291" width="17.28515625" style="393" customWidth="1"/>
    <col min="12292" max="12292" width="14" style="393" customWidth="1"/>
    <col min="12293" max="12293" width="16.28515625" style="393" customWidth="1"/>
    <col min="12294" max="12294" width="17.85546875" style="393" customWidth="1"/>
    <col min="12295" max="12295" width="18.7109375" style="393" customWidth="1"/>
    <col min="12296" max="12296" width="20.5703125" style="393" customWidth="1"/>
    <col min="12297" max="12297" width="19.5703125" style="393" customWidth="1"/>
    <col min="12298" max="12544" width="9.140625" style="393"/>
    <col min="12545" max="12545" width="5.28515625" style="393" customWidth="1"/>
    <col min="12546" max="12546" width="28.42578125" style="393" customWidth="1"/>
    <col min="12547" max="12547" width="17.28515625" style="393" customWidth="1"/>
    <col min="12548" max="12548" width="14" style="393" customWidth="1"/>
    <col min="12549" max="12549" width="16.28515625" style="393" customWidth="1"/>
    <col min="12550" max="12550" width="17.85546875" style="393" customWidth="1"/>
    <col min="12551" max="12551" width="18.7109375" style="393" customWidth="1"/>
    <col min="12552" max="12552" width="20.5703125" style="393" customWidth="1"/>
    <col min="12553" max="12553" width="19.5703125" style="393" customWidth="1"/>
    <col min="12554" max="12800" width="9.140625" style="393"/>
    <col min="12801" max="12801" width="5.28515625" style="393" customWidth="1"/>
    <col min="12802" max="12802" width="28.42578125" style="393" customWidth="1"/>
    <col min="12803" max="12803" width="17.28515625" style="393" customWidth="1"/>
    <col min="12804" max="12804" width="14" style="393" customWidth="1"/>
    <col min="12805" max="12805" width="16.28515625" style="393" customWidth="1"/>
    <col min="12806" max="12806" width="17.85546875" style="393" customWidth="1"/>
    <col min="12807" max="12807" width="18.7109375" style="393" customWidth="1"/>
    <col min="12808" max="12808" width="20.5703125" style="393" customWidth="1"/>
    <col min="12809" max="12809" width="19.5703125" style="393" customWidth="1"/>
    <col min="12810" max="13056" width="9.140625" style="393"/>
    <col min="13057" max="13057" width="5.28515625" style="393" customWidth="1"/>
    <col min="13058" max="13058" width="28.42578125" style="393" customWidth="1"/>
    <col min="13059" max="13059" width="17.28515625" style="393" customWidth="1"/>
    <col min="13060" max="13060" width="14" style="393" customWidth="1"/>
    <col min="13061" max="13061" width="16.28515625" style="393" customWidth="1"/>
    <col min="13062" max="13062" width="17.85546875" style="393" customWidth="1"/>
    <col min="13063" max="13063" width="18.7109375" style="393" customWidth="1"/>
    <col min="13064" max="13064" width="20.5703125" style="393" customWidth="1"/>
    <col min="13065" max="13065" width="19.5703125" style="393" customWidth="1"/>
    <col min="13066" max="13312" width="9.140625" style="393"/>
    <col min="13313" max="13313" width="5.28515625" style="393" customWidth="1"/>
    <col min="13314" max="13314" width="28.42578125" style="393" customWidth="1"/>
    <col min="13315" max="13315" width="17.28515625" style="393" customWidth="1"/>
    <col min="13316" max="13316" width="14" style="393" customWidth="1"/>
    <col min="13317" max="13317" width="16.28515625" style="393" customWidth="1"/>
    <col min="13318" max="13318" width="17.85546875" style="393" customWidth="1"/>
    <col min="13319" max="13319" width="18.7109375" style="393" customWidth="1"/>
    <col min="13320" max="13320" width="20.5703125" style="393" customWidth="1"/>
    <col min="13321" max="13321" width="19.5703125" style="393" customWidth="1"/>
    <col min="13322" max="13568" width="9.140625" style="393"/>
    <col min="13569" max="13569" width="5.28515625" style="393" customWidth="1"/>
    <col min="13570" max="13570" width="28.42578125" style="393" customWidth="1"/>
    <col min="13571" max="13571" width="17.28515625" style="393" customWidth="1"/>
    <col min="13572" max="13572" width="14" style="393" customWidth="1"/>
    <col min="13573" max="13573" width="16.28515625" style="393" customWidth="1"/>
    <col min="13574" max="13574" width="17.85546875" style="393" customWidth="1"/>
    <col min="13575" max="13575" width="18.7109375" style="393" customWidth="1"/>
    <col min="13576" max="13576" width="20.5703125" style="393" customWidth="1"/>
    <col min="13577" max="13577" width="19.5703125" style="393" customWidth="1"/>
    <col min="13578" max="13824" width="9.140625" style="393"/>
    <col min="13825" max="13825" width="5.28515625" style="393" customWidth="1"/>
    <col min="13826" max="13826" width="28.42578125" style="393" customWidth="1"/>
    <col min="13827" max="13827" width="17.28515625" style="393" customWidth="1"/>
    <col min="13828" max="13828" width="14" style="393" customWidth="1"/>
    <col min="13829" max="13829" width="16.28515625" style="393" customWidth="1"/>
    <col min="13830" max="13830" width="17.85546875" style="393" customWidth="1"/>
    <col min="13831" max="13831" width="18.7109375" style="393" customWidth="1"/>
    <col min="13832" max="13832" width="20.5703125" style="393" customWidth="1"/>
    <col min="13833" max="13833" width="19.5703125" style="393" customWidth="1"/>
    <col min="13834" max="14080" width="9.140625" style="393"/>
    <col min="14081" max="14081" width="5.28515625" style="393" customWidth="1"/>
    <col min="14082" max="14082" width="28.42578125" style="393" customWidth="1"/>
    <col min="14083" max="14083" width="17.28515625" style="393" customWidth="1"/>
    <col min="14084" max="14084" width="14" style="393" customWidth="1"/>
    <col min="14085" max="14085" width="16.28515625" style="393" customWidth="1"/>
    <col min="14086" max="14086" width="17.85546875" style="393" customWidth="1"/>
    <col min="14087" max="14087" width="18.7109375" style="393" customWidth="1"/>
    <col min="14088" max="14088" width="20.5703125" style="393" customWidth="1"/>
    <col min="14089" max="14089" width="19.5703125" style="393" customWidth="1"/>
    <col min="14090" max="14336" width="9.140625" style="393"/>
    <col min="14337" max="14337" width="5.28515625" style="393" customWidth="1"/>
    <col min="14338" max="14338" width="28.42578125" style="393" customWidth="1"/>
    <col min="14339" max="14339" width="17.28515625" style="393" customWidth="1"/>
    <col min="14340" max="14340" width="14" style="393" customWidth="1"/>
    <col min="14341" max="14341" width="16.28515625" style="393" customWidth="1"/>
    <col min="14342" max="14342" width="17.85546875" style="393" customWidth="1"/>
    <col min="14343" max="14343" width="18.7109375" style="393" customWidth="1"/>
    <col min="14344" max="14344" width="20.5703125" style="393" customWidth="1"/>
    <col min="14345" max="14345" width="19.5703125" style="393" customWidth="1"/>
    <col min="14346" max="14592" width="9.140625" style="393"/>
    <col min="14593" max="14593" width="5.28515625" style="393" customWidth="1"/>
    <col min="14594" max="14594" width="28.42578125" style="393" customWidth="1"/>
    <col min="14595" max="14595" width="17.28515625" style="393" customWidth="1"/>
    <col min="14596" max="14596" width="14" style="393" customWidth="1"/>
    <col min="14597" max="14597" width="16.28515625" style="393" customWidth="1"/>
    <col min="14598" max="14598" width="17.85546875" style="393" customWidth="1"/>
    <col min="14599" max="14599" width="18.7109375" style="393" customWidth="1"/>
    <col min="14600" max="14600" width="20.5703125" style="393" customWidth="1"/>
    <col min="14601" max="14601" width="19.5703125" style="393" customWidth="1"/>
    <col min="14602" max="14848" width="9.140625" style="393"/>
    <col min="14849" max="14849" width="5.28515625" style="393" customWidth="1"/>
    <col min="14850" max="14850" width="28.42578125" style="393" customWidth="1"/>
    <col min="14851" max="14851" width="17.28515625" style="393" customWidth="1"/>
    <col min="14852" max="14852" width="14" style="393" customWidth="1"/>
    <col min="14853" max="14853" width="16.28515625" style="393" customWidth="1"/>
    <col min="14854" max="14854" width="17.85546875" style="393" customWidth="1"/>
    <col min="14855" max="14855" width="18.7109375" style="393" customWidth="1"/>
    <col min="14856" max="14856" width="20.5703125" style="393" customWidth="1"/>
    <col min="14857" max="14857" width="19.5703125" style="393" customWidth="1"/>
    <col min="14858" max="15104" width="9.140625" style="393"/>
    <col min="15105" max="15105" width="5.28515625" style="393" customWidth="1"/>
    <col min="15106" max="15106" width="28.42578125" style="393" customWidth="1"/>
    <col min="15107" max="15107" width="17.28515625" style="393" customWidth="1"/>
    <col min="15108" max="15108" width="14" style="393" customWidth="1"/>
    <col min="15109" max="15109" width="16.28515625" style="393" customWidth="1"/>
    <col min="15110" max="15110" width="17.85546875" style="393" customWidth="1"/>
    <col min="15111" max="15111" width="18.7109375" style="393" customWidth="1"/>
    <col min="15112" max="15112" width="20.5703125" style="393" customWidth="1"/>
    <col min="15113" max="15113" width="19.5703125" style="393" customWidth="1"/>
    <col min="15114" max="15360" width="9.140625" style="393"/>
    <col min="15361" max="15361" width="5.28515625" style="393" customWidth="1"/>
    <col min="15362" max="15362" width="28.42578125" style="393" customWidth="1"/>
    <col min="15363" max="15363" width="17.28515625" style="393" customWidth="1"/>
    <col min="15364" max="15364" width="14" style="393" customWidth="1"/>
    <col min="15365" max="15365" width="16.28515625" style="393" customWidth="1"/>
    <col min="15366" max="15366" width="17.85546875" style="393" customWidth="1"/>
    <col min="15367" max="15367" width="18.7109375" style="393" customWidth="1"/>
    <col min="15368" max="15368" width="20.5703125" style="393" customWidth="1"/>
    <col min="15369" max="15369" width="19.5703125" style="393" customWidth="1"/>
    <col min="15370" max="15616" width="9.140625" style="393"/>
    <col min="15617" max="15617" width="5.28515625" style="393" customWidth="1"/>
    <col min="15618" max="15618" width="28.42578125" style="393" customWidth="1"/>
    <col min="15619" max="15619" width="17.28515625" style="393" customWidth="1"/>
    <col min="15620" max="15620" width="14" style="393" customWidth="1"/>
    <col min="15621" max="15621" width="16.28515625" style="393" customWidth="1"/>
    <col min="15622" max="15622" width="17.85546875" style="393" customWidth="1"/>
    <col min="15623" max="15623" width="18.7109375" style="393" customWidth="1"/>
    <col min="15624" max="15624" width="20.5703125" style="393" customWidth="1"/>
    <col min="15625" max="15625" width="19.5703125" style="393" customWidth="1"/>
    <col min="15626" max="15872" width="9.140625" style="393"/>
    <col min="15873" max="15873" width="5.28515625" style="393" customWidth="1"/>
    <col min="15874" max="15874" width="28.42578125" style="393" customWidth="1"/>
    <col min="15875" max="15875" width="17.28515625" style="393" customWidth="1"/>
    <col min="15876" max="15876" width="14" style="393" customWidth="1"/>
    <col min="15877" max="15877" width="16.28515625" style="393" customWidth="1"/>
    <col min="15878" max="15878" width="17.85546875" style="393" customWidth="1"/>
    <col min="15879" max="15879" width="18.7109375" style="393" customWidth="1"/>
    <col min="15880" max="15880" width="20.5703125" style="393" customWidth="1"/>
    <col min="15881" max="15881" width="19.5703125" style="393" customWidth="1"/>
    <col min="15882" max="16128" width="9.140625" style="393"/>
    <col min="16129" max="16129" width="5.28515625" style="393" customWidth="1"/>
    <col min="16130" max="16130" width="28.42578125" style="393" customWidth="1"/>
    <col min="16131" max="16131" width="17.28515625" style="393" customWidth="1"/>
    <col min="16132" max="16132" width="14" style="393" customWidth="1"/>
    <col min="16133" max="16133" width="16.28515625" style="393" customWidth="1"/>
    <col min="16134" max="16134" width="17.85546875" style="393" customWidth="1"/>
    <col min="16135" max="16135" width="18.7109375" style="393" customWidth="1"/>
    <col min="16136" max="16136" width="20.5703125" style="393" customWidth="1"/>
    <col min="16137" max="16137" width="19.5703125" style="393" customWidth="1"/>
    <col min="16138" max="16384" width="9.140625" style="393"/>
  </cols>
  <sheetData>
    <row r="1" spans="1:9" ht="15.75" x14ac:dyDescent="0.25">
      <c r="I1" s="444" t="s">
        <v>1831</v>
      </c>
    </row>
    <row r="2" spans="1:9" ht="15.75" x14ac:dyDescent="0.2">
      <c r="I2" s="395" t="s">
        <v>428</v>
      </c>
    </row>
    <row r="3" spans="1:9" ht="15.75" x14ac:dyDescent="0.2">
      <c r="I3" s="396" t="s">
        <v>1796</v>
      </c>
    </row>
    <row r="4" spans="1:9" ht="15.75" x14ac:dyDescent="0.25">
      <c r="G4" s="397"/>
      <c r="H4" s="397" t="s">
        <v>1798</v>
      </c>
      <c r="I4" s="397"/>
    </row>
    <row r="5" spans="1:9" ht="15.75" x14ac:dyDescent="0.25">
      <c r="A5" s="394"/>
      <c r="E5" s="399"/>
      <c r="F5" s="399"/>
      <c r="G5" s="399"/>
      <c r="H5" s="399"/>
      <c r="I5" s="399"/>
    </row>
    <row r="6" spans="1:9" ht="15.75" x14ac:dyDescent="0.25">
      <c r="A6" s="394"/>
      <c r="E6" s="399"/>
      <c r="F6" s="399"/>
      <c r="G6" s="399"/>
      <c r="H6" s="399"/>
      <c r="I6" s="399" t="s">
        <v>1799</v>
      </c>
    </row>
    <row r="7" spans="1:9" ht="19.5" customHeight="1" x14ac:dyDescent="0.25">
      <c r="A7" s="445" t="s">
        <v>1832</v>
      </c>
      <c r="B7" s="445"/>
      <c r="C7" s="445"/>
      <c r="D7" s="445"/>
      <c r="E7" s="445"/>
      <c r="F7" s="445"/>
      <c r="G7" s="445"/>
      <c r="H7" s="445"/>
      <c r="I7" s="445"/>
    </row>
    <row r="8" spans="1:9" ht="65.25" customHeight="1" x14ac:dyDescent="0.2">
      <c r="A8" s="446" t="s">
        <v>1833</v>
      </c>
      <c r="B8" s="446"/>
      <c r="C8" s="446"/>
      <c r="D8" s="446"/>
      <c r="E8" s="446"/>
      <c r="F8" s="446"/>
      <c r="G8" s="446"/>
      <c r="H8" s="446"/>
      <c r="I8" s="446"/>
    </row>
    <row r="9" spans="1:9" ht="24" customHeight="1" x14ac:dyDescent="0.25">
      <c r="A9" s="447"/>
      <c r="B9" s="447"/>
      <c r="C9" s="448" t="s">
        <v>1675</v>
      </c>
      <c r="D9" s="448"/>
      <c r="E9" s="448"/>
      <c r="F9" s="448"/>
      <c r="G9" s="448"/>
      <c r="H9" s="448"/>
      <c r="I9" s="448"/>
    </row>
    <row r="10" spans="1:9" ht="14.25" customHeight="1" x14ac:dyDescent="0.2">
      <c r="A10" s="449" t="s">
        <v>1676</v>
      </c>
      <c r="B10" s="450" t="s">
        <v>1803</v>
      </c>
      <c r="C10" s="450" t="s">
        <v>1804</v>
      </c>
      <c r="D10" s="450" t="s">
        <v>43</v>
      </c>
      <c r="E10" s="450" t="s">
        <v>53</v>
      </c>
      <c r="F10" s="451" t="s">
        <v>1834</v>
      </c>
      <c r="G10" s="452"/>
      <c r="H10" s="452"/>
      <c r="I10" s="453"/>
    </row>
    <row r="11" spans="1:9" ht="0.75" customHeight="1" x14ac:dyDescent="0.2">
      <c r="A11" s="454"/>
      <c r="B11" s="450"/>
      <c r="C11" s="450"/>
      <c r="D11" s="450"/>
      <c r="E11" s="450"/>
      <c r="F11" s="455"/>
      <c r="G11" s="456"/>
      <c r="H11" s="456"/>
      <c r="I11" s="457"/>
    </row>
    <row r="12" spans="1:9" ht="32.25" customHeight="1" x14ac:dyDescent="0.2">
      <c r="A12" s="454"/>
      <c r="B12" s="450"/>
      <c r="C12" s="450"/>
      <c r="D12" s="450"/>
      <c r="E12" s="450"/>
      <c r="F12" s="458" t="s">
        <v>1835</v>
      </c>
      <c r="G12" s="459"/>
      <c r="H12" s="458" t="s">
        <v>1836</v>
      </c>
      <c r="I12" s="459"/>
    </row>
    <row r="13" spans="1:9" ht="17.25" customHeight="1" x14ac:dyDescent="0.2">
      <c r="A13" s="454"/>
      <c r="B13" s="450"/>
      <c r="C13" s="450"/>
      <c r="D13" s="450"/>
      <c r="E13" s="450"/>
      <c r="F13" s="405" t="s">
        <v>1837</v>
      </c>
      <c r="G13" s="460" t="s">
        <v>1838</v>
      </c>
      <c r="H13" s="405" t="s">
        <v>1837</v>
      </c>
      <c r="I13" s="405" t="s">
        <v>1838</v>
      </c>
    </row>
    <row r="14" spans="1:9" ht="16.5" customHeight="1" x14ac:dyDescent="0.25">
      <c r="A14" s="461">
        <v>1</v>
      </c>
      <c r="B14" s="415" t="s">
        <v>1806</v>
      </c>
      <c r="C14" s="412">
        <f>F14+H14</f>
        <v>269684.40000000002</v>
      </c>
      <c r="D14" s="412">
        <f>G14+I14</f>
        <v>269684.40000000002</v>
      </c>
      <c r="E14" s="462">
        <f t="shared" ref="E14:E32" si="0">D14/C14*100</f>
        <v>100</v>
      </c>
      <c r="F14" s="463">
        <v>211224.5</v>
      </c>
      <c r="G14" s="463">
        <v>211224.5</v>
      </c>
      <c r="H14" s="463">
        <v>58459.9</v>
      </c>
      <c r="I14" s="464">
        <v>58459.9</v>
      </c>
    </row>
    <row r="15" spans="1:9" ht="15.75" x14ac:dyDescent="0.25">
      <c r="A15" s="465">
        <v>2</v>
      </c>
      <c r="B15" s="415" t="s">
        <v>1807</v>
      </c>
      <c r="C15" s="412">
        <f t="shared" ref="C15:D32" si="1">F15+H15</f>
        <v>340661.2</v>
      </c>
      <c r="D15" s="412">
        <f t="shared" si="1"/>
        <v>340661.2</v>
      </c>
      <c r="E15" s="462">
        <f t="shared" si="0"/>
        <v>100</v>
      </c>
      <c r="F15" s="463">
        <v>255819</v>
      </c>
      <c r="G15" s="463">
        <v>255819</v>
      </c>
      <c r="H15" s="463">
        <v>84842.2</v>
      </c>
      <c r="I15" s="466">
        <v>84842.2</v>
      </c>
    </row>
    <row r="16" spans="1:9" ht="15.75" x14ac:dyDescent="0.25">
      <c r="A16" s="465">
        <v>3</v>
      </c>
      <c r="B16" s="415" t="s">
        <v>1808</v>
      </c>
      <c r="C16" s="412">
        <f t="shared" si="1"/>
        <v>568561.19999999995</v>
      </c>
      <c r="D16" s="412">
        <f t="shared" si="1"/>
        <v>568561.19999999995</v>
      </c>
      <c r="E16" s="462">
        <f t="shared" si="0"/>
        <v>100</v>
      </c>
      <c r="F16" s="463">
        <v>434065</v>
      </c>
      <c r="G16" s="463">
        <v>434065</v>
      </c>
      <c r="H16" s="463">
        <v>134496.20000000001</v>
      </c>
      <c r="I16" s="466">
        <v>134496.20000000001</v>
      </c>
    </row>
    <row r="17" spans="1:9" ht="15.75" x14ac:dyDescent="0.25">
      <c r="A17" s="465">
        <v>4</v>
      </c>
      <c r="B17" s="415" t="s">
        <v>1809</v>
      </c>
      <c r="C17" s="412">
        <f t="shared" si="1"/>
        <v>355898.1</v>
      </c>
      <c r="D17" s="412">
        <f t="shared" si="1"/>
        <v>355898.1</v>
      </c>
      <c r="E17" s="462">
        <f t="shared" si="0"/>
        <v>100</v>
      </c>
      <c r="F17" s="463">
        <v>255657</v>
      </c>
      <c r="G17" s="463">
        <v>255657</v>
      </c>
      <c r="H17" s="463">
        <v>100241.1</v>
      </c>
      <c r="I17" s="466">
        <v>100241.1</v>
      </c>
    </row>
    <row r="18" spans="1:9" ht="15.75" x14ac:dyDescent="0.25">
      <c r="A18" s="465">
        <v>5</v>
      </c>
      <c r="B18" s="415" t="s">
        <v>1810</v>
      </c>
      <c r="C18" s="412">
        <f t="shared" si="1"/>
        <v>580795.1</v>
      </c>
      <c r="D18" s="412">
        <f t="shared" si="1"/>
        <v>580795.1</v>
      </c>
      <c r="E18" s="462">
        <f t="shared" si="0"/>
        <v>100</v>
      </c>
      <c r="F18" s="463">
        <v>430157</v>
      </c>
      <c r="G18" s="463">
        <v>430157</v>
      </c>
      <c r="H18" s="463">
        <v>150638.1</v>
      </c>
      <c r="I18" s="466">
        <v>150638.1</v>
      </c>
    </row>
    <row r="19" spans="1:9" ht="15.75" x14ac:dyDescent="0.25">
      <c r="A19" s="465">
        <v>6</v>
      </c>
      <c r="B19" s="415" t="s">
        <v>1811</v>
      </c>
      <c r="C19" s="412">
        <f t="shared" si="1"/>
        <v>191582</v>
      </c>
      <c r="D19" s="412">
        <f t="shared" si="1"/>
        <v>191582</v>
      </c>
      <c r="E19" s="462">
        <f t="shared" si="0"/>
        <v>100</v>
      </c>
      <c r="F19" s="463">
        <v>138672</v>
      </c>
      <c r="G19" s="463">
        <v>138672</v>
      </c>
      <c r="H19" s="463">
        <v>52910</v>
      </c>
      <c r="I19" s="466">
        <v>52910</v>
      </c>
    </row>
    <row r="20" spans="1:9" ht="15.75" x14ac:dyDescent="0.25">
      <c r="A20" s="465">
        <v>7</v>
      </c>
      <c r="B20" s="415" t="s">
        <v>1812</v>
      </c>
      <c r="C20" s="412">
        <f t="shared" si="1"/>
        <v>240340.4</v>
      </c>
      <c r="D20" s="412">
        <f t="shared" si="1"/>
        <v>231898.42318000001</v>
      </c>
      <c r="E20" s="462">
        <f t="shared" si="0"/>
        <v>96.48749156612871</v>
      </c>
      <c r="F20" s="463">
        <v>175951</v>
      </c>
      <c r="G20" s="463">
        <v>168934.43618000002</v>
      </c>
      <c r="H20" s="463">
        <v>64389.4</v>
      </c>
      <c r="I20" s="466">
        <v>62963.987000000001</v>
      </c>
    </row>
    <row r="21" spans="1:9" ht="15.75" x14ac:dyDescent="0.25">
      <c r="A21" s="465">
        <v>8</v>
      </c>
      <c r="B21" s="415" t="s">
        <v>1813</v>
      </c>
      <c r="C21" s="412">
        <f t="shared" si="1"/>
        <v>271916</v>
      </c>
      <c r="D21" s="412">
        <f t="shared" si="1"/>
        <v>271916</v>
      </c>
      <c r="E21" s="462">
        <f t="shared" si="0"/>
        <v>100</v>
      </c>
      <c r="F21" s="463">
        <v>217975</v>
      </c>
      <c r="G21" s="463">
        <v>217975</v>
      </c>
      <c r="H21" s="463">
        <v>53941</v>
      </c>
      <c r="I21" s="466">
        <v>53941</v>
      </c>
    </row>
    <row r="22" spans="1:9" ht="15.75" x14ac:dyDescent="0.25">
      <c r="A22" s="465">
        <v>9</v>
      </c>
      <c r="B22" s="415" t="s">
        <v>1814</v>
      </c>
      <c r="C22" s="412">
        <f t="shared" si="1"/>
        <v>281941</v>
      </c>
      <c r="D22" s="412">
        <f t="shared" si="1"/>
        <v>281941</v>
      </c>
      <c r="E22" s="462">
        <f t="shared" si="0"/>
        <v>100</v>
      </c>
      <c r="F22" s="463">
        <v>219007</v>
      </c>
      <c r="G22" s="463">
        <v>219007</v>
      </c>
      <c r="H22" s="463">
        <v>62934</v>
      </c>
      <c r="I22" s="466">
        <v>62934</v>
      </c>
    </row>
    <row r="23" spans="1:9" ht="15.75" x14ac:dyDescent="0.25">
      <c r="A23" s="465">
        <v>10</v>
      </c>
      <c r="B23" s="415" t="s">
        <v>1815</v>
      </c>
      <c r="C23" s="412">
        <f t="shared" si="1"/>
        <v>311598.59999999998</v>
      </c>
      <c r="D23" s="412">
        <f t="shared" si="1"/>
        <v>301747.18900000001</v>
      </c>
      <c r="E23" s="462">
        <f t="shared" si="0"/>
        <v>96.838428991657864</v>
      </c>
      <c r="F23" s="463">
        <v>252074</v>
      </c>
      <c r="G23" s="463">
        <v>245327.43100000001</v>
      </c>
      <c r="H23" s="463">
        <v>59524.6</v>
      </c>
      <c r="I23" s="466">
        <v>56419.758000000002</v>
      </c>
    </row>
    <row r="24" spans="1:9" ht="15.75" x14ac:dyDescent="0.25">
      <c r="A24" s="465">
        <v>11</v>
      </c>
      <c r="B24" s="415" t="s">
        <v>1816</v>
      </c>
      <c r="C24" s="412">
        <f t="shared" si="1"/>
        <v>294473.40000000002</v>
      </c>
      <c r="D24" s="412">
        <f t="shared" si="1"/>
        <v>294473.40000000002</v>
      </c>
      <c r="E24" s="462">
        <f t="shared" si="0"/>
        <v>100</v>
      </c>
      <c r="F24" s="463">
        <v>212719.5</v>
      </c>
      <c r="G24" s="463">
        <v>212719.5</v>
      </c>
      <c r="H24" s="463">
        <v>81753.899999999994</v>
      </c>
      <c r="I24" s="466">
        <v>81753.899999999994</v>
      </c>
    </row>
    <row r="25" spans="1:9" ht="15.75" x14ac:dyDescent="0.25">
      <c r="A25" s="465">
        <v>12</v>
      </c>
      <c r="B25" s="415" t="s">
        <v>1817</v>
      </c>
      <c r="C25" s="412">
        <f t="shared" si="1"/>
        <v>52274</v>
      </c>
      <c r="D25" s="412">
        <f t="shared" si="1"/>
        <v>52274</v>
      </c>
      <c r="E25" s="462">
        <f t="shared" si="0"/>
        <v>100</v>
      </c>
      <c r="F25" s="463">
        <v>40587</v>
      </c>
      <c r="G25" s="463">
        <v>40587</v>
      </c>
      <c r="H25" s="463">
        <v>11687</v>
      </c>
      <c r="I25" s="466">
        <v>11687</v>
      </c>
    </row>
    <row r="26" spans="1:9" ht="15.75" x14ac:dyDescent="0.25">
      <c r="A26" s="465">
        <v>13</v>
      </c>
      <c r="B26" s="415" t="s">
        <v>1829</v>
      </c>
      <c r="C26" s="412">
        <f t="shared" si="1"/>
        <v>203342.2</v>
      </c>
      <c r="D26" s="412">
        <f t="shared" si="1"/>
        <v>203342.2</v>
      </c>
      <c r="E26" s="462">
        <f t="shared" si="0"/>
        <v>100</v>
      </c>
      <c r="F26" s="463">
        <v>162706</v>
      </c>
      <c r="G26" s="463">
        <v>162706</v>
      </c>
      <c r="H26" s="463">
        <v>40636.199999999997</v>
      </c>
      <c r="I26" s="466">
        <v>40636.199999999997</v>
      </c>
    </row>
    <row r="27" spans="1:9" ht="15.75" x14ac:dyDescent="0.25">
      <c r="A27" s="465">
        <v>14</v>
      </c>
      <c r="B27" s="415" t="s">
        <v>1818</v>
      </c>
      <c r="C27" s="412">
        <f t="shared" si="1"/>
        <v>455915.3</v>
      </c>
      <c r="D27" s="412">
        <f t="shared" si="1"/>
        <v>455915.2</v>
      </c>
      <c r="E27" s="462">
        <f t="shared" si="0"/>
        <v>99.99997806610132</v>
      </c>
      <c r="F27" s="463">
        <v>349370</v>
      </c>
      <c r="G27" s="463">
        <v>349369.9</v>
      </c>
      <c r="H27" s="463">
        <v>106545.3</v>
      </c>
      <c r="I27" s="466">
        <v>106545.3</v>
      </c>
    </row>
    <row r="28" spans="1:9" ht="15.75" x14ac:dyDescent="0.25">
      <c r="A28" s="465">
        <v>15</v>
      </c>
      <c r="B28" s="415" t="s">
        <v>1819</v>
      </c>
      <c r="C28" s="412">
        <f t="shared" si="1"/>
        <v>135024.20000000001</v>
      </c>
      <c r="D28" s="412">
        <f t="shared" si="1"/>
        <v>135024.20000000001</v>
      </c>
      <c r="E28" s="462">
        <f t="shared" si="0"/>
        <v>100</v>
      </c>
      <c r="F28" s="463">
        <v>107169</v>
      </c>
      <c r="G28" s="463">
        <v>107169</v>
      </c>
      <c r="H28" s="463">
        <v>27855.200000000001</v>
      </c>
      <c r="I28" s="466">
        <v>27855.200000000001</v>
      </c>
    </row>
    <row r="29" spans="1:9" ht="15.75" x14ac:dyDescent="0.25">
      <c r="A29" s="465">
        <v>16</v>
      </c>
      <c r="B29" s="415" t="s">
        <v>1820</v>
      </c>
      <c r="C29" s="412">
        <f>F29+H29</f>
        <v>178917.6</v>
      </c>
      <c r="D29" s="412">
        <f>G29+I29</f>
        <v>178917.6</v>
      </c>
      <c r="E29" s="462">
        <f t="shared" si="0"/>
        <v>100</v>
      </c>
      <c r="F29" s="463">
        <v>130557</v>
      </c>
      <c r="G29" s="463">
        <v>130557</v>
      </c>
      <c r="H29" s="463">
        <v>48360.6</v>
      </c>
      <c r="I29" s="466">
        <v>48360.6</v>
      </c>
    </row>
    <row r="30" spans="1:9" ht="15.75" x14ac:dyDescent="0.25">
      <c r="A30" s="465">
        <v>17</v>
      </c>
      <c r="B30" s="415" t="s">
        <v>1821</v>
      </c>
      <c r="C30" s="412">
        <f t="shared" si="1"/>
        <v>225734.2</v>
      </c>
      <c r="D30" s="412">
        <f>G30+I30</f>
        <v>225734.2</v>
      </c>
      <c r="E30" s="462">
        <f t="shared" si="0"/>
        <v>100</v>
      </c>
      <c r="F30" s="463">
        <v>165380</v>
      </c>
      <c r="G30" s="463">
        <v>165380</v>
      </c>
      <c r="H30" s="463">
        <v>60354.2</v>
      </c>
      <c r="I30" s="466">
        <v>60354.2</v>
      </c>
    </row>
    <row r="31" spans="1:9" ht="15.75" x14ac:dyDescent="0.25">
      <c r="A31" s="465">
        <v>18</v>
      </c>
      <c r="B31" s="415" t="s">
        <v>1822</v>
      </c>
      <c r="C31" s="412">
        <f t="shared" si="1"/>
        <v>237587.1</v>
      </c>
      <c r="D31" s="412">
        <f>G31+I31</f>
        <v>237586.8</v>
      </c>
      <c r="E31" s="462">
        <f t="shared" si="0"/>
        <v>99.999873730518189</v>
      </c>
      <c r="F31" s="463">
        <v>141704</v>
      </c>
      <c r="G31" s="463">
        <v>141704</v>
      </c>
      <c r="H31" s="463">
        <v>95883.1</v>
      </c>
      <c r="I31" s="466">
        <v>95882.8</v>
      </c>
    </row>
    <row r="32" spans="1:9" ht="15.75" x14ac:dyDescent="0.25">
      <c r="A32" s="465">
        <v>19</v>
      </c>
      <c r="B32" s="415" t="s">
        <v>1839</v>
      </c>
      <c r="C32" s="412">
        <f t="shared" si="1"/>
        <v>1526800.3</v>
      </c>
      <c r="D32" s="412">
        <f>G32+I32</f>
        <v>1526800.3</v>
      </c>
      <c r="E32" s="462">
        <f t="shared" si="0"/>
        <v>100</v>
      </c>
      <c r="F32" s="463">
        <v>946265.3</v>
      </c>
      <c r="G32" s="463">
        <v>946265.3</v>
      </c>
      <c r="H32" s="463">
        <v>580535</v>
      </c>
      <c r="I32" s="466">
        <v>580535</v>
      </c>
    </row>
    <row r="33" spans="1:9" ht="15.75" x14ac:dyDescent="0.25">
      <c r="A33" s="467"/>
      <c r="B33" s="415"/>
      <c r="C33" s="412"/>
      <c r="D33" s="412"/>
      <c r="E33" s="412"/>
      <c r="F33" s="412"/>
      <c r="G33" s="412"/>
      <c r="H33" s="412"/>
      <c r="I33" s="412"/>
    </row>
    <row r="34" spans="1:9" ht="19.5" customHeight="1" x14ac:dyDescent="0.25">
      <c r="A34" s="422"/>
      <c r="B34" s="442" t="s">
        <v>1823</v>
      </c>
      <c r="C34" s="443">
        <f>SUM(C14:C33)</f>
        <v>6723046.2999999998</v>
      </c>
      <c r="D34" s="443">
        <f>SUM(D14:D33)</f>
        <v>6704752.5121799996</v>
      </c>
      <c r="E34" s="425">
        <f>D34/C34*100</f>
        <v>99.72789436508863</v>
      </c>
      <c r="F34" s="425">
        <f>SUM(F14:F32)</f>
        <v>4847059.3</v>
      </c>
      <c r="G34" s="425">
        <f>SUM(G14:G32)</f>
        <v>4833296.0671800002</v>
      </c>
      <c r="H34" s="425">
        <f>SUM(H14:H32)</f>
        <v>1875987</v>
      </c>
      <c r="I34" s="425">
        <f>SUM(I14:I32)</f>
        <v>1871456.4450000001</v>
      </c>
    </row>
    <row r="35" spans="1:9" ht="15.75" x14ac:dyDescent="0.25">
      <c r="A35" s="394"/>
      <c r="B35" s="394"/>
    </row>
  </sheetData>
  <mergeCells count="11">
    <mergeCell ref="H12:I12"/>
    <mergeCell ref="A7:I7"/>
    <mergeCell ref="A8:I8"/>
    <mergeCell ref="C9:I9"/>
    <mergeCell ref="A10:A13"/>
    <mergeCell ref="B10:B13"/>
    <mergeCell ref="C10:C13"/>
    <mergeCell ref="D10:D13"/>
    <mergeCell ref="E10:E13"/>
    <mergeCell ref="F10:I11"/>
    <mergeCell ref="F12:G12"/>
  </mergeCells>
  <printOptions horizontalCentered="1"/>
  <pageMargins left="0.81" right="0.19685039370078741" top="0.48" bottom="0.98425196850393704" header="0.19685039370078741" footer="0.51181102362204722"/>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9"/>
  <sheetViews>
    <sheetView view="pageBreakPreview" zoomScaleNormal="100" zoomScaleSheetLayoutView="100" workbookViewId="0">
      <selection activeCell="B55" sqref="B55"/>
    </sheetView>
  </sheetViews>
  <sheetFormatPr defaultRowHeight="12.75" x14ac:dyDescent="0.2"/>
  <cols>
    <col min="1" max="1" width="4.7109375" style="393" customWidth="1"/>
    <col min="2" max="2" width="29.140625" style="393" customWidth="1"/>
    <col min="3" max="3" width="17.42578125" style="393" customWidth="1"/>
    <col min="4" max="4" width="16.7109375" style="393" customWidth="1"/>
    <col min="5" max="5" width="18.7109375" style="393" customWidth="1"/>
    <col min="6" max="256" width="9.140625" style="393"/>
    <col min="257" max="257" width="4.7109375" style="393" customWidth="1"/>
    <col min="258" max="258" width="29.140625" style="393" customWidth="1"/>
    <col min="259" max="259" width="17.42578125" style="393" customWidth="1"/>
    <col min="260" max="260" width="16.7109375" style="393" customWidth="1"/>
    <col min="261" max="261" width="18.7109375" style="393" customWidth="1"/>
    <col min="262" max="512" width="9.140625" style="393"/>
    <col min="513" max="513" width="4.7109375" style="393" customWidth="1"/>
    <col min="514" max="514" width="29.140625" style="393" customWidth="1"/>
    <col min="515" max="515" width="17.42578125" style="393" customWidth="1"/>
    <col min="516" max="516" width="16.7109375" style="393" customWidth="1"/>
    <col min="517" max="517" width="18.7109375" style="393" customWidth="1"/>
    <col min="518" max="768" width="9.140625" style="393"/>
    <col min="769" max="769" width="4.7109375" style="393" customWidth="1"/>
    <col min="770" max="770" width="29.140625" style="393" customWidth="1"/>
    <col min="771" max="771" width="17.42578125" style="393" customWidth="1"/>
    <col min="772" max="772" width="16.7109375" style="393" customWidth="1"/>
    <col min="773" max="773" width="18.7109375" style="393" customWidth="1"/>
    <col min="774" max="1024" width="9.140625" style="393"/>
    <col min="1025" max="1025" width="4.7109375" style="393" customWidth="1"/>
    <col min="1026" max="1026" width="29.140625" style="393" customWidth="1"/>
    <col min="1027" max="1027" width="17.42578125" style="393" customWidth="1"/>
    <col min="1028" max="1028" width="16.7109375" style="393" customWidth="1"/>
    <col min="1029" max="1029" width="18.7109375" style="393" customWidth="1"/>
    <col min="1030" max="1280" width="9.140625" style="393"/>
    <col min="1281" max="1281" width="4.7109375" style="393" customWidth="1"/>
    <col min="1282" max="1282" width="29.140625" style="393" customWidth="1"/>
    <col min="1283" max="1283" width="17.42578125" style="393" customWidth="1"/>
    <col min="1284" max="1284" width="16.7109375" style="393" customWidth="1"/>
    <col min="1285" max="1285" width="18.7109375" style="393" customWidth="1"/>
    <col min="1286" max="1536" width="9.140625" style="393"/>
    <col min="1537" max="1537" width="4.7109375" style="393" customWidth="1"/>
    <col min="1538" max="1538" width="29.140625" style="393" customWidth="1"/>
    <col min="1539" max="1539" width="17.42578125" style="393" customWidth="1"/>
    <col min="1540" max="1540" width="16.7109375" style="393" customWidth="1"/>
    <col min="1541" max="1541" width="18.7109375" style="393" customWidth="1"/>
    <col min="1542" max="1792" width="9.140625" style="393"/>
    <col min="1793" max="1793" width="4.7109375" style="393" customWidth="1"/>
    <col min="1794" max="1794" width="29.140625" style="393" customWidth="1"/>
    <col min="1795" max="1795" width="17.42578125" style="393" customWidth="1"/>
    <col min="1796" max="1796" width="16.7109375" style="393" customWidth="1"/>
    <col min="1797" max="1797" width="18.7109375" style="393" customWidth="1"/>
    <col min="1798" max="2048" width="9.140625" style="393"/>
    <col min="2049" max="2049" width="4.7109375" style="393" customWidth="1"/>
    <col min="2050" max="2050" width="29.140625" style="393" customWidth="1"/>
    <col min="2051" max="2051" width="17.42578125" style="393" customWidth="1"/>
    <col min="2052" max="2052" width="16.7109375" style="393" customWidth="1"/>
    <col min="2053" max="2053" width="18.7109375" style="393" customWidth="1"/>
    <col min="2054" max="2304" width="9.140625" style="393"/>
    <col min="2305" max="2305" width="4.7109375" style="393" customWidth="1"/>
    <col min="2306" max="2306" width="29.140625" style="393" customWidth="1"/>
    <col min="2307" max="2307" width="17.42578125" style="393" customWidth="1"/>
    <col min="2308" max="2308" width="16.7109375" style="393" customWidth="1"/>
    <col min="2309" max="2309" width="18.7109375" style="393" customWidth="1"/>
    <col min="2310" max="2560" width="9.140625" style="393"/>
    <col min="2561" max="2561" width="4.7109375" style="393" customWidth="1"/>
    <col min="2562" max="2562" width="29.140625" style="393" customWidth="1"/>
    <col min="2563" max="2563" width="17.42578125" style="393" customWidth="1"/>
    <col min="2564" max="2564" width="16.7109375" style="393" customWidth="1"/>
    <col min="2565" max="2565" width="18.7109375" style="393" customWidth="1"/>
    <col min="2566" max="2816" width="9.140625" style="393"/>
    <col min="2817" max="2817" width="4.7109375" style="393" customWidth="1"/>
    <col min="2818" max="2818" width="29.140625" style="393" customWidth="1"/>
    <col min="2819" max="2819" width="17.42578125" style="393" customWidth="1"/>
    <col min="2820" max="2820" width="16.7109375" style="393" customWidth="1"/>
    <col min="2821" max="2821" width="18.7109375" style="393" customWidth="1"/>
    <col min="2822" max="3072" width="9.140625" style="393"/>
    <col min="3073" max="3073" width="4.7109375" style="393" customWidth="1"/>
    <col min="3074" max="3074" width="29.140625" style="393" customWidth="1"/>
    <col min="3075" max="3075" width="17.42578125" style="393" customWidth="1"/>
    <col min="3076" max="3076" width="16.7109375" style="393" customWidth="1"/>
    <col min="3077" max="3077" width="18.7109375" style="393" customWidth="1"/>
    <col min="3078" max="3328" width="9.140625" style="393"/>
    <col min="3329" max="3329" width="4.7109375" style="393" customWidth="1"/>
    <col min="3330" max="3330" width="29.140625" style="393" customWidth="1"/>
    <col min="3331" max="3331" width="17.42578125" style="393" customWidth="1"/>
    <col min="3332" max="3332" width="16.7109375" style="393" customWidth="1"/>
    <col min="3333" max="3333" width="18.7109375" style="393" customWidth="1"/>
    <col min="3334" max="3584" width="9.140625" style="393"/>
    <col min="3585" max="3585" width="4.7109375" style="393" customWidth="1"/>
    <col min="3586" max="3586" width="29.140625" style="393" customWidth="1"/>
    <col min="3587" max="3587" width="17.42578125" style="393" customWidth="1"/>
    <col min="3588" max="3588" width="16.7109375" style="393" customWidth="1"/>
    <col min="3589" max="3589" width="18.7109375" style="393" customWidth="1"/>
    <col min="3590" max="3840" width="9.140625" style="393"/>
    <col min="3841" max="3841" width="4.7109375" style="393" customWidth="1"/>
    <col min="3842" max="3842" width="29.140625" style="393" customWidth="1"/>
    <col min="3843" max="3843" width="17.42578125" style="393" customWidth="1"/>
    <col min="3844" max="3844" width="16.7109375" style="393" customWidth="1"/>
    <col min="3845" max="3845" width="18.7109375" style="393" customWidth="1"/>
    <col min="3846" max="4096" width="9.140625" style="393"/>
    <col min="4097" max="4097" width="4.7109375" style="393" customWidth="1"/>
    <col min="4098" max="4098" width="29.140625" style="393" customWidth="1"/>
    <col min="4099" max="4099" width="17.42578125" style="393" customWidth="1"/>
    <col min="4100" max="4100" width="16.7109375" style="393" customWidth="1"/>
    <col min="4101" max="4101" width="18.7109375" style="393" customWidth="1"/>
    <col min="4102" max="4352" width="9.140625" style="393"/>
    <col min="4353" max="4353" width="4.7109375" style="393" customWidth="1"/>
    <col min="4354" max="4354" width="29.140625" style="393" customWidth="1"/>
    <col min="4355" max="4355" width="17.42578125" style="393" customWidth="1"/>
    <col min="4356" max="4356" width="16.7109375" style="393" customWidth="1"/>
    <col min="4357" max="4357" width="18.7109375" style="393" customWidth="1"/>
    <col min="4358" max="4608" width="9.140625" style="393"/>
    <col min="4609" max="4609" width="4.7109375" style="393" customWidth="1"/>
    <col min="4610" max="4610" width="29.140625" style="393" customWidth="1"/>
    <col min="4611" max="4611" width="17.42578125" style="393" customWidth="1"/>
    <col min="4612" max="4612" width="16.7109375" style="393" customWidth="1"/>
    <col min="4613" max="4613" width="18.7109375" style="393" customWidth="1"/>
    <col min="4614" max="4864" width="9.140625" style="393"/>
    <col min="4865" max="4865" width="4.7109375" style="393" customWidth="1"/>
    <col min="4866" max="4866" width="29.140625" style="393" customWidth="1"/>
    <col min="4867" max="4867" width="17.42578125" style="393" customWidth="1"/>
    <col min="4868" max="4868" width="16.7109375" style="393" customWidth="1"/>
    <col min="4869" max="4869" width="18.7109375" style="393" customWidth="1"/>
    <col min="4870" max="5120" width="9.140625" style="393"/>
    <col min="5121" max="5121" width="4.7109375" style="393" customWidth="1"/>
    <col min="5122" max="5122" width="29.140625" style="393" customWidth="1"/>
    <col min="5123" max="5123" width="17.42578125" style="393" customWidth="1"/>
    <col min="5124" max="5124" width="16.7109375" style="393" customWidth="1"/>
    <col min="5125" max="5125" width="18.7109375" style="393" customWidth="1"/>
    <col min="5126" max="5376" width="9.140625" style="393"/>
    <col min="5377" max="5377" width="4.7109375" style="393" customWidth="1"/>
    <col min="5378" max="5378" width="29.140625" style="393" customWidth="1"/>
    <col min="5379" max="5379" width="17.42578125" style="393" customWidth="1"/>
    <col min="5380" max="5380" width="16.7109375" style="393" customWidth="1"/>
    <col min="5381" max="5381" width="18.7109375" style="393" customWidth="1"/>
    <col min="5382" max="5632" width="9.140625" style="393"/>
    <col min="5633" max="5633" width="4.7109375" style="393" customWidth="1"/>
    <col min="5634" max="5634" width="29.140625" style="393" customWidth="1"/>
    <col min="5635" max="5635" width="17.42578125" style="393" customWidth="1"/>
    <col min="5636" max="5636" width="16.7109375" style="393" customWidth="1"/>
    <col min="5637" max="5637" width="18.7109375" style="393" customWidth="1"/>
    <col min="5638" max="5888" width="9.140625" style="393"/>
    <col min="5889" max="5889" width="4.7109375" style="393" customWidth="1"/>
    <col min="5890" max="5890" width="29.140625" style="393" customWidth="1"/>
    <col min="5891" max="5891" width="17.42578125" style="393" customWidth="1"/>
    <col min="5892" max="5892" width="16.7109375" style="393" customWidth="1"/>
    <col min="5893" max="5893" width="18.7109375" style="393" customWidth="1"/>
    <col min="5894" max="6144" width="9.140625" style="393"/>
    <col min="6145" max="6145" width="4.7109375" style="393" customWidth="1"/>
    <col min="6146" max="6146" width="29.140625" style="393" customWidth="1"/>
    <col min="6147" max="6147" width="17.42578125" style="393" customWidth="1"/>
    <col min="6148" max="6148" width="16.7109375" style="393" customWidth="1"/>
    <col min="6149" max="6149" width="18.7109375" style="393" customWidth="1"/>
    <col min="6150" max="6400" width="9.140625" style="393"/>
    <col min="6401" max="6401" width="4.7109375" style="393" customWidth="1"/>
    <col min="6402" max="6402" width="29.140625" style="393" customWidth="1"/>
    <col min="6403" max="6403" width="17.42578125" style="393" customWidth="1"/>
    <col min="6404" max="6404" width="16.7109375" style="393" customWidth="1"/>
    <col min="6405" max="6405" width="18.7109375" style="393" customWidth="1"/>
    <col min="6406" max="6656" width="9.140625" style="393"/>
    <col min="6657" max="6657" width="4.7109375" style="393" customWidth="1"/>
    <col min="6658" max="6658" width="29.140625" style="393" customWidth="1"/>
    <col min="6659" max="6659" width="17.42578125" style="393" customWidth="1"/>
    <col min="6660" max="6660" width="16.7109375" style="393" customWidth="1"/>
    <col min="6661" max="6661" width="18.7109375" style="393" customWidth="1"/>
    <col min="6662" max="6912" width="9.140625" style="393"/>
    <col min="6913" max="6913" width="4.7109375" style="393" customWidth="1"/>
    <col min="6914" max="6914" width="29.140625" style="393" customWidth="1"/>
    <col min="6915" max="6915" width="17.42578125" style="393" customWidth="1"/>
    <col min="6916" max="6916" width="16.7109375" style="393" customWidth="1"/>
    <col min="6917" max="6917" width="18.7109375" style="393" customWidth="1"/>
    <col min="6918" max="7168" width="9.140625" style="393"/>
    <col min="7169" max="7169" width="4.7109375" style="393" customWidth="1"/>
    <col min="7170" max="7170" width="29.140625" style="393" customWidth="1"/>
    <col min="7171" max="7171" width="17.42578125" style="393" customWidth="1"/>
    <col min="7172" max="7172" width="16.7109375" style="393" customWidth="1"/>
    <col min="7173" max="7173" width="18.7109375" style="393" customWidth="1"/>
    <col min="7174" max="7424" width="9.140625" style="393"/>
    <col min="7425" max="7425" width="4.7109375" style="393" customWidth="1"/>
    <col min="7426" max="7426" width="29.140625" style="393" customWidth="1"/>
    <col min="7427" max="7427" width="17.42578125" style="393" customWidth="1"/>
    <col min="7428" max="7428" width="16.7109375" style="393" customWidth="1"/>
    <col min="7429" max="7429" width="18.7109375" style="393" customWidth="1"/>
    <col min="7430" max="7680" width="9.140625" style="393"/>
    <col min="7681" max="7681" width="4.7109375" style="393" customWidth="1"/>
    <col min="7682" max="7682" width="29.140625" style="393" customWidth="1"/>
    <col min="7683" max="7683" width="17.42578125" style="393" customWidth="1"/>
    <col min="7684" max="7684" width="16.7109375" style="393" customWidth="1"/>
    <col min="7685" max="7685" width="18.7109375" style="393" customWidth="1"/>
    <col min="7686" max="7936" width="9.140625" style="393"/>
    <col min="7937" max="7937" width="4.7109375" style="393" customWidth="1"/>
    <col min="7938" max="7938" width="29.140625" style="393" customWidth="1"/>
    <col min="7939" max="7939" width="17.42578125" style="393" customWidth="1"/>
    <col min="7940" max="7940" width="16.7109375" style="393" customWidth="1"/>
    <col min="7941" max="7941" width="18.7109375" style="393" customWidth="1"/>
    <col min="7942" max="8192" width="9.140625" style="393"/>
    <col min="8193" max="8193" width="4.7109375" style="393" customWidth="1"/>
    <col min="8194" max="8194" width="29.140625" style="393" customWidth="1"/>
    <col min="8195" max="8195" width="17.42578125" style="393" customWidth="1"/>
    <col min="8196" max="8196" width="16.7109375" style="393" customWidth="1"/>
    <col min="8197" max="8197" width="18.7109375" style="393" customWidth="1"/>
    <col min="8198" max="8448" width="9.140625" style="393"/>
    <col min="8449" max="8449" width="4.7109375" style="393" customWidth="1"/>
    <col min="8450" max="8450" width="29.140625" style="393" customWidth="1"/>
    <col min="8451" max="8451" width="17.42578125" style="393" customWidth="1"/>
    <col min="8452" max="8452" width="16.7109375" style="393" customWidth="1"/>
    <col min="8453" max="8453" width="18.7109375" style="393" customWidth="1"/>
    <col min="8454" max="8704" width="9.140625" style="393"/>
    <col min="8705" max="8705" width="4.7109375" style="393" customWidth="1"/>
    <col min="8706" max="8706" width="29.140625" style="393" customWidth="1"/>
    <col min="8707" max="8707" width="17.42578125" style="393" customWidth="1"/>
    <col min="8708" max="8708" width="16.7109375" style="393" customWidth="1"/>
    <col min="8709" max="8709" width="18.7109375" style="393" customWidth="1"/>
    <col min="8710" max="8960" width="9.140625" style="393"/>
    <col min="8961" max="8961" width="4.7109375" style="393" customWidth="1"/>
    <col min="8962" max="8962" width="29.140625" style="393" customWidth="1"/>
    <col min="8963" max="8963" width="17.42578125" style="393" customWidth="1"/>
    <col min="8964" max="8964" width="16.7109375" style="393" customWidth="1"/>
    <col min="8965" max="8965" width="18.7109375" style="393" customWidth="1"/>
    <col min="8966" max="9216" width="9.140625" style="393"/>
    <col min="9217" max="9217" width="4.7109375" style="393" customWidth="1"/>
    <col min="9218" max="9218" width="29.140625" style="393" customWidth="1"/>
    <col min="9219" max="9219" width="17.42578125" style="393" customWidth="1"/>
    <col min="9220" max="9220" width="16.7109375" style="393" customWidth="1"/>
    <col min="9221" max="9221" width="18.7109375" style="393" customWidth="1"/>
    <col min="9222" max="9472" width="9.140625" style="393"/>
    <col min="9473" max="9473" width="4.7109375" style="393" customWidth="1"/>
    <col min="9474" max="9474" width="29.140625" style="393" customWidth="1"/>
    <col min="9475" max="9475" width="17.42578125" style="393" customWidth="1"/>
    <col min="9476" max="9476" width="16.7109375" style="393" customWidth="1"/>
    <col min="9477" max="9477" width="18.7109375" style="393" customWidth="1"/>
    <col min="9478" max="9728" width="9.140625" style="393"/>
    <col min="9729" max="9729" width="4.7109375" style="393" customWidth="1"/>
    <col min="9730" max="9730" width="29.140625" style="393" customWidth="1"/>
    <col min="9731" max="9731" width="17.42578125" style="393" customWidth="1"/>
    <col min="9732" max="9732" width="16.7109375" style="393" customWidth="1"/>
    <col min="9733" max="9733" width="18.7109375" style="393" customWidth="1"/>
    <col min="9734" max="9984" width="9.140625" style="393"/>
    <col min="9985" max="9985" width="4.7109375" style="393" customWidth="1"/>
    <col min="9986" max="9986" width="29.140625" style="393" customWidth="1"/>
    <col min="9987" max="9987" width="17.42578125" style="393" customWidth="1"/>
    <col min="9988" max="9988" width="16.7109375" style="393" customWidth="1"/>
    <col min="9989" max="9989" width="18.7109375" style="393" customWidth="1"/>
    <col min="9990" max="10240" width="9.140625" style="393"/>
    <col min="10241" max="10241" width="4.7109375" style="393" customWidth="1"/>
    <col min="10242" max="10242" width="29.140625" style="393" customWidth="1"/>
    <col min="10243" max="10243" width="17.42578125" style="393" customWidth="1"/>
    <col min="10244" max="10244" width="16.7109375" style="393" customWidth="1"/>
    <col min="10245" max="10245" width="18.7109375" style="393" customWidth="1"/>
    <col min="10246" max="10496" width="9.140625" style="393"/>
    <col min="10497" max="10497" width="4.7109375" style="393" customWidth="1"/>
    <col min="10498" max="10498" width="29.140625" style="393" customWidth="1"/>
    <col min="10499" max="10499" width="17.42578125" style="393" customWidth="1"/>
    <col min="10500" max="10500" width="16.7109375" style="393" customWidth="1"/>
    <col min="10501" max="10501" width="18.7109375" style="393" customWidth="1"/>
    <col min="10502" max="10752" width="9.140625" style="393"/>
    <col min="10753" max="10753" width="4.7109375" style="393" customWidth="1"/>
    <col min="10754" max="10754" width="29.140625" style="393" customWidth="1"/>
    <col min="10755" max="10755" width="17.42578125" style="393" customWidth="1"/>
    <col min="10756" max="10756" width="16.7109375" style="393" customWidth="1"/>
    <col min="10757" max="10757" width="18.7109375" style="393" customWidth="1"/>
    <col min="10758" max="11008" width="9.140625" style="393"/>
    <col min="11009" max="11009" width="4.7109375" style="393" customWidth="1"/>
    <col min="11010" max="11010" width="29.140625" style="393" customWidth="1"/>
    <col min="11011" max="11011" width="17.42578125" style="393" customWidth="1"/>
    <col min="11012" max="11012" width="16.7109375" style="393" customWidth="1"/>
    <col min="11013" max="11013" width="18.7109375" style="393" customWidth="1"/>
    <col min="11014" max="11264" width="9.140625" style="393"/>
    <col min="11265" max="11265" width="4.7109375" style="393" customWidth="1"/>
    <col min="11266" max="11266" width="29.140625" style="393" customWidth="1"/>
    <col min="11267" max="11267" width="17.42578125" style="393" customWidth="1"/>
    <col min="11268" max="11268" width="16.7109375" style="393" customWidth="1"/>
    <col min="11269" max="11269" width="18.7109375" style="393" customWidth="1"/>
    <col min="11270" max="11520" width="9.140625" style="393"/>
    <col min="11521" max="11521" width="4.7109375" style="393" customWidth="1"/>
    <col min="11522" max="11522" width="29.140625" style="393" customWidth="1"/>
    <col min="11523" max="11523" width="17.42578125" style="393" customWidth="1"/>
    <col min="11524" max="11524" width="16.7109375" style="393" customWidth="1"/>
    <col min="11525" max="11525" width="18.7109375" style="393" customWidth="1"/>
    <col min="11526" max="11776" width="9.140625" style="393"/>
    <col min="11777" max="11777" width="4.7109375" style="393" customWidth="1"/>
    <col min="11778" max="11778" width="29.140625" style="393" customWidth="1"/>
    <col min="11779" max="11779" width="17.42578125" style="393" customWidth="1"/>
    <col min="11780" max="11780" width="16.7109375" style="393" customWidth="1"/>
    <col min="11781" max="11781" width="18.7109375" style="393" customWidth="1"/>
    <col min="11782" max="12032" width="9.140625" style="393"/>
    <col min="12033" max="12033" width="4.7109375" style="393" customWidth="1"/>
    <col min="12034" max="12034" width="29.140625" style="393" customWidth="1"/>
    <col min="12035" max="12035" width="17.42578125" style="393" customWidth="1"/>
    <col min="12036" max="12036" width="16.7109375" style="393" customWidth="1"/>
    <col min="12037" max="12037" width="18.7109375" style="393" customWidth="1"/>
    <col min="12038" max="12288" width="9.140625" style="393"/>
    <col min="12289" max="12289" width="4.7109375" style="393" customWidth="1"/>
    <col min="12290" max="12290" width="29.140625" style="393" customWidth="1"/>
    <col min="12291" max="12291" width="17.42578125" style="393" customWidth="1"/>
    <col min="12292" max="12292" width="16.7109375" style="393" customWidth="1"/>
    <col min="12293" max="12293" width="18.7109375" style="393" customWidth="1"/>
    <col min="12294" max="12544" width="9.140625" style="393"/>
    <col min="12545" max="12545" width="4.7109375" style="393" customWidth="1"/>
    <col min="12546" max="12546" width="29.140625" style="393" customWidth="1"/>
    <col min="12547" max="12547" width="17.42578125" style="393" customWidth="1"/>
    <col min="12548" max="12548" width="16.7109375" style="393" customWidth="1"/>
    <col min="12549" max="12549" width="18.7109375" style="393" customWidth="1"/>
    <col min="12550" max="12800" width="9.140625" style="393"/>
    <col min="12801" max="12801" width="4.7109375" style="393" customWidth="1"/>
    <col min="12802" max="12802" width="29.140625" style="393" customWidth="1"/>
    <col min="12803" max="12803" width="17.42578125" style="393" customWidth="1"/>
    <col min="12804" max="12804" width="16.7109375" style="393" customWidth="1"/>
    <col min="12805" max="12805" width="18.7109375" style="393" customWidth="1"/>
    <col min="12806" max="13056" width="9.140625" style="393"/>
    <col min="13057" max="13057" width="4.7109375" style="393" customWidth="1"/>
    <col min="13058" max="13058" width="29.140625" style="393" customWidth="1"/>
    <col min="13059" max="13059" width="17.42578125" style="393" customWidth="1"/>
    <col min="13060" max="13060" width="16.7109375" style="393" customWidth="1"/>
    <col min="13061" max="13061" width="18.7109375" style="393" customWidth="1"/>
    <col min="13062" max="13312" width="9.140625" style="393"/>
    <col min="13313" max="13313" width="4.7109375" style="393" customWidth="1"/>
    <col min="13314" max="13314" width="29.140625" style="393" customWidth="1"/>
    <col min="13315" max="13315" width="17.42578125" style="393" customWidth="1"/>
    <col min="13316" max="13316" width="16.7109375" style="393" customWidth="1"/>
    <col min="13317" max="13317" width="18.7109375" style="393" customWidth="1"/>
    <col min="13318" max="13568" width="9.140625" style="393"/>
    <col min="13569" max="13569" width="4.7109375" style="393" customWidth="1"/>
    <col min="13570" max="13570" width="29.140625" style="393" customWidth="1"/>
    <col min="13571" max="13571" width="17.42578125" style="393" customWidth="1"/>
    <col min="13572" max="13572" width="16.7109375" style="393" customWidth="1"/>
    <col min="13573" max="13573" width="18.7109375" style="393" customWidth="1"/>
    <col min="13574" max="13824" width="9.140625" style="393"/>
    <col min="13825" max="13825" width="4.7109375" style="393" customWidth="1"/>
    <col min="13826" max="13826" width="29.140625" style="393" customWidth="1"/>
    <col min="13827" max="13827" width="17.42578125" style="393" customWidth="1"/>
    <col min="13828" max="13828" width="16.7109375" style="393" customWidth="1"/>
    <col min="13829" max="13829" width="18.7109375" style="393" customWidth="1"/>
    <col min="13830" max="14080" width="9.140625" style="393"/>
    <col min="14081" max="14081" width="4.7109375" style="393" customWidth="1"/>
    <col min="14082" max="14082" width="29.140625" style="393" customWidth="1"/>
    <col min="14083" max="14083" width="17.42578125" style="393" customWidth="1"/>
    <col min="14084" max="14084" width="16.7109375" style="393" customWidth="1"/>
    <col min="14085" max="14085" width="18.7109375" style="393" customWidth="1"/>
    <col min="14086" max="14336" width="9.140625" style="393"/>
    <col min="14337" max="14337" width="4.7109375" style="393" customWidth="1"/>
    <col min="14338" max="14338" width="29.140625" style="393" customWidth="1"/>
    <col min="14339" max="14339" width="17.42578125" style="393" customWidth="1"/>
    <col min="14340" max="14340" width="16.7109375" style="393" customWidth="1"/>
    <col min="14341" max="14341" width="18.7109375" style="393" customWidth="1"/>
    <col min="14342" max="14592" width="9.140625" style="393"/>
    <col min="14593" max="14593" width="4.7109375" style="393" customWidth="1"/>
    <col min="14594" max="14594" width="29.140625" style="393" customWidth="1"/>
    <col min="14595" max="14595" width="17.42578125" style="393" customWidth="1"/>
    <col min="14596" max="14596" width="16.7109375" style="393" customWidth="1"/>
    <col min="14597" max="14597" width="18.7109375" style="393" customWidth="1"/>
    <col min="14598" max="14848" width="9.140625" style="393"/>
    <col min="14849" max="14849" width="4.7109375" style="393" customWidth="1"/>
    <col min="14850" max="14850" width="29.140625" style="393" customWidth="1"/>
    <col min="14851" max="14851" width="17.42578125" style="393" customWidth="1"/>
    <col min="14852" max="14852" width="16.7109375" style="393" customWidth="1"/>
    <col min="14853" max="14853" width="18.7109375" style="393" customWidth="1"/>
    <col min="14854" max="15104" width="9.140625" style="393"/>
    <col min="15105" max="15105" width="4.7109375" style="393" customWidth="1"/>
    <col min="15106" max="15106" width="29.140625" style="393" customWidth="1"/>
    <col min="15107" max="15107" width="17.42578125" style="393" customWidth="1"/>
    <col min="15108" max="15108" width="16.7109375" style="393" customWidth="1"/>
    <col min="15109" max="15109" width="18.7109375" style="393" customWidth="1"/>
    <col min="15110" max="15360" width="9.140625" style="393"/>
    <col min="15361" max="15361" width="4.7109375" style="393" customWidth="1"/>
    <col min="15362" max="15362" width="29.140625" style="393" customWidth="1"/>
    <col min="15363" max="15363" width="17.42578125" style="393" customWidth="1"/>
    <col min="15364" max="15364" width="16.7109375" style="393" customWidth="1"/>
    <col min="15365" max="15365" width="18.7109375" style="393" customWidth="1"/>
    <col min="15366" max="15616" width="9.140625" style="393"/>
    <col min="15617" max="15617" width="4.7109375" style="393" customWidth="1"/>
    <col min="15618" max="15618" width="29.140625" style="393" customWidth="1"/>
    <col min="15619" max="15619" width="17.42578125" style="393" customWidth="1"/>
    <col min="15620" max="15620" width="16.7109375" style="393" customWidth="1"/>
    <col min="15621" max="15621" width="18.7109375" style="393" customWidth="1"/>
    <col min="15622" max="15872" width="9.140625" style="393"/>
    <col min="15873" max="15873" width="4.7109375" style="393" customWidth="1"/>
    <col min="15874" max="15874" width="29.140625" style="393" customWidth="1"/>
    <col min="15875" max="15875" width="17.42578125" style="393" customWidth="1"/>
    <col min="15876" max="15876" width="16.7109375" style="393" customWidth="1"/>
    <col min="15877" max="15877" width="18.7109375" style="393" customWidth="1"/>
    <col min="15878" max="16128" width="9.140625" style="393"/>
    <col min="16129" max="16129" width="4.7109375" style="393" customWidth="1"/>
    <col min="16130" max="16130" width="29.140625" style="393" customWidth="1"/>
    <col min="16131" max="16131" width="17.42578125" style="393" customWidth="1"/>
    <col min="16132" max="16132" width="16.7109375" style="393" customWidth="1"/>
    <col min="16133" max="16133" width="18.7109375" style="393" customWidth="1"/>
    <col min="16134" max="16384" width="9.140625" style="393"/>
  </cols>
  <sheetData>
    <row r="1" spans="1:5" ht="15.75" x14ac:dyDescent="0.25">
      <c r="E1" s="399" t="s">
        <v>1824</v>
      </c>
    </row>
    <row r="2" spans="1:5" ht="15.75" x14ac:dyDescent="0.2">
      <c r="E2" s="395" t="s">
        <v>1840</v>
      </c>
    </row>
    <row r="3" spans="1:5" ht="15.75" x14ac:dyDescent="0.2">
      <c r="E3" s="396"/>
    </row>
    <row r="4" spans="1:5" ht="19.5" customHeight="1" x14ac:dyDescent="0.25">
      <c r="A4" s="445" t="s">
        <v>1832</v>
      </c>
      <c r="B4" s="445"/>
      <c r="C4" s="445"/>
      <c r="D4" s="445"/>
      <c r="E4" s="445"/>
    </row>
    <row r="5" spans="1:5" ht="46.5" customHeight="1" x14ac:dyDescent="0.2">
      <c r="A5" s="446" t="s">
        <v>1841</v>
      </c>
      <c r="B5" s="446"/>
      <c r="C5" s="446"/>
      <c r="D5" s="446"/>
      <c r="E5" s="446"/>
    </row>
    <row r="6" spans="1:5" ht="15.75" x14ac:dyDescent="0.25">
      <c r="A6" s="447"/>
      <c r="B6" s="447"/>
      <c r="C6" s="448" t="s">
        <v>1675</v>
      </c>
      <c r="D6" s="448"/>
      <c r="E6" s="448"/>
    </row>
    <row r="7" spans="1:5" ht="30" customHeight="1" x14ac:dyDescent="0.2">
      <c r="A7" s="405" t="s">
        <v>1676</v>
      </c>
      <c r="B7" s="405" t="s">
        <v>1803</v>
      </c>
      <c r="C7" s="405" t="s">
        <v>1804</v>
      </c>
      <c r="D7" s="405" t="s">
        <v>43</v>
      </c>
      <c r="E7" s="405" t="s">
        <v>53</v>
      </c>
    </row>
    <row r="8" spans="1:5" ht="16.5" customHeight="1" x14ac:dyDescent="0.25">
      <c r="A8" s="461">
        <v>1</v>
      </c>
      <c r="B8" s="435" t="s">
        <v>1806</v>
      </c>
      <c r="C8" s="463">
        <v>551.1</v>
      </c>
      <c r="D8" s="464">
        <v>521.48770000000002</v>
      </c>
      <c r="E8" s="416">
        <f>D8/C8*100</f>
        <v>94.626692070404644</v>
      </c>
    </row>
    <row r="9" spans="1:5" ht="15.75" x14ac:dyDescent="0.25">
      <c r="A9" s="465">
        <v>2</v>
      </c>
      <c r="B9" s="435" t="s">
        <v>1807</v>
      </c>
      <c r="C9" s="463">
        <v>551.1</v>
      </c>
      <c r="D9" s="466">
        <v>549.58799999999997</v>
      </c>
      <c r="E9" s="416">
        <f t="shared" ref="E9:E26" si="0">D9/C9*100</f>
        <v>99.725639629831235</v>
      </c>
    </row>
    <row r="10" spans="1:5" ht="15.75" x14ac:dyDescent="0.25">
      <c r="A10" s="465">
        <v>3</v>
      </c>
      <c r="B10" s="435" t="s">
        <v>1808</v>
      </c>
      <c r="C10" s="463">
        <v>551.1</v>
      </c>
      <c r="D10" s="466">
        <v>549.58799999999997</v>
      </c>
      <c r="E10" s="416">
        <f t="shared" si="0"/>
        <v>99.725639629831235</v>
      </c>
    </row>
    <row r="11" spans="1:5" ht="15.75" x14ac:dyDescent="0.25">
      <c r="A11" s="465">
        <v>4</v>
      </c>
      <c r="B11" s="435" t="s">
        <v>1809</v>
      </c>
      <c r="C11" s="463">
        <v>551.1</v>
      </c>
      <c r="D11" s="466">
        <v>429.98361999999997</v>
      </c>
      <c r="E11" s="416">
        <f t="shared" si="0"/>
        <v>78.022794411177628</v>
      </c>
    </row>
    <row r="12" spans="1:5" ht="15.75" x14ac:dyDescent="0.25">
      <c r="A12" s="465">
        <v>5</v>
      </c>
      <c r="B12" s="435" t="s">
        <v>1810</v>
      </c>
      <c r="C12" s="463">
        <v>551.1</v>
      </c>
      <c r="D12" s="466">
        <v>551.1</v>
      </c>
      <c r="E12" s="416">
        <f t="shared" si="0"/>
        <v>100</v>
      </c>
    </row>
    <row r="13" spans="1:5" ht="15.75" x14ac:dyDescent="0.25">
      <c r="A13" s="465">
        <v>6</v>
      </c>
      <c r="B13" s="435" t="s">
        <v>1811</v>
      </c>
      <c r="C13" s="463">
        <v>635.20000000000005</v>
      </c>
      <c r="D13" s="466">
        <v>542.85527000000002</v>
      </c>
      <c r="E13" s="416">
        <f t="shared" si="0"/>
        <v>85.462101700251893</v>
      </c>
    </row>
    <row r="14" spans="1:5" ht="15.75" x14ac:dyDescent="0.25">
      <c r="A14" s="465">
        <v>7</v>
      </c>
      <c r="B14" s="435" t="s">
        <v>1812</v>
      </c>
      <c r="C14" s="463">
        <v>551.1</v>
      </c>
      <c r="D14" s="466">
        <v>549.58799999999997</v>
      </c>
      <c r="E14" s="416">
        <f t="shared" si="0"/>
        <v>99.725639629831235</v>
      </c>
    </row>
    <row r="15" spans="1:5" ht="15.75" x14ac:dyDescent="0.25">
      <c r="A15" s="465">
        <v>8</v>
      </c>
      <c r="B15" s="435" t="s">
        <v>1813</v>
      </c>
      <c r="C15" s="463">
        <v>551.1</v>
      </c>
      <c r="D15" s="466">
        <v>549.58799999999997</v>
      </c>
      <c r="E15" s="416">
        <f t="shared" si="0"/>
        <v>99.725639629831235</v>
      </c>
    </row>
    <row r="16" spans="1:5" ht="15.75" x14ac:dyDescent="0.25">
      <c r="A16" s="465">
        <v>9</v>
      </c>
      <c r="B16" s="435" t="s">
        <v>1814</v>
      </c>
      <c r="C16" s="463">
        <v>551.1</v>
      </c>
      <c r="D16" s="466">
        <v>549.58799999999997</v>
      </c>
      <c r="E16" s="416">
        <f t="shared" si="0"/>
        <v>99.725639629831235</v>
      </c>
    </row>
    <row r="17" spans="1:8" ht="15.75" x14ac:dyDescent="0.25">
      <c r="A17" s="465">
        <v>10</v>
      </c>
      <c r="B17" s="435" t="s">
        <v>1815</v>
      </c>
      <c r="C17" s="463">
        <v>551.1</v>
      </c>
      <c r="D17" s="466">
        <v>484.44130000000001</v>
      </c>
      <c r="E17" s="416">
        <f t="shared" si="0"/>
        <v>87.904427508619122</v>
      </c>
    </row>
    <row r="18" spans="1:8" ht="15.75" x14ac:dyDescent="0.25">
      <c r="A18" s="465">
        <v>11</v>
      </c>
      <c r="B18" s="435" t="s">
        <v>1816</v>
      </c>
      <c r="C18" s="463">
        <v>551.1</v>
      </c>
      <c r="D18" s="466">
        <v>549.58799999999997</v>
      </c>
      <c r="E18" s="416">
        <f t="shared" si="0"/>
        <v>99.725639629831235</v>
      </c>
    </row>
    <row r="19" spans="1:8" ht="15.75" x14ac:dyDescent="0.25">
      <c r="A19" s="465">
        <v>12</v>
      </c>
      <c r="B19" s="435" t="s">
        <v>1817</v>
      </c>
      <c r="C19" s="463">
        <v>589.79999999999995</v>
      </c>
      <c r="D19" s="466">
        <v>588.11300000000006</v>
      </c>
      <c r="E19" s="416">
        <f t="shared" si="0"/>
        <v>99.713970837572077</v>
      </c>
    </row>
    <row r="20" spans="1:8" ht="15.75" x14ac:dyDescent="0.25">
      <c r="A20" s="465">
        <v>13</v>
      </c>
      <c r="B20" s="435" t="s">
        <v>1829</v>
      </c>
      <c r="C20" s="463">
        <v>662.4</v>
      </c>
      <c r="D20" s="466">
        <v>660.57</v>
      </c>
      <c r="E20" s="416">
        <f t="shared" si="0"/>
        <v>99.723731884057983</v>
      </c>
    </row>
    <row r="21" spans="1:8" ht="15.75" x14ac:dyDescent="0.25">
      <c r="A21" s="465">
        <v>14</v>
      </c>
      <c r="B21" s="435" t="s">
        <v>1818</v>
      </c>
      <c r="C21" s="463">
        <v>551.1</v>
      </c>
      <c r="D21" s="466">
        <v>549.58799999999997</v>
      </c>
      <c r="E21" s="416">
        <f t="shared" si="0"/>
        <v>99.725639629831235</v>
      </c>
    </row>
    <row r="22" spans="1:8" ht="15.75" x14ac:dyDescent="0.25">
      <c r="A22" s="465">
        <v>15</v>
      </c>
      <c r="B22" s="435" t="s">
        <v>1819</v>
      </c>
      <c r="C22" s="463">
        <v>551.1</v>
      </c>
      <c r="D22" s="466">
        <v>549.58799999999997</v>
      </c>
      <c r="E22" s="416">
        <f t="shared" si="0"/>
        <v>99.725639629831235</v>
      </c>
    </row>
    <row r="23" spans="1:8" ht="15.75" x14ac:dyDescent="0.25">
      <c r="A23" s="465">
        <v>16</v>
      </c>
      <c r="B23" s="435" t="s">
        <v>1820</v>
      </c>
      <c r="C23" s="463">
        <v>551.1</v>
      </c>
      <c r="D23" s="466">
        <v>549.58799999999997</v>
      </c>
      <c r="E23" s="416">
        <f t="shared" si="0"/>
        <v>99.725639629831235</v>
      </c>
      <c r="H23" s="436"/>
    </row>
    <row r="24" spans="1:8" ht="15.75" x14ac:dyDescent="0.25">
      <c r="A24" s="465">
        <v>17</v>
      </c>
      <c r="B24" s="435" t="s">
        <v>1821</v>
      </c>
      <c r="C24" s="463">
        <v>551.1</v>
      </c>
      <c r="D24" s="466">
        <v>549.58799999999997</v>
      </c>
      <c r="E24" s="416">
        <f t="shared" si="0"/>
        <v>99.725639629831235</v>
      </c>
    </row>
    <row r="25" spans="1:8" ht="15.75" x14ac:dyDescent="0.25">
      <c r="A25" s="465">
        <v>18</v>
      </c>
      <c r="B25" s="435" t="s">
        <v>1822</v>
      </c>
      <c r="C25" s="463">
        <v>551.1</v>
      </c>
      <c r="D25" s="466">
        <v>446.5086</v>
      </c>
      <c r="E25" s="416">
        <f t="shared" si="0"/>
        <v>81.021339139902011</v>
      </c>
    </row>
    <row r="26" spans="1:8" ht="15.75" x14ac:dyDescent="0.25">
      <c r="A26" s="465">
        <v>19</v>
      </c>
      <c r="B26" s="435" t="s">
        <v>1839</v>
      </c>
      <c r="C26" s="463">
        <v>551.1</v>
      </c>
      <c r="D26" s="466">
        <v>549.58799999999997</v>
      </c>
      <c r="E26" s="416">
        <f t="shared" si="0"/>
        <v>99.725639629831235</v>
      </c>
    </row>
    <row r="27" spans="1:8" ht="15.75" x14ac:dyDescent="0.25">
      <c r="A27" s="467"/>
      <c r="B27" s="415"/>
      <c r="C27" s="412"/>
      <c r="D27" s="412"/>
      <c r="E27" s="416"/>
    </row>
    <row r="28" spans="1:8" ht="19.5" customHeight="1" x14ac:dyDescent="0.25">
      <c r="A28" s="422"/>
      <c r="B28" s="442" t="s">
        <v>1823</v>
      </c>
      <c r="C28" s="443">
        <f>SUM(C8:C27)</f>
        <v>10705.000000000002</v>
      </c>
      <c r="D28" s="443">
        <f>SUM(D8:D27)</f>
        <v>10270.527489999999</v>
      </c>
      <c r="E28" s="468">
        <f>D28/C28*100</f>
        <v>95.941405791686094</v>
      </c>
    </row>
    <row r="29" spans="1:8" ht="15.75" x14ac:dyDescent="0.25">
      <c r="A29" s="394"/>
      <c r="B29" s="394"/>
      <c r="H29" s="436"/>
    </row>
  </sheetData>
  <mergeCells count="3">
    <mergeCell ref="A4:E4"/>
    <mergeCell ref="A5:E5"/>
    <mergeCell ref="C6:E6"/>
  </mergeCells>
  <printOptions horizontalCentered="1"/>
  <pageMargins left="0.81" right="0.19685039370078741" top="0.48" bottom="0.98425196850393704" header="0.19685039370078741"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H29"/>
  <sheetViews>
    <sheetView view="pageBreakPreview" zoomScaleNormal="100" zoomScaleSheetLayoutView="100" workbookViewId="0">
      <selection activeCell="B55" sqref="B55"/>
    </sheetView>
  </sheetViews>
  <sheetFormatPr defaultRowHeight="12.75" x14ac:dyDescent="0.2"/>
  <cols>
    <col min="1" max="1" width="4.7109375" style="393" customWidth="1"/>
    <col min="2" max="2" width="29.140625" style="393" customWidth="1"/>
    <col min="3" max="3" width="19.85546875" style="393" customWidth="1"/>
    <col min="4" max="4" width="14" style="393" customWidth="1"/>
    <col min="5" max="5" width="16.42578125" style="393" customWidth="1"/>
    <col min="6" max="256" width="9.140625" style="393"/>
    <col min="257" max="257" width="4.7109375" style="393" customWidth="1"/>
    <col min="258" max="258" width="29.140625" style="393" customWidth="1"/>
    <col min="259" max="259" width="19.85546875" style="393" customWidth="1"/>
    <col min="260" max="260" width="14" style="393" customWidth="1"/>
    <col min="261" max="261" width="16.42578125" style="393" customWidth="1"/>
    <col min="262" max="512" width="9.140625" style="393"/>
    <col min="513" max="513" width="4.7109375" style="393" customWidth="1"/>
    <col min="514" max="514" width="29.140625" style="393" customWidth="1"/>
    <col min="515" max="515" width="19.85546875" style="393" customWidth="1"/>
    <col min="516" max="516" width="14" style="393" customWidth="1"/>
    <col min="517" max="517" width="16.42578125" style="393" customWidth="1"/>
    <col min="518" max="768" width="9.140625" style="393"/>
    <col min="769" max="769" width="4.7109375" style="393" customWidth="1"/>
    <col min="770" max="770" width="29.140625" style="393" customWidth="1"/>
    <col min="771" max="771" width="19.85546875" style="393" customWidth="1"/>
    <col min="772" max="772" width="14" style="393" customWidth="1"/>
    <col min="773" max="773" width="16.42578125" style="393" customWidth="1"/>
    <col min="774" max="1024" width="9.140625" style="393"/>
    <col min="1025" max="1025" width="4.7109375" style="393" customWidth="1"/>
    <col min="1026" max="1026" width="29.140625" style="393" customWidth="1"/>
    <col min="1027" max="1027" width="19.85546875" style="393" customWidth="1"/>
    <col min="1028" max="1028" width="14" style="393" customWidth="1"/>
    <col min="1029" max="1029" width="16.42578125" style="393" customWidth="1"/>
    <col min="1030" max="1280" width="9.140625" style="393"/>
    <col min="1281" max="1281" width="4.7109375" style="393" customWidth="1"/>
    <col min="1282" max="1282" width="29.140625" style="393" customWidth="1"/>
    <col min="1283" max="1283" width="19.85546875" style="393" customWidth="1"/>
    <col min="1284" max="1284" width="14" style="393" customWidth="1"/>
    <col min="1285" max="1285" width="16.42578125" style="393" customWidth="1"/>
    <col min="1286" max="1536" width="9.140625" style="393"/>
    <col min="1537" max="1537" width="4.7109375" style="393" customWidth="1"/>
    <col min="1538" max="1538" width="29.140625" style="393" customWidth="1"/>
    <col min="1539" max="1539" width="19.85546875" style="393" customWidth="1"/>
    <col min="1540" max="1540" width="14" style="393" customWidth="1"/>
    <col min="1541" max="1541" width="16.42578125" style="393" customWidth="1"/>
    <col min="1542" max="1792" width="9.140625" style="393"/>
    <col min="1793" max="1793" width="4.7109375" style="393" customWidth="1"/>
    <col min="1794" max="1794" width="29.140625" style="393" customWidth="1"/>
    <col min="1795" max="1795" width="19.85546875" style="393" customWidth="1"/>
    <col min="1796" max="1796" width="14" style="393" customWidth="1"/>
    <col min="1797" max="1797" width="16.42578125" style="393" customWidth="1"/>
    <col min="1798" max="2048" width="9.140625" style="393"/>
    <col min="2049" max="2049" width="4.7109375" style="393" customWidth="1"/>
    <col min="2050" max="2050" width="29.140625" style="393" customWidth="1"/>
    <col min="2051" max="2051" width="19.85546875" style="393" customWidth="1"/>
    <col min="2052" max="2052" width="14" style="393" customWidth="1"/>
    <col min="2053" max="2053" width="16.42578125" style="393" customWidth="1"/>
    <col min="2054" max="2304" width="9.140625" style="393"/>
    <col min="2305" max="2305" width="4.7109375" style="393" customWidth="1"/>
    <col min="2306" max="2306" width="29.140625" style="393" customWidth="1"/>
    <col min="2307" max="2307" width="19.85546875" style="393" customWidth="1"/>
    <col min="2308" max="2308" width="14" style="393" customWidth="1"/>
    <col min="2309" max="2309" width="16.42578125" style="393" customWidth="1"/>
    <col min="2310" max="2560" width="9.140625" style="393"/>
    <col min="2561" max="2561" width="4.7109375" style="393" customWidth="1"/>
    <col min="2562" max="2562" width="29.140625" style="393" customWidth="1"/>
    <col min="2563" max="2563" width="19.85546875" style="393" customWidth="1"/>
    <col min="2564" max="2564" width="14" style="393" customWidth="1"/>
    <col min="2565" max="2565" width="16.42578125" style="393" customWidth="1"/>
    <col min="2566" max="2816" width="9.140625" style="393"/>
    <col min="2817" max="2817" width="4.7109375" style="393" customWidth="1"/>
    <col min="2818" max="2818" width="29.140625" style="393" customWidth="1"/>
    <col min="2819" max="2819" width="19.85546875" style="393" customWidth="1"/>
    <col min="2820" max="2820" width="14" style="393" customWidth="1"/>
    <col min="2821" max="2821" width="16.42578125" style="393" customWidth="1"/>
    <col min="2822" max="3072" width="9.140625" style="393"/>
    <col min="3073" max="3073" width="4.7109375" style="393" customWidth="1"/>
    <col min="3074" max="3074" width="29.140625" style="393" customWidth="1"/>
    <col min="3075" max="3075" width="19.85546875" style="393" customWidth="1"/>
    <col min="3076" max="3076" width="14" style="393" customWidth="1"/>
    <col min="3077" max="3077" width="16.42578125" style="393" customWidth="1"/>
    <col min="3078" max="3328" width="9.140625" style="393"/>
    <col min="3329" max="3329" width="4.7109375" style="393" customWidth="1"/>
    <col min="3330" max="3330" width="29.140625" style="393" customWidth="1"/>
    <col min="3331" max="3331" width="19.85546875" style="393" customWidth="1"/>
    <col min="3332" max="3332" width="14" style="393" customWidth="1"/>
    <col min="3333" max="3333" width="16.42578125" style="393" customWidth="1"/>
    <col min="3334" max="3584" width="9.140625" style="393"/>
    <col min="3585" max="3585" width="4.7109375" style="393" customWidth="1"/>
    <col min="3586" max="3586" width="29.140625" style="393" customWidth="1"/>
    <col min="3587" max="3587" width="19.85546875" style="393" customWidth="1"/>
    <col min="3588" max="3588" width="14" style="393" customWidth="1"/>
    <col min="3589" max="3589" width="16.42578125" style="393" customWidth="1"/>
    <col min="3590" max="3840" width="9.140625" style="393"/>
    <col min="3841" max="3841" width="4.7109375" style="393" customWidth="1"/>
    <col min="3842" max="3842" width="29.140625" style="393" customWidth="1"/>
    <col min="3843" max="3843" width="19.85546875" style="393" customWidth="1"/>
    <col min="3844" max="3844" width="14" style="393" customWidth="1"/>
    <col min="3845" max="3845" width="16.42578125" style="393" customWidth="1"/>
    <col min="3846" max="4096" width="9.140625" style="393"/>
    <col min="4097" max="4097" width="4.7109375" style="393" customWidth="1"/>
    <col min="4098" max="4098" width="29.140625" style="393" customWidth="1"/>
    <col min="4099" max="4099" width="19.85546875" style="393" customWidth="1"/>
    <col min="4100" max="4100" width="14" style="393" customWidth="1"/>
    <col min="4101" max="4101" width="16.42578125" style="393" customWidth="1"/>
    <col min="4102" max="4352" width="9.140625" style="393"/>
    <col min="4353" max="4353" width="4.7109375" style="393" customWidth="1"/>
    <col min="4354" max="4354" width="29.140625" style="393" customWidth="1"/>
    <col min="4355" max="4355" width="19.85546875" style="393" customWidth="1"/>
    <col min="4356" max="4356" width="14" style="393" customWidth="1"/>
    <col min="4357" max="4357" width="16.42578125" style="393" customWidth="1"/>
    <col min="4358" max="4608" width="9.140625" style="393"/>
    <col min="4609" max="4609" width="4.7109375" style="393" customWidth="1"/>
    <col min="4610" max="4610" width="29.140625" style="393" customWidth="1"/>
    <col min="4611" max="4611" width="19.85546875" style="393" customWidth="1"/>
    <col min="4612" max="4612" width="14" style="393" customWidth="1"/>
    <col min="4613" max="4613" width="16.42578125" style="393" customWidth="1"/>
    <col min="4614" max="4864" width="9.140625" style="393"/>
    <col min="4865" max="4865" width="4.7109375" style="393" customWidth="1"/>
    <col min="4866" max="4866" width="29.140625" style="393" customWidth="1"/>
    <col min="4867" max="4867" width="19.85546875" style="393" customWidth="1"/>
    <col min="4868" max="4868" width="14" style="393" customWidth="1"/>
    <col min="4869" max="4869" width="16.42578125" style="393" customWidth="1"/>
    <col min="4870" max="5120" width="9.140625" style="393"/>
    <col min="5121" max="5121" width="4.7109375" style="393" customWidth="1"/>
    <col min="5122" max="5122" width="29.140625" style="393" customWidth="1"/>
    <col min="5123" max="5123" width="19.85546875" style="393" customWidth="1"/>
    <col min="5124" max="5124" width="14" style="393" customWidth="1"/>
    <col min="5125" max="5125" width="16.42578125" style="393" customWidth="1"/>
    <col min="5126" max="5376" width="9.140625" style="393"/>
    <col min="5377" max="5377" width="4.7109375" style="393" customWidth="1"/>
    <col min="5378" max="5378" width="29.140625" style="393" customWidth="1"/>
    <col min="5379" max="5379" width="19.85546875" style="393" customWidth="1"/>
    <col min="5380" max="5380" width="14" style="393" customWidth="1"/>
    <col min="5381" max="5381" width="16.42578125" style="393" customWidth="1"/>
    <col min="5382" max="5632" width="9.140625" style="393"/>
    <col min="5633" max="5633" width="4.7109375" style="393" customWidth="1"/>
    <col min="5634" max="5634" width="29.140625" style="393" customWidth="1"/>
    <col min="5635" max="5635" width="19.85546875" style="393" customWidth="1"/>
    <col min="5636" max="5636" width="14" style="393" customWidth="1"/>
    <col min="5637" max="5637" width="16.42578125" style="393" customWidth="1"/>
    <col min="5638" max="5888" width="9.140625" style="393"/>
    <col min="5889" max="5889" width="4.7109375" style="393" customWidth="1"/>
    <col min="5890" max="5890" width="29.140625" style="393" customWidth="1"/>
    <col min="5891" max="5891" width="19.85546875" style="393" customWidth="1"/>
    <col min="5892" max="5892" width="14" style="393" customWidth="1"/>
    <col min="5893" max="5893" width="16.42578125" style="393" customWidth="1"/>
    <col min="5894" max="6144" width="9.140625" style="393"/>
    <col min="6145" max="6145" width="4.7109375" style="393" customWidth="1"/>
    <col min="6146" max="6146" width="29.140625" style="393" customWidth="1"/>
    <col min="6147" max="6147" width="19.85546875" style="393" customWidth="1"/>
    <col min="6148" max="6148" width="14" style="393" customWidth="1"/>
    <col min="6149" max="6149" width="16.42578125" style="393" customWidth="1"/>
    <col min="6150" max="6400" width="9.140625" style="393"/>
    <col min="6401" max="6401" width="4.7109375" style="393" customWidth="1"/>
    <col min="6402" max="6402" width="29.140625" style="393" customWidth="1"/>
    <col min="6403" max="6403" width="19.85546875" style="393" customWidth="1"/>
    <col min="6404" max="6404" width="14" style="393" customWidth="1"/>
    <col min="6405" max="6405" width="16.42578125" style="393" customWidth="1"/>
    <col min="6406" max="6656" width="9.140625" style="393"/>
    <col min="6657" max="6657" width="4.7109375" style="393" customWidth="1"/>
    <col min="6658" max="6658" width="29.140625" style="393" customWidth="1"/>
    <col min="6659" max="6659" width="19.85546875" style="393" customWidth="1"/>
    <col min="6660" max="6660" width="14" style="393" customWidth="1"/>
    <col min="6661" max="6661" width="16.42578125" style="393" customWidth="1"/>
    <col min="6662" max="6912" width="9.140625" style="393"/>
    <col min="6913" max="6913" width="4.7109375" style="393" customWidth="1"/>
    <col min="6914" max="6914" width="29.140625" style="393" customWidth="1"/>
    <col min="6915" max="6915" width="19.85546875" style="393" customWidth="1"/>
    <col min="6916" max="6916" width="14" style="393" customWidth="1"/>
    <col min="6917" max="6917" width="16.42578125" style="393" customWidth="1"/>
    <col min="6918" max="7168" width="9.140625" style="393"/>
    <col min="7169" max="7169" width="4.7109375" style="393" customWidth="1"/>
    <col min="7170" max="7170" width="29.140625" style="393" customWidth="1"/>
    <col min="7171" max="7171" width="19.85546875" style="393" customWidth="1"/>
    <col min="7172" max="7172" width="14" style="393" customWidth="1"/>
    <col min="7173" max="7173" width="16.42578125" style="393" customWidth="1"/>
    <col min="7174" max="7424" width="9.140625" style="393"/>
    <col min="7425" max="7425" width="4.7109375" style="393" customWidth="1"/>
    <col min="7426" max="7426" width="29.140625" style="393" customWidth="1"/>
    <col min="7427" max="7427" width="19.85546875" style="393" customWidth="1"/>
    <col min="7428" max="7428" width="14" style="393" customWidth="1"/>
    <col min="7429" max="7429" width="16.42578125" style="393" customWidth="1"/>
    <col min="7430" max="7680" width="9.140625" style="393"/>
    <col min="7681" max="7681" width="4.7109375" style="393" customWidth="1"/>
    <col min="7682" max="7682" width="29.140625" style="393" customWidth="1"/>
    <col min="7683" max="7683" width="19.85546875" style="393" customWidth="1"/>
    <col min="7684" max="7684" width="14" style="393" customWidth="1"/>
    <col min="7685" max="7685" width="16.42578125" style="393" customWidth="1"/>
    <col min="7686" max="7936" width="9.140625" style="393"/>
    <col min="7937" max="7937" width="4.7109375" style="393" customWidth="1"/>
    <col min="7938" max="7938" width="29.140625" style="393" customWidth="1"/>
    <col min="7939" max="7939" width="19.85546875" style="393" customWidth="1"/>
    <col min="7940" max="7940" width="14" style="393" customWidth="1"/>
    <col min="7941" max="7941" width="16.42578125" style="393" customWidth="1"/>
    <col min="7942" max="8192" width="9.140625" style="393"/>
    <col min="8193" max="8193" width="4.7109375" style="393" customWidth="1"/>
    <col min="8194" max="8194" width="29.140625" style="393" customWidth="1"/>
    <col min="8195" max="8195" width="19.85546875" style="393" customWidth="1"/>
    <col min="8196" max="8196" width="14" style="393" customWidth="1"/>
    <col min="8197" max="8197" width="16.42578125" style="393" customWidth="1"/>
    <col min="8198" max="8448" width="9.140625" style="393"/>
    <col min="8449" max="8449" width="4.7109375" style="393" customWidth="1"/>
    <col min="8450" max="8450" width="29.140625" style="393" customWidth="1"/>
    <col min="8451" max="8451" width="19.85546875" style="393" customWidth="1"/>
    <col min="8452" max="8452" width="14" style="393" customWidth="1"/>
    <col min="8453" max="8453" width="16.42578125" style="393" customWidth="1"/>
    <col min="8454" max="8704" width="9.140625" style="393"/>
    <col min="8705" max="8705" width="4.7109375" style="393" customWidth="1"/>
    <col min="8706" max="8706" width="29.140625" style="393" customWidth="1"/>
    <col min="8707" max="8707" width="19.85546875" style="393" customWidth="1"/>
    <col min="8708" max="8708" width="14" style="393" customWidth="1"/>
    <col min="8709" max="8709" width="16.42578125" style="393" customWidth="1"/>
    <col min="8710" max="8960" width="9.140625" style="393"/>
    <col min="8961" max="8961" width="4.7109375" style="393" customWidth="1"/>
    <col min="8962" max="8962" width="29.140625" style="393" customWidth="1"/>
    <col min="8963" max="8963" width="19.85546875" style="393" customWidth="1"/>
    <col min="8964" max="8964" width="14" style="393" customWidth="1"/>
    <col min="8965" max="8965" width="16.42578125" style="393" customWidth="1"/>
    <col min="8966" max="9216" width="9.140625" style="393"/>
    <col min="9217" max="9217" width="4.7109375" style="393" customWidth="1"/>
    <col min="9218" max="9218" width="29.140625" style="393" customWidth="1"/>
    <col min="9219" max="9219" width="19.85546875" style="393" customWidth="1"/>
    <col min="9220" max="9220" width="14" style="393" customWidth="1"/>
    <col min="9221" max="9221" width="16.42578125" style="393" customWidth="1"/>
    <col min="9222" max="9472" width="9.140625" style="393"/>
    <col min="9473" max="9473" width="4.7109375" style="393" customWidth="1"/>
    <col min="9474" max="9474" width="29.140625" style="393" customWidth="1"/>
    <col min="9475" max="9475" width="19.85546875" style="393" customWidth="1"/>
    <col min="9476" max="9476" width="14" style="393" customWidth="1"/>
    <col min="9477" max="9477" width="16.42578125" style="393" customWidth="1"/>
    <col min="9478" max="9728" width="9.140625" style="393"/>
    <col min="9729" max="9729" width="4.7109375" style="393" customWidth="1"/>
    <col min="9730" max="9730" width="29.140625" style="393" customWidth="1"/>
    <col min="9731" max="9731" width="19.85546875" style="393" customWidth="1"/>
    <col min="9732" max="9732" width="14" style="393" customWidth="1"/>
    <col min="9733" max="9733" width="16.42578125" style="393" customWidth="1"/>
    <col min="9734" max="9984" width="9.140625" style="393"/>
    <col min="9985" max="9985" width="4.7109375" style="393" customWidth="1"/>
    <col min="9986" max="9986" width="29.140625" style="393" customWidth="1"/>
    <col min="9987" max="9987" width="19.85546875" style="393" customWidth="1"/>
    <col min="9988" max="9988" width="14" style="393" customWidth="1"/>
    <col min="9989" max="9989" width="16.42578125" style="393" customWidth="1"/>
    <col min="9990" max="10240" width="9.140625" style="393"/>
    <col min="10241" max="10241" width="4.7109375" style="393" customWidth="1"/>
    <col min="10242" max="10242" width="29.140625" style="393" customWidth="1"/>
    <col min="10243" max="10243" width="19.85546875" style="393" customWidth="1"/>
    <col min="10244" max="10244" width="14" style="393" customWidth="1"/>
    <col min="10245" max="10245" width="16.42578125" style="393" customWidth="1"/>
    <col min="10246" max="10496" width="9.140625" style="393"/>
    <col min="10497" max="10497" width="4.7109375" style="393" customWidth="1"/>
    <col min="10498" max="10498" width="29.140625" style="393" customWidth="1"/>
    <col min="10499" max="10499" width="19.85546875" style="393" customWidth="1"/>
    <col min="10500" max="10500" width="14" style="393" customWidth="1"/>
    <col min="10501" max="10501" width="16.42578125" style="393" customWidth="1"/>
    <col min="10502" max="10752" width="9.140625" style="393"/>
    <col min="10753" max="10753" width="4.7109375" style="393" customWidth="1"/>
    <col min="10754" max="10754" width="29.140625" style="393" customWidth="1"/>
    <col min="10755" max="10755" width="19.85546875" style="393" customWidth="1"/>
    <col min="10756" max="10756" width="14" style="393" customWidth="1"/>
    <col min="10757" max="10757" width="16.42578125" style="393" customWidth="1"/>
    <col min="10758" max="11008" width="9.140625" style="393"/>
    <col min="11009" max="11009" width="4.7109375" style="393" customWidth="1"/>
    <col min="11010" max="11010" width="29.140625" style="393" customWidth="1"/>
    <col min="11011" max="11011" width="19.85546875" style="393" customWidth="1"/>
    <col min="11012" max="11012" width="14" style="393" customWidth="1"/>
    <col min="11013" max="11013" width="16.42578125" style="393" customWidth="1"/>
    <col min="11014" max="11264" width="9.140625" style="393"/>
    <col min="11265" max="11265" width="4.7109375" style="393" customWidth="1"/>
    <col min="11266" max="11266" width="29.140625" style="393" customWidth="1"/>
    <col min="11267" max="11267" width="19.85546875" style="393" customWidth="1"/>
    <col min="11268" max="11268" width="14" style="393" customWidth="1"/>
    <col min="11269" max="11269" width="16.42578125" style="393" customWidth="1"/>
    <col min="11270" max="11520" width="9.140625" style="393"/>
    <col min="11521" max="11521" width="4.7109375" style="393" customWidth="1"/>
    <col min="11522" max="11522" width="29.140625" style="393" customWidth="1"/>
    <col min="11523" max="11523" width="19.85546875" style="393" customWidth="1"/>
    <col min="11524" max="11524" width="14" style="393" customWidth="1"/>
    <col min="11525" max="11525" width="16.42578125" style="393" customWidth="1"/>
    <col min="11526" max="11776" width="9.140625" style="393"/>
    <col min="11777" max="11777" width="4.7109375" style="393" customWidth="1"/>
    <col min="11778" max="11778" width="29.140625" style="393" customWidth="1"/>
    <col min="11779" max="11779" width="19.85546875" style="393" customWidth="1"/>
    <col min="11780" max="11780" width="14" style="393" customWidth="1"/>
    <col min="11781" max="11781" width="16.42578125" style="393" customWidth="1"/>
    <col min="11782" max="12032" width="9.140625" style="393"/>
    <col min="12033" max="12033" width="4.7109375" style="393" customWidth="1"/>
    <col min="12034" max="12034" width="29.140625" style="393" customWidth="1"/>
    <col min="12035" max="12035" width="19.85546875" style="393" customWidth="1"/>
    <col min="12036" max="12036" width="14" style="393" customWidth="1"/>
    <col min="12037" max="12037" width="16.42578125" style="393" customWidth="1"/>
    <col min="12038" max="12288" width="9.140625" style="393"/>
    <col min="12289" max="12289" width="4.7109375" style="393" customWidth="1"/>
    <col min="12290" max="12290" width="29.140625" style="393" customWidth="1"/>
    <col min="12291" max="12291" width="19.85546875" style="393" customWidth="1"/>
    <col min="12292" max="12292" width="14" style="393" customWidth="1"/>
    <col min="12293" max="12293" width="16.42578125" style="393" customWidth="1"/>
    <col min="12294" max="12544" width="9.140625" style="393"/>
    <col min="12545" max="12545" width="4.7109375" style="393" customWidth="1"/>
    <col min="12546" max="12546" width="29.140625" style="393" customWidth="1"/>
    <col min="12547" max="12547" width="19.85546875" style="393" customWidth="1"/>
    <col min="12548" max="12548" width="14" style="393" customWidth="1"/>
    <col min="12549" max="12549" width="16.42578125" style="393" customWidth="1"/>
    <col min="12550" max="12800" width="9.140625" style="393"/>
    <col min="12801" max="12801" width="4.7109375" style="393" customWidth="1"/>
    <col min="12802" max="12802" width="29.140625" style="393" customWidth="1"/>
    <col min="12803" max="12803" width="19.85546875" style="393" customWidth="1"/>
    <col min="12804" max="12804" width="14" style="393" customWidth="1"/>
    <col min="12805" max="12805" width="16.42578125" style="393" customWidth="1"/>
    <col min="12806" max="13056" width="9.140625" style="393"/>
    <col min="13057" max="13057" width="4.7109375" style="393" customWidth="1"/>
    <col min="13058" max="13058" width="29.140625" style="393" customWidth="1"/>
    <col min="13059" max="13059" width="19.85546875" style="393" customWidth="1"/>
    <col min="13060" max="13060" width="14" style="393" customWidth="1"/>
    <col min="13061" max="13061" width="16.42578125" style="393" customWidth="1"/>
    <col min="13062" max="13312" width="9.140625" style="393"/>
    <col min="13313" max="13313" width="4.7109375" style="393" customWidth="1"/>
    <col min="13314" max="13314" width="29.140625" style="393" customWidth="1"/>
    <col min="13315" max="13315" width="19.85546875" style="393" customWidth="1"/>
    <col min="13316" max="13316" width="14" style="393" customWidth="1"/>
    <col min="13317" max="13317" width="16.42578125" style="393" customWidth="1"/>
    <col min="13318" max="13568" width="9.140625" style="393"/>
    <col min="13569" max="13569" width="4.7109375" style="393" customWidth="1"/>
    <col min="13570" max="13570" width="29.140625" style="393" customWidth="1"/>
    <col min="13571" max="13571" width="19.85546875" style="393" customWidth="1"/>
    <col min="13572" max="13572" width="14" style="393" customWidth="1"/>
    <col min="13573" max="13573" width="16.42578125" style="393" customWidth="1"/>
    <col min="13574" max="13824" width="9.140625" style="393"/>
    <col min="13825" max="13825" width="4.7109375" style="393" customWidth="1"/>
    <col min="13826" max="13826" width="29.140625" style="393" customWidth="1"/>
    <col min="13827" max="13827" width="19.85546875" style="393" customWidth="1"/>
    <col min="13828" max="13828" width="14" style="393" customWidth="1"/>
    <col min="13829" max="13829" width="16.42578125" style="393" customWidth="1"/>
    <col min="13830" max="14080" width="9.140625" style="393"/>
    <col min="14081" max="14081" width="4.7109375" style="393" customWidth="1"/>
    <col min="14082" max="14082" width="29.140625" style="393" customWidth="1"/>
    <col min="14083" max="14083" width="19.85546875" style="393" customWidth="1"/>
    <col min="14084" max="14084" width="14" style="393" customWidth="1"/>
    <col min="14085" max="14085" width="16.42578125" style="393" customWidth="1"/>
    <col min="14086" max="14336" width="9.140625" style="393"/>
    <col min="14337" max="14337" width="4.7109375" style="393" customWidth="1"/>
    <col min="14338" max="14338" width="29.140625" style="393" customWidth="1"/>
    <col min="14339" max="14339" width="19.85546875" style="393" customWidth="1"/>
    <col min="14340" max="14340" width="14" style="393" customWidth="1"/>
    <col min="14341" max="14341" width="16.42578125" style="393" customWidth="1"/>
    <col min="14342" max="14592" width="9.140625" style="393"/>
    <col min="14593" max="14593" width="4.7109375" style="393" customWidth="1"/>
    <col min="14594" max="14594" width="29.140625" style="393" customWidth="1"/>
    <col min="14595" max="14595" width="19.85546875" style="393" customWidth="1"/>
    <col min="14596" max="14596" width="14" style="393" customWidth="1"/>
    <col min="14597" max="14597" width="16.42578125" style="393" customWidth="1"/>
    <col min="14598" max="14848" width="9.140625" style="393"/>
    <col min="14849" max="14849" width="4.7109375" style="393" customWidth="1"/>
    <col min="14850" max="14850" width="29.140625" style="393" customWidth="1"/>
    <col min="14851" max="14851" width="19.85546875" style="393" customWidth="1"/>
    <col min="14852" max="14852" width="14" style="393" customWidth="1"/>
    <col min="14853" max="14853" width="16.42578125" style="393" customWidth="1"/>
    <col min="14854" max="15104" width="9.140625" style="393"/>
    <col min="15105" max="15105" width="4.7109375" style="393" customWidth="1"/>
    <col min="15106" max="15106" width="29.140625" style="393" customWidth="1"/>
    <col min="15107" max="15107" width="19.85546875" style="393" customWidth="1"/>
    <col min="15108" max="15108" width="14" style="393" customWidth="1"/>
    <col min="15109" max="15109" width="16.42578125" style="393" customWidth="1"/>
    <col min="15110" max="15360" width="9.140625" style="393"/>
    <col min="15361" max="15361" width="4.7109375" style="393" customWidth="1"/>
    <col min="15362" max="15362" width="29.140625" style="393" customWidth="1"/>
    <col min="15363" max="15363" width="19.85546875" style="393" customWidth="1"/>
    <col min="15364" max="15364" width="14" style="393" customWidth="1"/>
    <col min="15365" max="15365" width="16.42578125" style="393" customWidth="1"/>
    <col min="15366" max="15616" width="9.140625" style="393"/>
    <col min="15617" max="15617" width="4.7109375" style="393" customWidth="1"/>
    <col min="15618" max="15618" width="29.140625" style="393" customWidth="1"/>
    <col min="15619" max="15619" width="19.85546875" style="393" customWidth="1"/>
    <col min="15620" max="15620" width="14" style="393" customWidth="1"/>
    <col min="15621" max="15621" width="16.42578125" style="393" customWidth="1"/>
    <col min="15622" max="15872" width="9.140625" style="393"/>
    <col min="15873" max="15873" width="4.7109375" style="393" customWidth="1"/>
    <col min="15874" max="15874" width="29.140625" style="393" customWidth="1"/>
    <col min="15875" max="15875" width="19.85546875" style="393" customWidth="1"/>
    <col min="15876" max="15876" width="14" style="393" customWidth="1"/>
    <col min="15877" max="15877" width="16.42578125" style="393" customWidth="1"/>
    <col min="15878" max="16128" width="9.140625" style="393"/>
    <col min="16129" max="16129" width="4.7109375" style="393" customWidth="1"/>
    <col min="16130" max="16130" width="29.140625" style="393" customWidth="1"/>
    <col min="16131" max="16131" width="19.85546875" style="393" customWidth="1"/>
    <col min="16132" max="16132" width="14" style="393" customWidth="1"/>
    <col min="16133" max="16133" width="16.42578125" style="393" customWidth="1"/>
    <col min="16134" max="16384" width="9.140625" style="393"/>
  </cols>
  <sheetData>
    <row r="1" spans="1:5" ht="15.75" x14ac:dyDescent="0.25">
      <c r="A1" s="394"/>
      <c r="E1" s="399" t="s">
        <v>1842</v>
      </c>
    </row>
    <row r="2" spans="1:5" ht="15.75" x14ac:dyDescent="0.25">
      <c r="A2" s="394"/>
      <c r="E2" s="395" t="s">
        <v>1840</v>
      </c>
    </row>
    <row r="3" spans="1:5" ht="15.75" x14ac:dyDescent="0.25">
      <c r="A3" s="394"/>
      <c r="D3" s="399"/>
      <c r="E3" s="399"/>
    </row>
    <row r="4" spans="1:5" ht="19.5" customHeight="1" x14ac:dyDescent="0.25">
      <c r="A4" s="445" t="s">
        <v>1832</v>
      </c>
      <c r="B4" s="445"/>
      <c r="C4" s="445"/>
      <c r="D4" s="445"/>
      <c r="E4" s="445"/>
    </row>
    <row r="5" spans="1:5" ht="28.5" customHeight="1" x14ac:dyDescent="0.2">
      <c r="A5" s="446" t="s">
        <v>1843</v>
      </c>
      <c r="B5" s="446"/>
      <c r="C5" s="446"/>
      <c r="D5" s="446"/>
      <c r="E5" s="446"/>
    </row>
    <row r="6" spans="1:5" ht="15.75" x14ac:dyDescent="0.25">
      <c r="A6" s="447"/>
      <c r="B6" s="447"/>
      <c r="C6" s="448" t="s">
        <v>1675</v>
      </c>
      <c r="D6" s="448"/>
      <c r="E6" s="448"/>
    </row>
    <row r="7" spans="1:5" ht="30.75" customHeight="1" x14ac:dyDescent="0.2">
      <c r="A7" s="405" t="s">
        <v>1676</v>
      </c>
      <c r="B7" s="405" t="s">
        <v>1803</v>
      </c>
      <c r="C7" s="405" t="s">
        <v>1804</v>
      </c>
      <c r="D7" s="405" t="s">
        <v>43</v>
      </c>
      <c r="E7" s="405" t="s">
        <v>53</v>
      </c>
    </row>
    <row r="8" spans="1:5" ht="16.5" customHeight="1" x14ac:dyDescent="0.25">
      <c r="A8" s="461">
        <v>1</v>
      </c>
      <c r="B8" s="415" t="s">
        <v>1806</v>
      </c>
      <c r="C8" s="463">
        <v>463.4</v>
      </c>
      <c r="D8" s="463">
        <v>434.28300000000002</v>
      </c>
      <c r="E8" s="412">
        <f>D8/C8*100</f>
        <v>93.716659473457071</v>
      </c>
    </row>
    <row r="9" spans="1:5" ht="15.75" x14ac:dyDescent="0.25">
      <c r="A9" s="465">
        <v>2</v>
      </c>
      <c r="B9" s="415" t="s">
        <v>1807</v>
      </c>
      <c r="C9" s="463">
        <v>463.4</v>
      </c>
      <c r="D9" s="463">
        <v>463.4</v>
      </c>
      <c r="E9" s="412">
        <f t="shared" ref="E9:E26" si="0">D9/C9*100</f>
        <v>100</v>
      </c>
    </row>
    <row r="10" spans="1:5" ht="15.75" x14ac:dyDescent="0.25">
      <c r="A10" s="465">
        <v>3</v>
      </c>
      <c r="B10" s="415" t="s">
        <v>1808</v>
      </c>
      <c r="C10" s="463">
        <v>463.4</v>
      </c>
      <c r="D10" s="463">
        <v>463.4</v>
      </c>
      <c r="E10" s="412">
        <f t="shared" si="0"/>
        <v>100</v>
      </c>
    </row>
    <row r="11" spans="1:5" ht="15.75" x14ac:dyDescent="0.25">
      <c r="A11" s="465">
        <v>4</v>
      </c>
      <c r="B11" s="415" t="s">
        <v>1809</v>
      </c>
      <c r="C11" s="463">
        <v>463.4</v>
      </c>
      <c r="D11" s="463">
        <v>431.31170000000003</v>
      </c>
      <c r="E11" s="412">
        <f t="shared" si="0"/>
        <v>93.075463962019867</v>
      </c>
    </row>
    <row r="12" spans="1:5" ht="15.75" x14ac:dyDescent="0.25">
      <c r="A12" s="465">
        <v>5</v>
      </c>
      <c r="B12" s="415" t="s">
        <v>1810</v>
      </c>
      <c r="C12" s="463">
        <v>463.4</v>
      </c>
      <c r="D12" s="463">
        <v>463.4</v>
      </c>
      <c r="E12" s="412">
        <f t="shared" si="0"/>
        <v>100</v>
      </c>
    </row>
    <row r="13" spans="1:5" ht="15.75" x14ac:dyDescent="0.25">
      <c r="A13" s="465">
        <v>6</v>
      </c>
      <c r="B13" s="415" t="s">
        <v>1811</v>
      </c>
      <c r="C13" s="463">
        <v>570.79999999999995</v>
      </c>
      <c r="D13" s="463">
        <v>570.79999999999995</v>
      </c>
      <c r="E13" s="412">
        <f t="shared" si="0"/>
        <v>100</v>
      </c>
    </row>
    <row r="14" spans="1:5" ht="15.75" x14ac:dyDescent="0.25">
      <c r="A14" s="465">
        <v>7</v>
      </c>
      <c r="B14" s="415" t="s">
        <v>1812</v>
      </c>
      <c r="C14" s="463">
        <v>463.4</v>
      </c>
      <c r="D14" s="463">
        <v>463.4</v>
      </c>
      <c r="E14" s="412">
        <f t="shared" si="0"/>
        <v>100</v>
      </c>
    </row>
    <row r="15" spans="1:5" ht="15.75" x14ac:dyDescent="0.25">
      <c r="A15" s="465">
        <v>8</v>
      </c>
      <c r="B15" s="415" t="s">
        <v>1813</v>
      </c>
      <c r="C15" s="463">
        <v>463.4</v>
      </c>
      <c r="D15" s="463">
        <v>463.4</v>
      </c>
      <c r="E15" s="412">
        <f t="shared" si="0"/>
        <v>100</v>
      </c>
    </row>
    <row r="16" spans="1:5" ht="15.75" x14ac:dyDescent="0.25">
      <c r="A16" s="465">
        <v>9</v>
      </c>
      <c r="B16" s="415" t="s">
        <v>1814</v>
      </c>
      <c r="C16" s="463">
        <v>463.4</v>
      </c>
      <c r="D16" s="463">
        <v>463.4</v>
      </c>
      <c r="E16" s="412">
        <f t="shared" si="0"/>
        <v>100</v>
      </c>
    </row>
    <row r="17" spans="1:8" ht="15.75" x14ac:dyDescent="0.25">
      <c r="A17" s="465">
        <v>10</v>
      </c>
      <c r="B17" s="415" t="s">
        <v>1815</v>
      </c>
      <c r="C17" s="463">
        <v>463.4</v>
      </c>
      <c r="D17" s="463">
        <v>404.38499999999999</v>
      </c>
      <c r="E17" s="412">
        <f t="shared" si="0"/>
        <v>87.264782045748817</v>
      </c>
    </row>
    <row r="18" spans="1:8" ht="15.75" x14ac:dyDescent="0.25">
      <c r="A18" s="465">
        <v>11</v>
      </c>
      <c r="B18" s="415" t="s">
        <v>1816</v>
      </c>
      <c r="C18" s="463">
        <v>463.4</v>
      </c>
      <c r="D18" s="463">
        <v>463.4</v>
      </c>
      <c r="E18" s="412">
        <f t="shared" si="0"/>
        <v>100</v>
      </c>
    </row>
    <row r="19" spans="1:8" ht="15.75" x14ac:dyDescent="0.25">
      <c r="A19" s="465">
        <v>12</v>
      </c>
      <c r="B19" s="415" t="s">
        <v>1817</v>
      </c>
      <c r="C19" s="463">
        <v>541.5</v>
      </c>
      <c r="D19" s="463">
        <v>541.5</v>
      </c>
      <c r="E19" s="412">
        <f t="shared" si="0"/>
        <v>100</v>
      </c>
    </row>
    <row r="20" spans="1:8" ht="15.75" x14ac:dyDescent="0.25">
      <c r="A20" s="465">
        <v>13</v>
      </c>
      <c r="B20" s="415" t="s">
        <v>1829</v>
      </c>
      <c r="C20" s="463">
        <v>541.5</v>
      </c>
      <c r="D20" s="463">
        <v>541.5</v>
      </c>
      <c r="E20" s="412">
        <f t="shared" si="0"/>
        <v>100</v>
      </c>
    </row>
    <row r="21" spans="1:8" ht="15.75" x14ac:dyDescent="0.25">
      <c r="A21" s="465">
        <v>14</v>
      </c>
      <c r="B21" s="415" t="s">
        <v>1818</v>
      </c>
      <c r="C21" s="463">
        <v>463.4</v>
      </c>
      <c r="D21" s="463">
        <v>463.4</v>
      </c>
      <c r="E21" s="412">
        <f t="shared" si="0"/>
        <v>100</v>
      </c>
    </row>
    <row r="22" spans="1:8" ht="15.75" x14ac:dyDescent="0.25">
      <c r="A22" s="465">
        <v>15</v>
      </c>
      <c r="B22" s="415" t="s">
        <v>1819</v>
      </c>
      <c r="C22" s="463">
        <v>463.4</v>
      </c>
      <c r="D22" s="463">
        <v>463.4</v>
      </c>
      <c r="E22" s="412">
        <f t="shared" si="0"/>
        <v>100</v>
      </c>
    </row>
    <row r="23" spans="1:8" ht="15.75" x14ac:dyDescent="0.25">
      <c r="A23" s="465">
        <v>16</v>
      </c>
      <c r="B23" s="415" t="s">
        <v>1820</v>
      </c>
      <c r="C23" s="463">
        <v>463.4</v>
      </c>
      <c r="D23" s="463">
        <v>463.4</v>
      </c>
      <c r="E23" s="412">
        <f t="shared" si="0"/>
        <v>100</v>
      </c>
    </row>
    <row r="24" spans="1:8" ht="15.75" x14ac:dyDescent="0.25">
      <c r="A24" s="465">
        <v>17</v>
      </c>
      <c r="B24" s="415" t="s">
        <v>1821</v>
      </c>
      <c r="C24" s="463">
        <v>463.4</v>
      </c>
      <c r="D24" s="463">
        <v>463.4</v>
      </c>
      <c r="E24" s="412">
        <f t="shared" si="0"/>
        <v>100</v>
      </c>
    </row>
    <row r="25" spans="1:8" ht="15.75" x14ac:dyDescent="0.25">
      <c r="A25" s="465">
        <v>18</v>
      </c>
      <c r="B25" s="415" t="s">
        <v>1822</v>
      </c>
      <c r="C25" s="463">
        <v>463.4</v>
      </c>
      <c r="D25" s="463">
        <v>463.4</v>
      </c>
      <c r="E25" s="412">
        <f t="shared" si="0"/>
        <v>100</v>
      </c>
    </row>
    <row r="26" spans="1:8" ht="15.75" x14ac:dyDescent="0.25">
      <c r="A26" s="465">
        <v>19</v>
      </c>
      <c r="B26" s="415" t="s">
        <v>1839</v>
      </c>
      <c r="C26" s="463">
        <v>463.4</v>
      </c>
      <c r="D26" s="463">
        <v>463.4</v>
      </c>
      <c r="E26" s="412">
        <f t="shared" si="0"/>
        <v>100</v>
      </c>
    </row>
    <row r="27" spans="1:8" ht="15.75" x14ac:dyDescent="0.25">
      <c r="A27" s="467"/>
      <c r="B27" s="415"/>
      <c r="C27" s="412"/>
      <c r="D27" s="412"/>
      <c r="E27" s="412"/>
    </row>
    <row r="28" spans="1:8" ht="19.5" customHeight="1" x14ac:dyDescent="0.25">
      <c r="A28" s="422"/>
      <c r="B28" s="442" t="s">
        <v>1823</v>
      </c>
      <c r="C28" s="443">
        <f>SUM(C8:C26)</f>
        <v>9068.1999999999971</v>
      </c>
      <c r="D28" s="443">
        <f>SUM(D8:D26)</f>
        <v>8947.979699999998</v>
      </c>
      <c r="E28" s="468">
        <f>D28/C28*100</f>
        <v>98.674265014004988</v>
      </c>
    </row>
    <row r="29" spans="1:8" ht="15.75" x14ac:dyDescent="0.25">
      <c r="A29" s="394"/>
      <c r="B29" s="394"/>
      <c r="H29" s="436"/>
    </row>
  </sheetData>
  <mergeCells count="3">
    <mergeCell ref="A4:E4"/>
    <mergeCell ref="A5:E5"/>
    <mergeCell ref="C6:E6"/>
  </mergeCells>
  <printOptions horizontalCentered="1"/>
  <pageMargins left="0.81" right="0.19685039370078741" top="0.48" bottom="0.98425196850393704" header="0.19685039370078741"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27"/>
  <sheetViews>
    <sheetView view="pageBreakPreview" zoomScaleNormal="100" zoomScaleSheetLayoutView="100" workbookViewId="0">
      <selection activeCell="B55" sqref="B55"/>
    </sheetView>
  </sheetViews>
  <sheetFormatPr defaultRowHeight="12.75" x14ac:dyDescent="0.2"/>
  <cols>
    <col min="1" max="1" width="4.7109375" customWidth="1"/>
    <col min="2" max="2" width="32.7109375" customWidth="1"/>
    <col min="3" max="3" width="17.42578125" customWidth="1"/>
    <col min="4" max="4" width="15" customWidth="1"/>
    <col min="5" max="5" width="17.28515625" customWidth="1"/>
    <col min="257" max="257" width="4.7109375" customWidth="1"/>
    <col min="258" max="258" width="32.7109375" customWidth="1"/>
    <col min="259" max="259" width="17.42578125" customWidth="1"/>
    <col min="260" max="260" width="15" customWidth="1"/>
    <col min="261" max="261" width="17.28515625" customWidth="1"/>
    <col min="513" max="513" width="4.7109375" customWidth="1"/>
    <col min="514" max="514" width="32.7109375" customWidth="1"/>
    <col min="515" max="515" width="17.42578125" customWidth="1"/>
    <col min="516" max="516" width="15" customWidth="1"/>
    <col min="517" max="517" width="17.28515625" customWidth="1"/>
    <col min="769" max="769" width="4.7109375" customWidth="1"/>
    <col min="770" max="770" width="32.7109375" customWidth="1"/>
    <col min="771" max="771" width="17.42578125" customWidth="1"/>
    <col min="772" max="772" width="15" customWidth="1"/>
    <col min="773" max="773" width="17.28515625" customWidth="1"/>
    <col min="1025" max="1025" width="4.7109375" customWidth="1"/>
    <col min="1026" max="1026" width="32.7109375" customWidth="1"/>
    <col min="1027" max="1027" width="17.42578125" customWidth="1"/>
    <col min="1028" max="1028" width="15" customWidth="1"/>
    <col min="1029" max="1029" width="17.28515625" customWidth="1"/>
    <col min="1281" max="1281" width="4.7109375" customWidth="1"/>
    <col min="1282" max="1282" width="32.7109375" customWidth="1"/>
    <col min="1283" max="1283" width="17.42578125" customWidth="1"/>
    <col min="1284" max="1284" width="15" customWidth="1"/>
    <col min="1285" max="1285" width="17.28515625" customWidth="1"/>
    <col min="1537" max="1537" width="4.7109375" customWidth="1"/>
    <col min="1538" max="1538" width="32.7109375" customWidth="1"/>
    <col min="1539" max="1539" width="17.42578125" customWidth="1"/>
    <col min="1540" max="1540" width="15" customWidth="1"/>
    <col min="1541" max="1541" width="17.28515625" customWidth="1"/>
    <col min="1793" max="1793" width="4.7109375" customWidth="1"/>
    <col min="1794" max="1794" width="32.7109375" customWidth="1"/>
    <col min="1795" max="1795" width="17.42578125" customWidth="1"/>
    <col min="1796" max="1796" width="15" customWidth="1"/>
    <col min="1797" max="1797" width="17.28515625" customWidth="1"/>
    <col min="2049" max="2049" width="4.7109375" customWidth="1"/>
    <col min="2050" max="2050" width="32.7109375" customWidth="1"/>
    <col min="2051" max="2051" width="17.42578125" customWidth="1"/>
    <col min="2052" max="2052" width="15" customWidth="1"/>
    <col min="2053" max="2053" width="17.28515625" customWidth="1"/>
    <col min="2305" max="2305" width="4.7109375" customWidth="1"/>
    <col min="2306" max="2306" width="32.7109375" customWidth="1"/>
    <col min="2307" max="2307" width="17.42578125" customWidth="1"/>
    <col min="2308" max="2308" width="15" customWidth="1"/>
    <col min="2309" max="2309" width="17.28515625" customWidth="1"/>
    <col min="2561" max="2561" width="4.7109375" customWidth="1"/>
    <col min="2562" max="2562" width="32.7109375" customWidth="1"/>
    <col min="2563" max="2563" width="17.42578125" customWidth="1"/>
    <col min="2564" max="2564" width="15" customWidth="1"/>
    <col min="2565" max="2565" width="17.28515625" customWidth="1"/>
    <col min="2817" max="2817" width="4.7109375" customWidth="1"/>
    <col min="2818" max="2818" width="32.7109375" customWidth="1"/>
    <col min="2819" max="2819" width="17.42578125" customWidth="1"/>
    <col min="2820" max="2820" width="15" customWidth="1"/>
    <col min="2821" max="2821" width="17.28515625" customWidth="1"/>
    <col min="3073" max="3073" width="4.7109375" customWidth="1"/>
    <col min="3074" max="3074" width="32.7109375" customWidth="1"/>
    <col min="3075" max="3075" width="17.42578125" customWidth="1"/>
    <col min="3076" max="3076" width="15" customWidth="1"/>
    <col min="3077" max="3077" width="17.28515625" customWidth="1"/>
    <col min="3329" max="3329" width="4.7109375" customWidth="1"/>
    <col min="3330" max="3330" width="32.7109375" customWidth="1"/>
    <col min="3331" max="3331" width="17.42578125" customWidth="1"/>
    <col min="3332" max="3332" width="15" customWidth="1"/>
    <col min="3333" max="3333" width="17.28515625" customWidth="1"/>
    <col min="3585" max="3585" width="4.7109375" customWidth="1"/>
    <col min="3586" max="3586" width="32.7109375" customWidth="1"/>
    <col min="3587" max="3587" width="17.42578125" customWidth="1"/>
    <col min="3588" max="3588" width="15" customWidth="1"/>
    <col min="3589" max="3589" width="17.28515625" customWidth="1"/>
    <col min="3841" max="3841" width="4.7109375" customWidth="1"/>
    <col min="3842" max="3842" width="32.7109375" customWidth="1"/>
    <col min="3843" max="3843" width="17.42578125" customWidth="1"/>
    <col min="3844" max="3844" width="15" customWidth="1"/>
    <col min="3845" max="3845" width="17.28515625" customWidth="1"/>
    <col min="4097" max="4097" width="4.7109375" customWidth="1"/>
    <col min="4098" max="4098" width="32.7109375" customWidth="1"/>
    <col min="4099" max="4099" width="17.42578125" customWidth="1"/>
    <col min="4100" max="4100" width="15" customWidth="1"/>
    <col min="4101" max="4101" width="17.28515625" customWidth="1"/>
    <col min="4353" max="4353" width="4.7109375" customWidth="1"/>
    <col min="4354" max="4354" width="32.7109375" customWidth="1"/>
    <col min="4355" max="4355" width="17.42578125" customWidth="1"/>
    <col min="4356" max="4356" width="15" customWidth="1"/>
    <col min="4357" max="4357" width="17.28515625" customWidth="1"/>
    <col min="4609" max="4609" width="4.7109375" customWidth="1"/>
    <col min="4610" max="4610" width="32.7109375" customWidth="1"/>
    <col min="4611" max="4611" width="17.42578125" customWidth="1"/>
    <col min="4612" max="4612" width="15" customWidth="1"/>
    <col min="4613" max="4613" width="17.28515625" customWidth="1"/>
    <col min="4865" max="4865" width="4.7109375" customWidth="1"/>
    <col min="4866" max="4866" width="32.7109375" customWidth="1"/>
    <col min="4867" max="4867" width="17.42578125" customWidth="1"/>
    <col min="4868" max="4868" width="15" customWidth="1"/>
    <col min="4869" max="4869" width="17.28515625" customWidth="1"/>
    <col min="5121" max="5121" width="4.7109375" customWidth="1"/>
    <col min="5122" max="5122" width="32.7109375" customWidth="1"/>
    <col min="5123" max="5123" width="17.42578125" customWidth="1"/>
    <col min="5124" max="5124" width="15" customWidth="1"/>
    <col min="5125" max="5125" width="17.28515625" customWidth="1"/>
    <col min="5377" max="5377" width="4.7109375" customWidth="1"/>
    <col min="5378" max="5378" width="32.7109375" customWidth="1"/>
    <col min="5379" max="5379" width="17.42578125" customWidth="1"/>
    <col min="5380" max="5380" width="15" customWidth="1"/>
    <col min="5381" max="5381" width="17.28515625" customWidth="1"/>
    <col min="5633" max="5633" width="4.7109375" customWidth="1"/>
    <col min="5634" max="5634" width="32.7109375" customWidth="1"/>
    <col min="5635" max="5635" width="17.42578125" customWidth="1"/>
    <col min="5636" max="5636" width="15" customWidth="1"/>
    <col min="5637" max="5637" width="17.28515625" customWidth="1"/>
    <col min="5889" max="5889" width="4.7109375" customWidth="1"/>
    <col min="5890" max="5890" width="32.7109375" customWidth="1"/>
    <col min="5891" max="5891" width="17.42578125" customWidth="1"/>
    <col min="5892" max="5892" width="15" customWidth="1"/>
    <col min="5893" max="5893" width="17.28515625" customWidth="1"/>
    <col min="6145" max="6145" width="4.7109375" customWidth="1"/>
    <col min="6146" max="6146" width="32.7109375" customWidth="1"/>
    <col min="6147" max="6147" width="17.42578125" customWidth="1"/>
    <col min="6148" max="6148" width="15" customWidth="1"/>
    <col min="6149" max="6149" width="17.28515625" customWidth="1"/>
    <col min="6401" max="6401" width="4.7109375" customWidth="1"/>
    <col min="6402" max="6402" width="32.7109375" customWidth="1"/>
    <col min="6403" max="6403" width="17.42578125" customWidth="1"/>
    <col min="6404" max="6404" width="15" customWidth="1"/>
    <col min="6405" max="6405" width="17.28515625" customWidth="1"/>
    <col min="6657" max="6657" width="4.7109375" customWidth="1"/>
    <col min="6658" max="6658" width="32.7109375" customWidth="1"/>
    <col min="6659" max="6659" width="17.42578125" customWidth="1"/>
    <col min="6660" max="6660" width="15" customWidth="1"/>
    <col min="6661" max="6661" width="17.28515625" customWidth="1"/>
    <col min="6913" max="6913" width="4.7109375" customWidth="1"/>
    <col min="6914" max="6914" width="32.7109375" customWidth="1"/>
    <col min="6915" max="6915" width="17.42578125" customWidth="1"/>
    <col min="6916" max="6916" width="15" customWidth="1"/>
    <col min="6917" max="6917" width="17.28515625" customWidth="1"/>
    <col min="7169" max="7169" width="4.7109375" customWidth="1"/>
    <col min="7170" max="7170" width="32.7109375" customWidth="1"/>
    <col min="7171" max="7171" width="17.42578125" customWidth="1"/>
    <col min="7172" max="7172" width="15" customWidth="1"/>
    <col min="7173" max="7173" width="17.28515625" customWidth="1"/>
    <col min="7425" max="7425" width="4.7109375" customWidth="1"/>
    <col min="7426" max="7426" width="32.7109375" customWidth="1"/>
    <col min="7427" max="7427" width="17.42578125" customWidth="1"/>
    <col min="7428" max="7428" width="15" customWidth="1"/>
    <col min="7429" max="7429" width="17.28515625" customWidth="1"/>
    <col min="7681" max="7681" width="4.7109375" customWidth="1"/>
    <col min="7682" max="7682" width="32.7109375" customWidth="1"/>
    <col min="7683" max="7683" width="17.42578125" customWidth="1"/>
    <col min="7684" max="7684" width="15" customWidth="1"/>
    <col min="7685" max="7685" width="17.28515625" customWidth="1"/>
    <col min="7937" max="7937" width="4.7109375" customWidth="1"/>
    <col min="7938" max="7938" width="32.7109375" customWidth="1"/>
    <col min="7939" max="7939" width="17.42578125" customWidth="1"/>
    <col min="7940" max="7940" width="15" customWidth="1"/>
    <col min="7941" max="7941" width="17.28515625" customWidth="1"/>
    <col min="8193" max="8193" width="4.7109375" customWidth="1"/>
    <col min="8194" max="8194" width="32.7109375" customWidth="1"/>
    <col min="8195" max="8195" width="17.42578125" customWidth="1"/>
    <col min="8196" max="8196" width="15" customWidth="1"/>
    <col min="8197" max="8197" width="17.28515625" customWidth="1"/>
    <col min="8449" max="8449" width="4.7109375" customWidth="1"/>
    <col min="8450" max="8450" width="32.7109375" customWidth="1"/>
    <col min="8451" max="8451" width="17.42578125" customWidth="1"/>
    <col min="8452" max="8452" width="15" customWidth="1"/>
    <col min="8453" max="8453" width="17.28515625" customWidth="1"/>
    <col min="8705" max="8705" width="4.7109375" customWidth="1"/>
    <col min="8706" max="8706" width="32.7109375" customWidth="1"/>
    <col min="8707" max="8707" width="17.42578125" customWidth="1"/>
    <col min="8708" max="8708" width="15" customWidth="1"/>
    <col min="8709" max="8709" width="17.28515625" customWidth="1"/>
    <col min="8961" max="8961" width="4.7109375" customWidth="1"/>
    <col min="8962" max="8962" width="32.7109375" customWidth="1"/>
    <col min="8963" max="8963" width="17.42578125" customWidth="1"/>
    <col min="8964" max="8964" width="15" customWidth="1"/>
    <col min="8965" max="8965" width="17.28515625" customWidth="1"/>
    <col min="9217" max="9217" width="4.7109375" customWidth="1"/>
    <col min="9218" max="9218" width="32.7109375" customWidth="1"/>
    <col min="9219" max="9219" width="17.42578125" customWidth="1"/>
    <col min="9220" max="9220" width="15" customWidth="1"/>
    <col min="9221" max="9221" width="17.28515625" customWidth="1"/>
    <col min="9473" max="9473" width="4.7109375" customWidth="1"/>
    <col min="9474" max="9474" width="32.7109375" customWidth="1"/>
    <col min="9475" max="9475" width="17.42578125" customWidth="1"/>
    <col min="9476" max="9476" width="15" customWidth="1"/>
    <col min="9477" max="9477" width="17.28515625" customWidth="1"/>
    <col min="9729" max="9729" width="4.7109375" customWidth="1"/>
    <col min="9730" max="9730" width="32.7109375" customWidth="1"/>
    <col min="9731" max="9731" width="17.42578125" customWidth="1"/>
    <col min="9732" max="9732" width="15" customWidth="1"/>
    <col min="9733" max="9733" width="17.28515625" customWidth="1"/>
    <col min="9985" max="9985" width="4.7109375" customWidth="1"/>
    <col min="9986" max="9986" width="32.7109375" customWidth="1"/>
    <col min="9987" max="9987" width="17.42578125" customWidth="1"/>
    <col min="9988" max="9988" width="15" customWidth="1"/>
    <col min="9989" max="9989" width="17.28515625" customWidth="1"/>
    <col min="10241" max="10241" width="4.7109375" customWidth="1"/>
    <col min="10242" max="10242" width="32.7109375" customWidth="1"/>
    <col min="10243" max="10243" width="17.42578125" customWidth="1"/>
    <col min="10244" max="10244" width="15" customWidth="1"/>
    <col min="10245" max="10245" width="17.28515625" customWidth="1"/>
    <col min="10497" max="10497" width="4.7109375" customWidth="1"/>
    <col min="10498" max="10498" width="32.7109375" customWidth="1"/>
    <col min="10499" max="10499" width="17.42578125" customWidth="1"/>
    <col min="10500" max="10500" width="15" customWidth="1"/>
    <col min="10501" max="10501" width="17.28515625" customWidth="1"/>
    <col min="10753" max="10753" width="4.7109375" customWidth="1"/>
    <col min="10754" max="10754" width="32.7109375" customWidth="1"/>
    <col min="10755" max="10755" width="17.42578125" customWidth="1"/>
    <col min="10756" max="10756" width="15" customWidth="1"/>
    <col min="10757" max="10757" width="17.28515625" customWidth="1"/>
    <col min="11009" max="11009" width="4.7109375" customWidth="1"/>
    <col min="11010" max="11010" width="32.7109375" customWidth="1"/>
    <col min="11011" max="11011" width="17.42578125" customWidth="1"/>
    <col min="11012" max="11012" width="15" customWidth="1"/>
    <col min="11013" max="11013" width="17.28515625" customWidth="1"/>
    <col min="11265" max="11265" width="4.7109375" customWidth="1"/>
    <col min="11266" max="11266" width="32.7109375" customWidth="1"/>
    <col min="11267" max="11267" width="17.42578125" customWidth="1"/>
    <col min="11268" max="11268" width="15" customWidth="1"/>
    <col min="11269" max="11269" width="17.28515625" customWidth="1"/>
    <col min="11521" max="11521" width="4.7109375" customWidth="1"/>
    <col min="11522" max="11522" width="32.7109375" customWidth="1"/>
    <col min="11523" max="11523" width="17.42578125" customWidth="1"/>
    <col min="11524" max="11524" width="15" customWidth="1"/>
    <col min="11525" max="11525" width="17.28515625" customWidth="1"/>
    <col min="11777" max="11777" width="4.7109375" customWidth="1"/>
    <col min="11778" max="11778" width="32.7109375" customWidth="1"/>
    <col min="11779" max="11779" width="17.42578125" customWidth="1"/>
    <col min="11780" max="11780" width="15" customWidth="1"/>
    <col min="11781" max="11781" width="17.28515625" customWidth="1"/>
    <col min="12033" max="12033" width="4.7109375" customWidth="1"/>
    <col min="12034" max="12034" width="32.7109375" customWidth="1"/>
    <col min="12035" max="12035" width="17.42578125" customWidth="1"/>
    <col min="12036" max="12036" width="15" customWidth="1"/>
    <col min="12037" max="12037" width="17.28515625" customWidth="1"/>
    <col min="12289" max="12289" width="4.7109375" customWidth="1"/>
    <col min="12290" max="12290" width="32.7109375" customWidth="1"/>
    <col min="12291" max="12291" width="17.42578125" customWidth="1"/>
    <col min="12292" max="12292" width="15" customWidth="1"/>
    <col min="12293" max="12293" width="17.28515625" customWidth="1"/>
    <col min="12545" max="12545" width="4.7109375" customWidth="1"/>
    <col min="12546" max="12546" width="32.7109375" customWidth="1"/>
    <col min="12547" max="12547" width="17.42578125" customWidth="1"/>
    <col min="12548" max="12548" width="15" customWidth="1"/>
    <col min="12549" max="12549" width="17.28515625" customWidth="1"/>
    <col min="12801" max="12801" width="4.7109375" customWidth="1"/>
    <col min="12802" max="12802" width="32.7109375" customWidth="1"/>
    <col min="12803" max="12803" width="17.42578125" customWidth="1"/>
    <col min="12804" max="12804" width="15" customWidth="1"/>
    <col min="12805" max="12805" width="17.28515625" customWidth="1"/>
    <col min="13057" max="13057" width="4.7109375" customWidth="1"/>
    <col min="13058" max="13058" width="32.7109375" customWidth="1"/>
    <col min="13059" max="13059" width="17.42578125" customWidth="1"/>
    <col min="13060" max="13060" width="15" customWidth="1"/>
    <col min="13061" max="13061" width="17.28515625" customWidth="1"/>
    <col min="13313" max="13313" width="4.7109375" customWidth="1"/>
    <col min="13314" max="13314" width="32.7109375" customWidth="1"/>
    <col min="13315" max="13315" width="17.42578125" customWidth="1"/>
    <col min="13316" max="13316" width="15" customWidth="1"/>
    <col min="13317" max="13317" width="17.28515625" customWidth="1"/>
    <col min="13569" max="13569" width="4.7109375" customWidth="1"/>
    <col min="13570" max="13570" width="32.7109375" customWidth="1"/>
    <col min="13571" max="13571" width="17.42578125" customWidth="1"/>
    <col min="13572" max="13572" width="15" customWidth="1"/>
    <col min="13573" max="13573" width="17.28515625" customWidth="1"/>
    <col min="13825" max="13825" width="4.7109375" customWidth="1"/>
    <col min="13826" max="13826" width="32.7109375" customWidth="1"/>
    <col min="13827" max="13827" width="17.42578125" customWidth="1"/>
    <col min="13828" max="13828" width="15" customWidth="1"/>
    <col min="13829" max="13829" width="17.28515625" customWidth="1"/>
    <col min="14081" max="14081" width="4.7109375" customWidth="1"/>
    <col min="14082" max="14082" width="32.7109375" customWidth="1"/>
    <col min="14083" max="14083" width="17.42578125" customWidth="1"/>
    <col min="14084" max="14084" width="15" customWidth="1"/>
    <col min="14085" max="14085" width="17.28515625" customWidth="1"/>
    <col min="14337" max="14337" width="4.7109375" customWidth="1"/>
    <col min="14338" max="14338" width="32.7109375" customWidth="1"/>
    <col min="14339" max="14339" width="17.42578125" customWidth="1"/>
    <col min="14340" max="14340" width="15" customWidth="1"/>
    <col min="14341" max="14341" width="17.28515625" customWidth="1"/>
    <col min="14593" max="14593" width="4.7109375" customWidth="1"/>
    <col min="14594" max="14594" width="32.7109375" customWidth="1"/>
    <col min="14595" max="14595" width="17.42578125" customWidth="1"/>
    <col min="14596" max="14596" width="15" customWidth="1"/>
    <col min="14597" max="14597" width="17.28515625" customWidth="1"/>
    <col min="14849" max="14849" width="4.7109375" customWidth="1"/>
    <col min="14850" max="14850" width="32.7109375" customWidth="1"/>
    <col min="14851" max="14851" width="17.42578125" customWidth="1"/>
    <col min="14852" max="14852" width="15" customWidth="1"/>
    <col min="14853" max="14853" width="17.28515625" customWidth="1"/>
    <col min="15105" max="15105" width="4.7109375" customWidth="1"/>
    <col min="15106" max="15106" width="32.7109375" customWidth="1"/>
    <col min="15107" max="15107" width="17.42578125" customWidth="1"/>
    <col min="15108" max="15108" width="15" customWidth="1"/>
    <col min="15109" max="15109" width="17.28515625" customWidth="1"/>
    <col min="15361" max="15361" width="4.7109375" customWidth="1"/>
    <col min="15362" max="15362" width="32.7109375" customWidth="1"/>
    <col min="15363" max="15363" width="17.42578125" customWidth="1"/>
    <col min="15364" max="15364" width="15" customWidth="1"/>
    <col min="15365" max="15365" width="17.28515625" customWidth="1"/>
    <col min="15617" max="15617" width="4.7109375" customWidth="1"/>
    <col min="15618" max="15618" width="32.7109375" customWidth="1"/>
    <col min="15619" max="15619" width="17.42578125" customWidth="1"/>
    <col min="15620" max="15620" width="15" customWidth="1"/>
    <col min="15621" max="15621" width="17.28515625" customWidth="1"/>
    <col min="15873" max="15873" width="4.7109375" customWidth="1"/>
    <col min="15874" max="15874" width="32.7109375" customWidth="1"/>
    <col min="15875" max="15875" width="17.42578125" customWidth="1"/>
    <col min="15876" max="15876" width="15" customWidth="1"/>
    <col min="15877" max="15877" width="17.28515625" customWidth="1"/>
    <col min="16129" max="16129" width="4.7109375" customWidth="1"/>
    <col min="16130" max="16130" width="32.7109375" customWidth="1"/>
    <col min="16131" max="16131" width="17.42578125" customWidth="1"/>
    <col min="16132" max="16132" width="15" customWidth="1"/>
    <col min="16133" max="16133" width="17.28515625" customWidth="1"/>
  </cols>
  <sheetData>
    <row r="1" spans="1:5" ht="15.75" x14ac:dyDescent="0.25">
      <c r="A1" s="469"/>
      <c r="C1" s="393"/>
      <c r="D1" s="393"/>
      <c r="E1" s="399" t="s">
        <v>1844</v>
      </c>
    </row>
    <row r="2" spans="1:5" ht="15.75" x14ac:dyDescent="0.25">
      <c r="A2" s="469"/>
      <c r="C2" s="393"/>
      <c r="D2" s="393"/>
      <c r="E2" s="395" t="s">
        <v>1840</v>
      </c>
    </row>
    <row r="3" spans="1:5" ht="15.75" x14ac:dyDescent="0.25">
      <c r="A3" s="469"/>
      <c r="C3" s="393"/>
      <c r="D3" s="393"/>
      <c r="E3" s="395"/>
    </row>
    <row r="4" spans="1:5" ht="19.5" customHeight="1" x14ac:dyDescent="0.25">
      <c r="A4" s="470" t="s">
        <v>1673</v>
      </c>
      <c r="B4" s="470"/>
      <c r="C4" s="470"/>
      <c r="D4" s="470"/>
      <c r="E4" s="470"/>
    </row>
    <row r="5" spans="1:5" ht="42" customHeight="1" x14ac:dyDescent="0.2">
      <c r="A5" s="471"/>
      <c r="B5" s="446" t="s">
        <v>1845</v>
      </c>
      <c r="C5" s="446"/>
      <c r="D5" s="446"/>
      <c r="E5" s="446"/>
    </row>
    <row r="6" spans="1:5" ht="15.75" x14ac:dyDescent="0.25">
      <c r="A6" s="472"/>
      <c r="B6" s="472"/>
      <c r="E6" s="473" t="s">
        <v>1675</v>
      </c>
    </row>
    <row r="7" spans="1:5" ht="30" customHeight="1" x14ac:dyDescent="0.2">
      <c r="A7" s="429" t="s">
        <v>1676</v>
      </c>
      <c r="B7" s="429" t="s">
        <v>1803</v>
      </c>
      <c r="C7" s="430" t="s">
        <v>1804</v>
      </c>
      <c r="D7" s="430" t="s">
        <v>43</v>
      </c>
      <c r="E7" s="429" t="s">
        <v>53</v>
      </c>
    </row>
    <row r="8" spans="1:5" ht="16.5" customHeight="1" x14ac:dyDescent="0.25">
      <c r="A8" s="474">
        <v>1</v>
      </c>
      <c r="B8" s="475" t="s">
        <v>1806</v>
      </c>
      <c r="C8" s="463">
        <v>7</v>
      </c>
      <c r="D8" s="463">
        <v>7</v>
      </c>
      <c r="E8" s="476">
        <f>D8/C8*100</f>
        <v>100</v>
      </c>
    </row>
    <row r="9" spans="1:5" ht="15.75" x14ac:dyDescent="0.25">
      <c r="A9" s="477">
        <v>2</v>
      </c>
      <c r="B9" s="475" t="s">
        <v>1807</v>
      </c>
      <c r="C9" s="463">
        <v>9</v>
      </c>
      <c r="D9" s="463">
        <v>9</v>
      </c>
      <c r="E9" s="476">
        <f t="shared" ref="E9:E24" si="0">D9/C9*100</f>
        <v>100</v>
      </c>
    </row>
    <row r="10" spans="1:5" ht="15.75" x14ac:dyDescent="0.25">
      <c r="A10" s="477">
        <v>3</v>
      </c>
      <c r="B10" s="475" t="s">
        <v>1846</v>
      </c>
      <c r="C10" s="463">
        <v>12</v>
      </c>
      <c r="D10" s="463">
        <v>12</v>
      </c>
      <c r="E10" s="476">
        <f t="shared" si="0"/>
        <v>100</v>
      </c>
    </row>
    <row r="11" spans="1:5" ht="15.75" x14ac:dyDescent="0.25">
      <c r="A11" s="477">
        <v>4</v>
      </c>
      <c r="B11" s="475" t="s">
        <v>1809</v>
      </c>
      <c r="C11" s="463">
        <v>11</v>
      </c>
      <c r="D11" s="463">
        <v>11</v>
      </c>
      <c r="E11" s="476">
        <f t="shared" si="0"/>
        <v>100</v>
      </c>
    </row>
    <row r="12" spans="1:5" ht="15.75" x14ac:dyDescent="0.25">
      <c r="A12" s="477">
        <v>5</v>
      </c>
      <c r="B12" s="475" t="s">
        <v>1810</v>
      </c>
      <c r="C12" s="463">
        <v>10</v>
      </c>
      <c r="D12" s="463">
        <v>10</v>
      </c>
      <c r="E12" s="476">
        <f t="shared" si="0"/>
        <v>100</v>
      </c>
    </row>
    <row r="13" spans="1:5" ht="15.75" x14ac:dyDescent="0.25">
      <c r="A13" s="477">
        <v>6</v>
      </c>
      <c r="B13" s="475" t="s">
        <v>1811</v>
      </c>
      <c r="C13" s="463">
        <v>2</v>
      </c>
      <c r="D13" s="463">
        <v>2</v>
      </c>
      <c r="E13" s="476">
        <f t="shared" si="0"/>
        <v>100</v>
      </c>
    </row>
    <row r="14" spans="1:5" ht="15.75" x14ac:dyDescent="0.25">
      <c r="A14" s="477">
        <v>7</v>
      </c>
      <c r="B14" s="475" t="s">
        <v>1812</v>
      </c>
      <c r="C14" s="463">
        <v>6</v>
      </c>
      <c r="D14" s="463">
        <v>6</v>
      </c>
      <c r="E14" s="476">
        <f t="shared" si="0"/>
        <v>100</v>
      </c>
    </row>
    <row r="15" spans="1:5" ht="15.75" x14ac:dyDescent="0.25">
      <c r="A15" s="477">
        <v>8</v>
      </c>
      <c r="B15" s="475" t="s">
        <v>1813</v>
      </c>
      <c r="C15" s="463">
        <v>8</v>
      </c>
      <c r="D15" s="463">
        <v>8</v>
      </c>
      <c r="E15" s="476">
        <f t="shared" si="0"/>
        <v>100</v>
      </c>
    </row>
    <row r="16" spans="1:5" ht="15.75" x14ac:dyDescent="0.25">
      <c r="A16" s="477">
        <v>9</v>
      </c>
      <c r="B16" s="475" t="s">
        <v>1814</v>
      </c>
      <c r="C16" s="463">
        <v>7</v>
      </c>
      <c r="D16" s="463">
        <v>7</v>
      </c>
      <c r="E16" s="476">
        <f t="shared" si="0"/>
        <v>100</v>
      </c>
    </row>
    <row r="17" spans="1:7" ht="15.75" x14ac:dyDescent="0.25">
      <c r="A17" s="477">
        <v>10</v>
      </c>
      <c r="B17" s="475" t="s">
        <v>1815</v>
      </c>
      <c r="C17" s="463">
        <v>8</v>
      </c>
      <c r="D17" s="463">
        <v>8</v>
      </c>
      <c r="E17" s="476">
        <f t="shared" si="0"/>
        <v>100</v>
      </c>
    </row>
    <row r="18" spans="1:7" ht="15.75" x14ac:dyDescent="0.25">
      <c r="A18" s="477">
        <v>11</v>
      </c>
      <c r="B18" s="475" t="s">
        <v>1816</v>
      </c>
      <c r="C18" s="463">
        <v>7</v>
      </c>
      <c r="D18" s="463">
        <v>7</v>
      </c>
      <c r="E18" s="476">
        <f t="shared" si="0"/>
        <v>100</v>
      </c>
    </row>
    <row r="19" spans="1:7" ht="15.75" x14ac:dyDescent="0.25">
      <c r="A19" s="477">
        <v>12</v>
      </c>
      <c r="B19" s="475" t="s">
        <v>1817</v>
      </c>
      <c r="C19" s="463">
        <v>2</v>
      </c>
      <c r="D19" s="463">
        <v>2</v>
      </c>
      <c r="E19" s="476">
        <f t="shared" si="0"/>
        <v>100</v>
      </c>
      <c r="G19" s="478"/>
    </row>
    <row r="20" spans="1:7" ht="15.75" x14ac:dyDescent="0.25">
      <c r="A20" s="477">
        <v>13</v>
      </c>
      <c r="B20" s="475" t="s">
        <v>1829</v>
      </c>
      <c r="C20" s="463">
        <v>6</v>
      </c>
      <c r="D20" s="463">
        <v>6</v>
      </c>
      <c r="E20" s="476">
        <f t="shared" si="0"/>
        <v>100</v>
      </c>
    </row>
    <row r="21" spans="1:7" ht="15.75" x14ac:dyDescent="0.25">
      <c r="A21" s="477">
        <v>14</v>
      </c>
      <c r="B21" s="475" t="s">
        <v>1818</v>
      </c>
      <c r="C21" s="463">
        <v>10</v>
      </c>
      <c r="D21" s="463">
        <v>10</v>
      </c>
      <c r="E21" s="476">
        <f t="shared" si="0"/>
        <v>100</v>
      </c>
    </row>
    <row r="22" spans="1:7" ht="15.75" x14ac:dyDescent="0.25">
      <c r="A22" s="477">
        <v>15</v>
      </c>
      <c r="B22" s="475" t="s">
        <v>1819</v>
      </c>
      <c r="C22" s="463">
        <v>4</v>
      </c>
      <c r="D22" s="463">
        <v>4</v>
      </c>
      <c r="E22" s="476">
        <f t="shared" si="0"/>
        <v>100</v>
      </c>
    </row>
    <row r="23" spans="1:7" ht="15.75" x14ac:dyDescent="0.25">
      <c r="A23" s="477">
        <v>16</v>
      </c>
      <c r="B23" s="475" t="s">
        <v>1820</v>
      </c>
      <c r="C23" s="463">
        <v>6</v>
      </c>
      <c r="D23" s="463">
        <v>6</v>
      </c>
      <c r="E23" s="476">
        <f t="shared" si="0"/>
        <v>100</v>
      </c>
    </row>
    <row r="24" spans="1:7" ht="15.75" x14ac:dyDescent="0.25">
      <c r="A24" s="477">
        <v>17</v>
      </c>
      <c r="B24" s="475" t="s">
        <v>1821</v>
      </c>
      <c r="C24" s="463">
        <v>6</v>
      </c>
      <c r="D24" s="463">
        <v>6</v>
      </c>
      <c r="E24" s="476">
        <f t="shared" si="0"/>
        <v>100</v>
      </c>
    </row>
    <row r="25" spans="1:7" ht="15.75" x14ac:dyDescent="0.25">
      <c r="A25" s="479"/>
      <c r="B25" s="475"/>
      <c r="C25" s="480"/>
      <c r="D25" s="466"/>
      <c r="E25" s="476"/>
      <c r="F25" s="481"/>
    </row>
    <row r="26" spans="1:7" ht="19.5" customHeight="1" x14ac:dyDescent="0.25">
      <c r="A26" s="482"/>
      <c r="B26" s="483" t="s">
        <v>1823</v>
      </c>
      <c r="C26" s="484">
        <f>C8+C9+C10+C11+C12+C13+C14+C15+C16+C17+C18+C19+C20+C21+C22+C23+C24</f>
        <v>121</v>
      </c>
      <c r="D26" s="484">
        <f>D8+D9+D10+D11+D12+D13+D14+D15+D16+D17+D18+D19+D20+D21+D22+D23+D24</f>
        <v>121</v>
      </c>
      <c r="E26" s="485">
        <f>D26/C26*100</f>
        <v>100</v>
      </c>
    </row>
    <row r="27" spans="1:7" ht="15.75" x14ac:dyDescent="0.25">
      <c r="A27" s="469"/>
      <c r="B27" s="469"/>
    </row>
  </sheetData>
  <mergeCells count="2">
    <mergeCell ref="A4:E4"/>
    <mergeCell ref="B5:E5"/>
  </mergeCells>
  <printOptions horizontalCentered="1"/>
  <pageMargins left="0.82677165354330717" right="0.62" top="0.47244094488188981" bottom="0.98425196850393704" header="0.19685039370078741"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E30"/>
  <sheetViews>
    <sheetView view="pageBreakPreview" zoomScaleNormal="100" zoomScaleSheetLayoutView="100" workbookViewId="0">
      <selection activeCell="B55" sqref="B55"/>
    </sheetView>
  </sheetViews>
  <sheetFormatPr defaultRowHeight="12.75" x14ac:dyDescent="0.2"/>
  <cols>
    <col min="1" max="1" width="4.85546875" customWidth="1"/>
    <col min="2" max="2" width="27" customWidth="1"/>
    <col min="3" max="3" width="18.5703125" customWidth="1"/>
    <col min="4" max="4" width="17.28515625" customWidth="1"/>
    <col min="5" max="5" width="16.140625" bestFit="1" customWidth="1"/>
    <col min="257" max="257" width="4.85546875" customWidth="1"/>
    <col min="258" max="258" width="27" customWidth="1"/>
    <col min="259" max="259" width="18.5703125" customWidth="1"/>
    <col min="260" max="260" width="17.28515625" customWidth="1"/>
    <col min="261" max="261" width="16.140625" bestFit="1" customWidth="1"/>
    <col min="513" max="513" width="4.85546875" customWidth="1"/>
    <col min="514" max="514" width="27" customWidth="1"/>
    <col min="515" max="515" width="18.5703125" customWidth="1"/>
    <col min="516" max="516" width="17.28515625" customWidth="1"/>
    <col min="517" max="517" width="16.140625" bestFit="1" customWidth="1"/>
    <col min="769" max="769" width="4.85546875" customWidth="1"/>
    <col min="770" max="770" width="27" customWidth="1"/>
    <col min="771" max="771" width="18.5703125" customWidth="1"/>
    <col min="772" max="772" width="17.28515625" customWidth="1"/>
    <col min="773" max="773" width="16.140625" bestFit="1" customWidth="1"/>
    <col min="1025" max="1025" width="4.85546875" customWidth="1"/>
    <col min="1026" max="1026" width="27" customWidth="1"/>
    <col min="1027" max="1027" width="18.5703125" customWidth="1"/>
    <col min="1028" max="1028" width="17.28515625" customWidth="1"/>
    <col min="1029" max="1029" width="16.140625" bestFit="1" customWidth="1"/>
    <col min="1281" max="1281" width="4.85546875" customWidth="1"/>
    <col min="1282" max="1282" width="27" customWidth="1"/>
    <col min="1283" max="1283" width="18.5703125" customWidth="1"/>
    <col min="1284" max="1284" width="17.28515625" customWidth="1"/>
    <col min="1285" max="1285" width="16.140625" bestFit="1" customWidth="1"/>
    <col min="1537" max="1537" width="4.85546875" customWidth="1"/>
    <col min="1538" max="1538" width="27" customWidth="1"/>
    <col min="1539" max="1539" width="18.5703125" customWidth="1"/>
    <col min="1540" max="1540" width="17.28515625" customWidth="1"/>
    <col min="1541" max="1541" width="16.140625" bestFit="1" customWidth="1"/>
    <col min="1793" max="1793" width="4.85546875" customWidth="1"/>
    <col min="1794" max="1794" width="27" customWidth="1"/>
    <col min="1795" max="1795" width="18.5703125" customWidth="1"/>
    <col min="1796" max="1796" width="17.28515625" customWidth="1"/>
    <col min="1797" max="1797" width="16.140625" bestFit="1" customWidth="1"/>
    <col min="2049" max="2049" width="4.85546875" customWidth="1"/>
    <col min="2050" max="2050" width="27" customWidth="1"/>
    <col min="2051" max="2051" width="18.5703125" customWidth="1"/>
    <col min="2052" max="2052" width="17.28515625" customWidth="1"/>
    <col min="2053" max="2053" width="16.140625" bestFit="1" customWidth="1"/>
    <col min="2305" max="2305" width="4.85546875" customWidth="1"/>
    <col min="2306" max="2306" width="27" customWidth="1"/>
    <col min="2307" max="2307" width="18.5703125" customWidth="1"/>
    <col min="2308" max="2308" width="17.28515625" customWidth="1"/>
    <col min="2309" max="2309" width="16.140625" bestFit="1" customWidth="1"/>
    <col min="2561" max="2561" width="4.85546875" customWidth="1"/>
    <col min="2562" max="2562" width="27" customWidth="1"/>
    <col min="2563" max="2563" width="18.5703125" customWidth="1"/>
    <col min="2564" max="2564" width="17.28515625" customWidth="1"/>
    <col min="2565" max="2565" width="16.140625" bestFit="1" customWidth="1"/>
    <col min="2817" max="2817" width="4.85546875" customWidth="1"/>
    <col min="2818" max="2818" width="27" customWidth="1"/>
    <col min="2819" max="2819" width="18.5703125" customWidth="1"/>
    <col min="2820" max="2820" width="17.28515625" customWidth="1"/>
    <col min="2821" max="2821" width="16.140625" bestFit="1" customWidth="1"/>
    <col min="3073" max="3073" width="4.85546875" customWidth="1"/>
    <col min="3074" max="3074" width="27" customWidth="1"/>
    <col min="3075" max="3075" width="18.5703125" customWidth="1"/>
    <col min="3076" max="3076" width="17.28515625" customWidth="1"/>
    <col min="3077" max="3077" width="16.140625" bestFit="1" customWidth="1"/>
    <col min="3329" max="3329" width="4.85546875" customWidth="1"/>
    <col min="3330" max="3330" width="27" customWidth="1"/>
    <col min="3331" max="3331" width="18.5703125" customWidth="1"/>
    <col min="3332" max="3332" width="17.28515625" customWidth="1"/>
    <col min="3333" max="3333" width="16.140625" bestFit="1" customWidth="1"/>
    <col min="3585" max="3585" width="4.85546875" customWidth="1"/>
    <col min="3586" max="3586" width="27" customWidth="1"/>
    <col min="3587" max="3587" width="18.5703125" customWidth="1"/>
    <col min="3588" max="3588" width="17.28515625" customWidth="1"/>
    <col min="3589" max="3589" width="16.140625" bestFit="1" customWidth="1"/>
    <col min="3841" max="3841" width="4.85546875" customWidth="1"/>
    <col min="3842" max="3842" width="27" customWidth="1"/>
    <col min="3843" max="3843" width="18.5703125" customWidth="1"/>
    <col min="3844" max="3844" width="17.28515625" customWidth="1"/>
    <col min="3845" max="3845" width="16.140625" bestFit="1" customWidth="1"/>
    <col min="4097" max="4097" width="4.85546875" customWidth="1"/>
    <col min="4098" max="4098" width="27" customWidth="1"/>
    <col min="4099" max="4099" width="18.5703125" customWidth="1"/>
    <col min="4100" max="4100" width="17.28515625" customWidth="1"/>
    <col min="4101" max="4101" width="16.140625" bestFit="1" customWidth="1"/>
    <col min="4353" max="4353" width="4.85546875" customWidth="1"/>
    <col min="4354" max="4354" width="27" customWidth="1"/>
    <col min="4355" max="4355" width="18.5703125" customWidth="1"/>
    <col min="4356" max="4356" width="17.28515625" customWidth="1"/>
    <col min="4357" max="4357" width="16.140625" bestFit="1" customWidth="1"/>
    <col min="4609" max="4609" width="4.85546875" customWidth="1"/>
    <col min="4610" max="4610" width="27" customWidth="1"/>
    <col min="4611" max="4611" width="18.5703125" customWidth="1"/>
    <col min="4612" max="4612" width="17.28515625" customWidth="1"/>
    <col min="4613" max="4613" width="16.140625" bestFit="1" customWidth="1"/>
    <col min="4865" max="4865" width="4.85546875" customWidth="1"/>
    <col min="4866" max="4866" width="27" customWidth="1"/>
    <col min="4867" max="4867" width="18.5703125" customWidth="1"/>
    <col min="4868" max="4868" width="17.28515625" customWidth="1"/>
    <col min="4869" max="4869" width="16.140625" bestFit="1" customWidth="1"/>
    <col min="5121" max="5121" width="4.85546875" customWidth="1"/>
    <col min="5122" max="5122" width="27" customWidth="1"/>
    <col min="5123" max="5123" width="18.5703125" customWidth="1"/>
    <col min="5124" max="5124" width="17.28515625" customWidth="1"/>
    <col min="5125" max="5125" width="16.140625" bestFit="1" customWidth="1"/>
    <col min="5377" max="5377" width="4.85546875" customWidth="1"/>
    <col min="5378" max="5378" width="27" customWidth="1"/>
    <col min="5379" max="5379" width="18.5703125" customWidth="1"/>
    <col min="5380" max="5380" width="17.28515625" customWidth="1"/>
    <col min="5381" max="5381" width="16.140625" bestFit="1" customWidth="1"/>
    <col min="5633" max="5633" width="4.85546875" customWidth="1"/>
    <col min="5634" max="5634" width="27" customWidth="1"/>
    <col min="5635" max="5635" width="18.5703125" customWidth="1"/>
    <col min="5636" max="5636" width="17.28515625" customWidth="1"/>
    <col min="5637" max="5637" width="16.140625" bestFit="1" customWidth="1"/>
    <col min="5889" max="5889" width="4.85546875" customWidth="1"/>
    <col min="5890" max="5890" width="27" customWidth="1"/>
    <col min="5891" max="5891" width="18.5703125" customWidth="1"/>
    <col min="5892" max="5892" width="17.28515625" customWidth="1"/>
    <col min="5893" max="5893" width="16.140625" bestFit="1" customWidth="1"/>
    <col min="6145" max="6145" width="4.85546875" customWidth="1"/>
    <col min="6146" max="6146" width="27" customWidth="1"/>
    <col min="6147" max="6147" width="18.5703125" customWidth="1"/>
    <col min="6148" max="6148" width="17.28515625" customWidth="1"/>
    <col min="6149" max="6149" width="16.140625" bestFit="1" customWidth="1"/>
    <col min="6401" max="6401" width="4.85546875" customWidth="1"/>
    <col min="6402" max="6402" width="27" customWidth="1"/>
    <col min="6403" max="6403" width="18.5703125" customWidth="1"/>
    <col min="6404" max="6404" width="17.28515625" customWidth="1"/>
    <col min="6405" max="6405" width="16.140625" bestFit="1" customWidth="1"/>
    <col min="6657" max="6657" width="4.85546875" customWidth="1"/>
    <col min="6658" max="6658" width="27" customWidth="1"/>
    <col min="6659" max="6659" width="18.5703125" customWidth="1"/>
    <col min="6660" max="6660" width="17.28515625" customWidth="1"/>
    <col min="6661" max="6661" width="16.140625" bestFit="1" customWidth="1"/>
    <col min="6913" max="6913" width="4.85546875" customWidth="1"/>
    <col min="6914" max="6914" width="27" customWidth="1"/>
    <col min="6915" max="6915" width="18.5703125" customWidth="1"/>
    <col min="6916" max="6916" width="17.28515625" customWidth="1"/>
    <col min="6917" max="6917" width="16.140625" bestFit="1" customWidth="1"/>
    <col min="7169" max="7169" width="4.85546875" customWidth="1"/>
    <col min="7170" max="7170" width="27" customWidth="1"/>
    <col min="7171" max="7171" width="18.5703125" customWidth="1"/>
    <col min="7172" max="7172" width="17.28515625" customWidth="1"/>
    <col min="7173" max="7173" width="16.140625" bestFit="1" customWidth="1"/>
    <col min="7425" max="7425" width="4.85546875" customWidth="1"/>
    <col min="7426" max="7426" width="27" customWidth="1"/>
    <col min="7427" max="7427" width="18.5703125" customWidth="1"/>
    <col min="7428" max="7428" width="17.28515625" customWidth="1"/>
    <col min="7429" max="7429" width="16.140625" bestFit="1" customWidth="1"/>
    <col min="7681" max="7681" width="4.85546875" customWidth="1"/>
    <col min="7682" max="7682" width="27" customWidth="1"/>
    <col min="7683" max="7683" width="18.5703125" customWidth="1"/>
    <col min="7684" max="7684" width="17.28515625" customWidth="1"/>
    <col min="7685" max="7685" width="16.140625" bestFit="1" customWidth="1"/>
    <col min="7937" max="7937" width="4.85546875" customWidth="1"/>
    <col min="7938" max="7938" width="27" customWidth="1"/>
    <col min="7939" max="7939" width="18.5703125" customWidth="1"/>
    <col min="7940" max="7940" width="17.28515625" customWidth="1"/>
    <col min="7941" max="7941" width="16.140625" bestFit="1" customWidth="1"/>
    <col min="8193" max="8193" width="4.85546875" customWidth="1"/>
    <col min="8194" max="8194" width="27" customWidth="1"/>
    <col min="8195" max="8195" width="18.5703125" customWidth="1"/>
    <col min="8196" max="8196" width="17.28515625" customWidth="1"/>
    <col min="8197" max="8197" width="16.140625" bestFit="1" customWidth="1"/>
    <col min="8449" max="8449" width="4.85546875" customWidth="1"/>
    <col min="8450" max="8450" width="27" customWidth="1"/>
    <col min="8451" max="8451" width="18.5703125" customWidth="1"/>
    <col min="8452" max="8452" width="17.28515625" customWidth="1"/>
    <col min="8453" max="8453" width="16.140625" bestFit="1" customWidth="1"/>
    <col min="8705" max="8705" width="4.85546875" customWidth="1"/>
    <col min="8706" max="8706" width="27" customWidth="1"/>
    <col min="8707" max="8707" width="18.5703125" customWidth="1"/>
    <col min="8708" max="8708" width="17.28515625" customWidth="1"/>
    <col min="8709" max="8709" width="16.140625" bestFit="1" customWidth="1"/>
    <col min="8961" max="8961" width="4.85546875" customWidth="1"/>
    <col min="8962" max="8962" width="27" customWidth="1"/>
    <col min="8963" max="8963" width="18.5703125" customWidth="1"/>
    <col min="8964" max="8964" width="17.28515625" customWidth="1"/>
    <col min="8965" max="8965" width="16.140625" bestFit="1" customWidth="1"/>
    <col min="9217" max="9217" width="4.85546875" customWidth="1"/>
    <col min="9218" max="9218" width="27" customWidth="1"/>
    <col min="9219" max="9219" width="18.5703125" customWidth="1"/>
    <col min="9220" max="9220" width="17.28515625" customWidth="1"/>
    <col min="9221" max="9221" width="16.140625" bestFit="1" customWidth="1"/>
    <col min="9473" max="9473" width="4.85546875" customWidth="1"/>
    <col min="9474" max="9474" width="27" customWidth="1"/>
    <col min="9475" max="9475" width="18.5703125" customWidth="1"/>
    <col min="9476" max="9476" width="17.28515625" customWidth="1"/>
    <col min="9477" max="9477" width="16.140625" bestFit="1" customWidth="1"/>
    <col min="9729" max="9729" width="4.85546875" customWidth="1"/>
    <col min="9730" max="9730" width="27" customWidth="1"/>
    <col min="9731" max="9731" width="18.5703125" customWidth="1"/>
    <col min="9732" max="9732" width="17.28515625" customWidth="1"/>
    <col min="9733" max="9733" width="16.140625" bestFit="1" customWidth="1"/>
    <col min="9985" max="9985" width="4.85546875" customWidth="1"/>
    <col min="9986" max="9986" width="27" customWidth="1"/>
    <col min="9987" max="9987" width="18.5703125" customWidth="1"/>
    <col min="9988" max="9988" width="17.28515625" customWidth="1"/>
    <col min="9989" max="9989" width="16.140625" bestFit="1" customWidth="1"/>
    <col min="10241" max="10241" width="4.85546875" customWidth="1"/>
    <col min="10242" max="10242" width="27" customWidth="1"/>
    <col min="10243" max="10243" width="18.5703125" customWidth="1"/>
    <col min="10244" max="10244" width="17.28515625" customWidth="1"/>
    <col min="10245" max="10245" width="16.140625" bestFit="1" customWidth="1"/>
    <col min="10497" max="10497" width="4.85546875" customWidth="1"/>
    <col min="10498" max="10498" width="27" customWidth="1"/>
    <col min="10499" max="10499" width="18.5703125" customWidth="1"/>
    <col min="10500" max="10500" width="17.28515625" customWidth="1"/>
    <col min="10501" max="10501" width="16.140625" bestFit="1" customWidth="1"/>
    <col min="10753" max="10753" width="4.85546875" customWidth="1"/>
    <col min="10754" max="10754" width="27" customWidth="1"/>
    <col min="10755" max="10755" width="18.5703125" customWidth="1"/>
    <col min="10756" max="10756" width="17.28515625" customWidth="1"/>
    <col min="10757" max="10757" width="16.140625" bestFit="1" customWidth="1"/>
    <col min="11009" max="11009" width="4.85546875" customWidth="1"/>
    <col min="11010" max="11010" width="27" customWidth="1"/>
    <col min="11011" max="11011" width="18.5703125" customWidth="1"/>
    <col min="11012" max="11012" width="17.28515625" customWidth="1"/>
    <col min="11013" max="11013" width="16.140625" bestFit="1" customWidth="1"/>
    <col min="11265" max="11265" width="4.85546875" customWidth="1"/>
    <col min="11266" max="11266" width="27" customWidth="1"/>
    <col min="11267" max="11267" width="18.5703125" customWidth="1"/>
    <col min="11268" max="11268" width="17.28515625" customWidth="1"/>
    <col min="11269" max="11269" width="16.140625" bestFit="1" customWidth="1"/>
    <col min="11521" max="11521" width="4.85546875" customWidth="1"/>
    <col min="11522" max="11522" width="27" customWidth="1"/>
    <col min="11523" max="11523" width="18.5703125" customWidth="1"/>
    <col min="11524" max="11524" width="17.28515625" customWidth="1"/>
    <col min="11525" max="11525" width="16.140625" bestFit="1" customWidth="1"/>
    <col min="11777" max="11777" width="4.85546875" customWidth="1"/>
    <col min="11778" max="11778" width="27" customWidth="1"/>
    <col min="11779" max="11779" width="18.5703125" customWidth="1"/>
    <col min="11780" max="11780" width="17.28515625" customWidth="1"/>
    <col min="11781" max="11781" width="16.140625" bestFit="1" customWidth="1"/>
    <col min="12033" max="12033" width="4.85546875" customWidth="1"/>
    <col min="12034" max="12034" width="27" customWidth="1"/>
    <col min="12035" max="12035" width="18.5703125" customWidth="1"/>
    <col min="12036" max="12036" width="17.28515625" customWidth="1"/>
    <col min="12037" max="12037" width="16.140625" bestFit="1" customWidth="1"/>
    <col min="12289" max="12289" width="4.85546875" customWidth="1"/>
    <col min="12290" max="12290" width="27" customWidth="1"/>
    <col min="12291" max="12291" width="18.5703125" customWidth="1"/>
    <col min="12292" max="12292" width="17.28515625" customWidth="1"/>
    <col min="12293" max="12293" width="16.140625" bestFit="1" customWidth="1"/>
    <col min="12545" max="12545" width="4.85546875" customWidth="1"/>
    <col min="12546" max="12546" width="27" customWidth="1"/>
    <col min="12547" max="12547" width="18.5703125" customWidth="1"/>
    <col min="12548" max="12548" width="17.28515625" customWidth="1"/>
    <col min="12549" max="12549" width="16.140625" bestFit="1" customWidth="1"/>
    <col min="12801" max="12801" width="4.85546875" customWidth="1"/>
    <col min="12802" max="12802" width="27" customWidth="1"/>
    <col min="12803" max="12803" width="18.5703125" customWidth="1"/>
    <col min="12804" max="12804" width="17.28515625" customWidth="1"/>
    <col min="12805" max="12805" width="16.140625" bestFit="1" customWidth="1"/>
    <col min="13057" max="13057" width="4.85546875" customWidth="1"/>
    <col min="13058" max="13058" width="27" customWidth="1"/>
    <col min="13059" max="13059" width="18.5703125" customWidth="1"/>
    <col min="13060" max="13060" width="17.28515625" customWidth="1"/>
    <col min="13061" max="13061" width="16.140625" bestFit="1" customWidth="1"/>
    <col min="13313" max="13313" width="4.85546875" customWidth="1"/>
    <col min="13314" max="13314" width="27" customWidth="1"/>
    <col min="13315" max="13315" width="18.5703125" customWidth="1"/>
    <col min="13316" max="13316" width="17.28515625" customWidth="1"/>
    <col min="13317" max="13317" width="16.140625" bestFit="1" customWidth="1"/>
    <col min="13569" max="13569" width="4.85546875" customWidth="1"/>
    <col min="13570" max="13570" width="27" customWidth="1"/>
    <col min="13571" max="13571" width="18.5703125" customWidth="1"/>
    <col min="13572" max="13572" width="17.28515625" customWidth="1"/>
    <col min="13573" max="13573" width="16.140625" bestFit="1" customWidth="1"/>
    <col min="13825" max="13825" width="4.85546875" customWidth="1"/>
    <col min="13826" max="13826" width="27" customWidth="1"/>
    <col min="13827" max="13827" width="18.5703125" customWidth="1"/>
    <col min="13828" max="13828" width="17.28515625" customWidth="1"/>
    <col min="13829" max="13829" width="16.140625" bestFit="1" customWidth="1"/>
    <col min="14081" max="14081" width="4.85546875" customWidth="1"/>
    <col min="14082" max="14082" width="27" customWidth="1"/>
    <col min="14083" max="14083" width="18.5703125" customWidth="1"/>
    <col min="14084" max="14084" width="17.28515625" customWidth="1"/>
    <col min="14085" max="14085" width="16.140625" bestFit="1" customWidth="1"/>
    <col min="14337" max="14337" width="4.85546875" customWidth="1"/>
    <col min="14338" max="14338" width="27" customWidth="1"/>
    <col min="14339" max="14339" width="18.5703125" customWidth="1"/>
    <col min="14340" max="14340" width="17.28515625" customWidth="1"/>
    <col min="14341" max="14341" width="16.140625" bestFit="1" customWidth="1"/>
    <col min="14593" max="14593" width="4.85546875" customWidth="1"/>
    <col min="14594" max="14594" width="27" customWidth="1"/>
    <col min="14595" max="14595" width="18.5703125" customWidth="1"/>
    <col min="14596" max="14596" width="17.28515625" customWidth="1"/>
    <col min="14597" max="14597" width="16.140625" bestFit="1" customWidth="1"/>
    <col min="14849" max="14849" width="4.85546875" customWidth="1"/>
    <col min="14850" max="14850" width="27" customWidth="1"/>
    <col min="14851" max="14851" width="18.5703125" customWidth="1"/>
    <col min="14852" max="14852" width="17.28515625" customWidth="1"/>
    <col min="14853" max="14853" width="16.140625" bestFit="1" customWidth="1"/>
    <col min="15105" max="15105" width="4.85546875" customWidth="1"/>
    <col min="15106" max="15106" width="27" customWidth="1"/>
    <col min="15107" max="15107" width="18.5703125" customWidth="1"/>
    <col min="15108" max="15108" width="17.28515625" customWidth="1"/>
    <col min="15109" max="15109" width="16.140625" bestFit="1" customWidth="1"/>
    <col min="15361" max="15361" width="4.85546875" customWidth="1"/>
    <col min="15362" max="15362" width="27" customWidth="1"/>
    <col min="15363" max="15363" width="18.5703125" customWidth="1"/>
    <col min="15364" max="15364" width="17.28515625" customWidth="1"/>
    <col min="15365" max="15365" width="16.140625" bestFit="1" customWidth="1"/>
    <col min="15617" max="15617" width="4.85546875" customWidth="1"/>
    <col min="15618" max="15618" width="27" customWidth="1"/>
    <col min="15619" max="15619" width="18.5703125" customWidth="1"/>
    <col min="15620" max="15620" width="17.28515625" customWidth="1"/>
    <col min="15621" max="15621" width="16.140625" bestFit="1" customWidth="1"/>
    <col min="15873" max="15873" width="4.85546875" customWidth="1"/>
    <col min="15874" max="15874" width="27" customWidth="1"/>
    <col min="15875" max="15875" width="18.5703125" customWidth="1"/>
    <col min="15876" max="15876" width="17.28515625" customWidth="1"/>
    <col min="15877" max="15877" width="16.140625" bestFit="1" customWidth="1"/>
    <col min="16129" max="16129" width="4.85546875" customWidth="1"/>
    <col min="16130" max="16130" width="27" customWidth="1"/>
    <col min="16131" max="16131" width="18.5703125" customWidth="1"/>
    <col min="16132" max="16132" width="17.28515625" customWidth="1"/>
    <col min="16133" max="16133" width="16.140625" bestFit="1" customWidth="1"/>
  </cols>
  <sheetData>
    <row r="1" spans="1:5" ht="15.75" x14ac:dyDescent="0.25">
      <c r="A1" s="469"/>
      <c r="C1" s="393"/>
      <c r="D1" s="393"/>
      <c r="E1" s="399" t="s">
        <v>1847</v>
      </c>
    </row>
    <row r="2" spans="1:5" ht="15.75" x14ac:dyDescent="0.25">
      <c r="A2" s="469"/>
      <c r="C2" s="393"/>
      <c r="D2" s="393"/>
      <c r="E2" s="395" t="s">
        <v>1840</v>
      </c>
    </row>
    <row r="3" spans="1:5" ht="15.75" x14ac:dyDescent="0.25">
      <c r="A3" s="469"/>
      <c r="C3" s="393"/>
      <c r="D3" s="393"/>
      <c r="E3" s="395"/>
    </row>
    <row r="4" spans="1:5" ht="19.5" customHeight="1" x14ac:dyDescent="0.25">
      <c r="A4" s="470" t="s">
        <v>1673</v>
      </c>
      <c r="B4" s="470"/>
      <c r="C4" s="470"/>
      <c r="D4" s="470"/>
      <c r="E4" s="470"/>
    </row>
    <row r="5" spans="1:5" ht="16.5" customHeight="1" x14ac:dyDescent="0.2">
      <c r="A5" s="486" t="s">
        <v>1848</v>
      </c>
      <c r="B5" s="486"/>
      <c r="C5" s="486"/>
      <c r="D5" s="486"/>
      <c r="E5" s="486"/>
    </row>
    <row r="6" spans="1:5" ht="12.75" customHeight="1" x14ac:dyDescent="0.2">
      <c r="A6" s="486" t="s">
        <v>1849</v>
      </c>
      <c r="B6" s="486"/>
      <c r="C6" s="486"/>
      <c r="D6" s="486"/>
      <c r="E6" s="486"/>
    </row>
    <row r="7" spans="1:5" ht="15.75" x14ac:dyDescent="0.25">
      <c r="A7" s="472"/>
      <c r="B7" s="472"/>
      <c r="E7" s="473" t="s">
        <v>1675</v>
      </c>
    </row>
    <row r="8" spans="1:5" ht="30.75" customHeight="1" x14ac:dyDescent="0.2">
      <c r="A8" s="429" t="s">
        <v>1676</v>
      </c>
      <c r="B8" s="429" t="s">
        <v>1803</v>
      </c>
      <c r="C8" s="430" t="s">
        <v>1804</v>
      </c>
      <c r="D8" s="430" t="s">
        <v>43</v>
      </c>
      <c r="E8" s="487" t="s">
        <v>53</v>
      </c>
    </row>
    <row r="9" spans="1:5" ht="16.5" customHeight="1" x14ac:dyDescent="0.25">
      <c r="A9" s="474">
        <v>1</v>
      </c>
      <c r="B9" s="488" t="s">
        <v>1806</v>
      </c>
      <c r="C9" s="463">
        <v>8429</v>
      </c>
      <c r="D9" s="464">
        <v>8429</v>
      </c>
      <c r="E9" s="489">
        <f>D9/C9*100</f>
        <v>100</v>
      </c>
    </row>
    <row r="10" spans="1:5" ht="15.75" x14ac:dyDescent="0.25">
      <c r="A10" s="477">
        <v>2</v>
      </c>
      <c r="B10" s="488" t="s">
        <v>1807</v>
      </c>
      <c r="C10" s="463">
        <v>9898</v>
      </c>
      <c r="D10" s="466">
        <v>9898</v>
      </c>
      <c r="E10" s="490">
        <f t="shared" ref="E10:E29" si="0">D10/C10*100</f>
        <v>100</v>
      </c>
    </row>
    <row r="11" spans="1:5" ht="15.75" x14ac:dyDescent="0.25">
      <c r="A11" s="477">
        <v>3</v>
      </c>
      <c r="B11" s="488" t="s">
        <v>1808</v>
      </c>
      <c r="C11" s="463">
        <v>10232.116330000001</v>
      </c>
      <c r="D11" s="466">
        <v>10232.116330000001</v>
      </c>
      <c r="E11" s="490">
        <f t="shared" si="0"/>
        <v>100</v>
      </c>
    </row>
    <row r="12" spans="1:5" ht="15.75" x14ac:dyDescent="0.25">
      <c r="A12" s="477">
        <v>4</v>
      </c>
      <c r="B12" s="488" t="s">
        <v>1809</v>
      </c>
      <c r="C12" s="463">
        <v>6474.3</v>
      </c>
      <c r="D12" s="466">
        <v>6474.3</v>
      </c>
      <c r="E12" s="490">
        <f t="shared" si="0"/>
        <v>100</v>
      </c>
    </row>
    <row r="13" spans="1:5" ht="15.75" x14ac:dyDescent="0.25">
      <c r="A13" s="477">
        <v>5</v>
      </c>
      <c r="B13" s="488" t="s">
        <v>1810</v>
      </c>
      <c r="C13" s="463">
        <v>15720</v>
      </c>
      <c r="D13" s="466">
        <v>15720</v>
      </c>
      <c r="E13" s="490">
        <f t="shared" si="0"/>
        <v>100</v>
      </c>
    </row>
    <row r="14" spans="1:5" ht="15.75" x14ac:dyDescent="0.25">
      <c r="A14" s="477">
        <v>6</v>
      </c>
      <c r="B14" s="488" t="s">
        <v>1811</v>
      </c>
      <c r="C14" s="463">
        <v>5500</v>
      </c>
      <c r="D14" s="466">
        <v>5500</v>
      </c>
      <c r="E14" s="490">
        <f t="shared" si="0"/>
        <v>100</v>
      </c>
    </row>
    <row r="15" spans="1:5" ht="15.75" x14ac:dyDescent="0.25">
      <c r="A15" s="477">
        <v>7</v>
      </c>
      <c r="B15" s="488" t="s">
        <v>1812</v>
      </c>
      <c r="C15" s="463">
        <v>4257</v>
      </c>
      <c r="D15" s="466">
        <v>4257</v>
      </c>
      <c r="E15" s="490">
        <f t="shared" si="0"/>
        <v>100</v>
      </c>
    </row>
    <row r="16" spans="1:5" ht="15.75" x14ac:dyDescent="0.25">
      <c r="A16" s="477">
        <v>8</v>
      </c>
      <c r="B16" s="488" t="s">
        <v>1813</v>
      </c>
      <c r="C16" s="463">
        <v>6700</v>
      </c>
      <c r="D16" s="466">
        <v>6700</v>
      </c>
      <c r="E16" s="490">
        <f t="shared" si="0"/>
        <v>100</v>
      </c>
    </row>
    <row r="17" spans="1:5" ht="15.75" x14ac:dyDescent="0.25">
      <c r="A17" s="477">
        <v>9</v>
      </c>
      <c r="B17" s="488" t="s">
        <v>1814</v>
      </c>
      <c r="C17" s="463">
        <v>6458</v>
      </c>
      <c r="D17" s="466">
        <v>6458</v>
      </c>
      <c r="E17" s="490">
        <f t="shared" si="0"/>
        <v>100</v>
      </c>
    </row>
    <row r="18" spans="1:5" ht="15.75" x14ac:dyDescent="0.25">
      <c r="A18" s="477">
        <v>10</v>
      </c>
      <c r="B18" s="488" t="s">
        <v>1815</v>
      </c>
      <c r="C18" s="463">
        <v>6815</v>
      </c>
      <c r="D18" s="466">
        <v>6815</v>
      </c>
      <c r="E18" s="490">
        <f t="shared" si="0"/>
        <v>100</v>
      </c>
    </row>
    <row r="19" spans="1:5" ht="15.75" x14ac:dyDescent="0.25">
      <c r="A19" s="477">
        <v>11</v>
      </c>
      <c r="B19" s="488" t="s">
        <v>1816</v>
      </c>
      <c r="C19" s="463">
        <v>4568</v>
      </c>
      <c r="D19" s="466">
        <v>4568</v>
      </c>
      <c r="E19" s="490">
        <f t="shared" si="0"/>
        <v>100</v>
      </c>
    </row>
    <row r="20" spans="1:5" ht="15.75" x14ac:dyDescent="0.25">
      <c r="A20" s="477">
        <v>12</v>
      </c>
      <c r="B20" s="488" t="s">
        <v>1817</v>
      </c>
      <c r="C20" s="463">
        <v>2619</v>
      </c>
      <c r="D20" s="466">
        <v>2619</v>
      </c>
      <c r="E20" s="490">
        <f t="shared" si="0"/>
        <v>100</v>
      </c>
    </row>
    <row r="21" spans="1:5" ht="15.75" x14ac:dyDescent="0.25">
      <c r="A21" s="477">
        <v>13</v>
      </c>
      <c r="B21" s="488" t="s">
        <v>1829</v>
      </c>
      <c r="C21" s="463">
        <v>1854.8</v>
      </c>
      <c r="D21" s="466">
        <v>1854.8</v>
      </c>
      <c r="E21" s="490">
        <f t="shared" si="0"/>
        <v>100</v>
      </c>
    </row>
    <row r="22" spans="1:5" ht="15.75" x14ac:dyDescent="0.25">
      <c r="A22" s="477">
        <v>14</v>
      </c>
      <c r="B22" s="488" t="s">
        <v>1818</v>
      </c>
      <c r="C22" s="463">
        <v>12685</v>
      </c>
      <c r="D22" s="466">
        <v>12685</v>
      </c>
      <c r="E22" s="490">
        <f t="shared" si="0"/>
        <v>100</v>
      </c>
    </row>
    <row r="23" spans="1:5" ht="15.75" x14ac:dyDescent="0.25">
      <c r="A23" s="477">
        <v>15</v>
      </c>
      <c r="B23" s="488" t="s">
        <v>1819</v>
      </c>
      <c r="C23" s="463">
        <v>3191</v>
      </c>
      <c r="D23" s="466">
        <v>3191</v>
      </c>
      <c r="E23" s="490">
        <f t="shared" si="0"/>
        <v>100</v>
      </c>
    </row>
    <row r="24" spans="1:5" ht="15.75" x14ac:dyDescent="0.25">
      <c r="A24" s="477">
        <v>16</v>
      </c>
      <c r="B24" s="488" t="s">
        <v>1820</v>
      </c>
      <c r="C24" s="463">
        <v>5890</v>
      </c>
      <c r="D24" s="466">
        <v>5890</v>
      </c>
      <c r="E24" s="490">
        <f t="shared" si="0"/>
        <v>100</v>
      </c>
    </row>
    <row r="25" spans="1:5" ht="15.75" x14ac:dyDescent="0.25">
      <c r="A25" s="477">
        <v>17</v>
      </c>
      <c r="B25" s="488" t="s">
        <v>1821</v>
      </c>
      <c r="C25" s="463">
        <v>4318.6000000000004</v>
      </c>
      <c r="D25" s="466">
        <v>4318.6000000000004</v>
      </c>
      <c r="E25" s="490">
        <f t="shared" si="0"/>
        <v>100</v>
      </c>
    </row>
    <row r="26" spans="1:5" ht="15.75" x14ac:dyDescent="0.25">
      <c r="A26" s="477">
        <v>18</v>
      </c>
      <c r="B26" s="488" t="s">
        <v>1822</v>
      </c>
      <c r="C26" s="463">
        <v>10222.68367</v>
      </c>
      <c r="D26" s="466">
        <v>10222.68367</v>
      </c>
      <c r="E26" s="490">
        <f t="shared" si="0"/>
        <v>100</v>
      </c>
    </row>
    <row r="27" spans="1:5" ht="15.75" x14ac:dyDescent="0.25">
      <c r="A27" s="477">
        <v>19</v>
      </c>
      <c r="B27" s="488" t="s">
        <v>1830</v>
      </c>
      <c r="C27" s="463">
        <v>78856</v>
      </c>
      <c r="D27" s="466">
        <v>78856</v>
      </c>
      <c r="E27" s="490">
        <f>D27/C27*100</f>
        <v>100</v>
      </c>
    </row>
    <row r="28" spans="1:5" ht="15.75" x14ac:dyDescent="0.25">
      <c r="A28" s="479"/>
      <c r="B28" s="475"/>
      <c r="C28" s="480"/>
      <c r="D28" s="491"/>
      <c r="E28" s="490"/>
    </row>
    <row r="29" spans="1:5" ht="19.5" customHeight="1" x14ac:dyDescent="0.25">
      <c r="A29" s="482"/>
      <c r="B29" s="483" t="s">
        <v>1823</v>
      </c>
      <c r="C29" s="484">
        <f>SUM(C9:C28)</f>
        <v>204688.5</v>
      </c>
      <c r="D29" s="484">
        <f>SUM(D9:D28)</f>
        <v>204688.5</v>
      </c>
      <c r="E29" s="492">
        <f t="shared" si="0"/>
        <v>100</v>
      </c>
    </row>
    <row r="30" spans="1:5" ht="15.75" x14ac:dyDescent="0.25">
      <c r="A30" s="469"/>
      <c r="B30" s="469"/>
    </row>
  </sheetData>
  <mergeCells count="3">
    <mergeCell ref="A4:E4"/>
    <mergeCell ref="A5:E5"/>
    <mergeCell ref="A6:E6"/>
  </mergeCells>
  <printOptions horizontalCentered="1"/>
  <pageMargins left="0.82677165354330717" right="0.45" top="0.47244094488188981" bottom="0.98425196850393704" header="0.19685039370078741"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H26"/>
  <sheetViews>
    <sheetView view="pageBreakPreview" zoomScaleNormal="100" zoomScaleSheetLayoutView="100" workbookViewId="0">
      <selection activeCell="B55" sqref="B55"/>
    </sheetView>
  </sheetViews>
  <sheetFormatPr defaultRowHeight="12.75" x14ac:dyDescent="0.2"/>
  <cols>
    <col min="1" max="1" width="4.42578125" customWidth="1"/>
    <col min="2" max="2" width="27.28515625" customWidth="1"/>
    <col min="3" max="3" width="16.28515625" customWidth="1"/>
    <col min="4" max="4" width="15.7109375" customWidth="1"/>
    <col min="5" max="5" width="17.42578125" customWidth="1"/>
    <col min="257" max="257" width="4.42578125" customWidth="1"/>
    <col min="258" max="258" width="27.28515625" customWidth="1"/>
    <col min="259" max="259" width="16.28515625" customWidth="1"/>
    <col min="260" max="260" width="15.7109375" customWidth="1"/>
    <col min="261" max="261" width="17.42578125" customWidth="1"/>
    <col min="513" max="513" width="4.42578125" customWidth="1"/>
    <col min="514" max="514" width="27.28515625" customWidth="1"/>
    <col min="515" max="515" width="16.28515625" customWidth="1"/>
    <col min="516" max="516" width="15.7109375" customWidth="1"/>
    <col min="517" max="517" width="17.42578125" customWidth="1"/>
    <col min="769" max="769" width="4.42578125" customWidth="1"/>
    <col min="770" max="770" width="27.28515625" customWidth="1"/>
    <col min="771" max="771" width="16.28515625" customWidth="1"/>
    <col min="772" max="772" width="15.7109375" customWidth="1"/>
    <col min="773" max="773" width="17.42578125" customWidth="1"/>
    <col min="1025" max="1025" width="4.42578125" customWidth="1"/>
    <col min="1026" max="1026" width="27.28515625" customWidth="1"/>
    <col min="1027" max="1027" width="16.28515625" customWidth="1"/>
    <col min="1028" max="1028" width="15.7109375" customWidth="1"/>
    <col min="1029" max="1029" width="17.42578125" customWidth="1"/>
    <col min="1281" max="1281" width="4.42578125" customWidth="1"/>
    <col min="1282" max="1282" width="27.28515625" customWidth="1"/>
    <col min="1283" max="1283" width="16.28515625" customWidth="1"/>
    <col min="1284" max="1284" width="15.7109375" customWidth="1"/>
    <col min="1285" max="1285" width="17.42578125" customWidth="1"/>
    <col min="1537" max="1537" width="4.42578125" customWidth="1"/>
    <col min="1538" max="1538" width="27.28515625" customWidth="1"/>
    <col min="1539" max="1539" width="16.28515625" customWidth="1"/>
    <col min="1540" max="1540" width="15.7109375" customWidth="1"/>
    <col min="1541" max="1541" width="17.42578125" customWidth="1"/>
    <col min="1793" max="1793" width="4.42578125" customWidth="1"/>
    <col min="1794" max="1794" width="27.28515625" customWidth="1"/>
    <col min="1795" max="1795" width="16.28515625" customWidth="1"/>
    <col min="1796" max="1796" width="15.7109375" customWidth="1"/>
    <col min="1797" max="1797" width="17.42578125" customWidth="1"/>
    <col min="2049" max="2049" width="4.42578125" customWidth="1"/>
    <col min="2050" max="2050" width="27.28515625" customWidth="1"/>
    <col min="2051" max="2051" width="16.28515625" customWidth="1"/>
    <col min="2052" max="2052" width="15.7109375" customWidth="1"/>
    <col min="2053" max="2053" width="17.42578125" customWidth="1"/>
    <col min="2305" max="2305" width="4.42578125" customWidth="1"/>
    <col min="2306" max="2306" width="27.28515625" customWidth="1"/>
    <col min="2307" max="2307" width="16.28515625" customWidth="1"/>
    <col min="2308" max="2308" width="15.7109375" customWidth="1"/>
    <col min="2309" max="2309" width="17.42578125" customWidth="1"/>
    <col min="2561" max="2561" width="4.42578125" customWidth="1"/>
    <col min="2562" max="2562" width="27.28515625" customWidth="1"/>
    <col min="2563" max="2563" width="16.28515625" customWidth="1"/>
    <col min="2564" max="2564" width="15.7109375" customWidth="1"/>
    <col min="2565" max="2565" width="17.42578125" customWidth="1"/>
    <col min="2817" max="2817" width="4.42578125" customWidth="1"/>
    <col min="2818" max="2818" width="27.28515625" customWidth="1"/>
    <col min="2819" max="2819" width="16.28515625" customWidth="1"/>
    <col min="2820" max="2820" width="15.7109375" customWidth="1"/>
    <col min="2821" max="2821" width="17.42578125" customWidth="1"/>
    <col min="3073" max="3073" width="4.42578125" customWidth="1"/>
    <col min="3074" max="3074" width="27.28515625" customWidth="1"/>
    <col min="3075" max="3075" width="16.28515625" customWidth="1"/>
    <col min="3076" max="3076" width="15.7109375" customWidth="1"/>
    <col min="3077" max="3077" width="17.42578125" customWidth="1"/>
    <col min="3329" max="3329" width="4.42578125" customWidth="1"/>
    <col min="3330" max="3330" width="27.28515625" customWidth="1"/>
    <col min="3331" max="3331" width="16.28515625" customWidth="1"/>
    <col min="3332" max="3332" width="15.7109375" customWidth="1"/>
    <col min="3333" max="3333" width="17.42578125" customWidth="1"/>
    <col min="3585" max="3585" width="4.42578125" customWidth="1"/>
    <col min="3586" max="3586" width="27.28515625" customWidth="1"/>
    <col min="3587" max="3587" width="16.28515625" customWidth="1"/>
    <col min="3588" max="3588" width="15.7109375" customWidth="1"/>
    <col min="3589" max="3589" width="17.42578125" customWidth="1"/>
    <col min="3841" max="3841" width="4.42578125" customWidth="1"/>
    <col min="3842" max="3842" width="27.28515625" customWidth="1"/>
    <col min="3843" max="3843" width="16.28515625" customWidth="1"/>
    <col min="3844" max="3844" width="15.7109375" customWidth="1"/>
    <col min="3845" max="3845" width="17.42578125" customWidth="1"/>
    <col min="4097" max="4097" width="4.42578125" customWidth="1"/>
    <col min="4098" max="4098" width="27.28515625" customWidth="1"/>
    <col min="4099" max="4099" width="16.28515625" customWidth="1"/>
    <col min="4100" max="4100" width="15.7109375" customWidth="1"/>
    <col min="4101" max="4101" width="17.42578125" customWidth="1"/>
    <col min="4353" max="4353" width="4.42578125" customWidth="1"/>
    <col min="4354" max="4354" width="27.28515625" customWidth="1"/>
    <col min="4355" max="4355" width="16.28515625" customWidth="1"/>
    <col min="4356" max="4356" width="15.7109375" customWidth="1"/>
    <col min="4357" max="4357" width="17.42578125" customWidth="1"/>
    <col min="4609" max="4609" width="4.42578125" customWidth="1"/>
    <col min="4610" max="4610" width="27.28515625" customWidth="1"/>
    <col min="4611" max="4611" width="16.28515625" customWidth="1"/>
    <col min="4612" max="4612" width="15.7109375" customWidth="1"/>
    <col min="4613" max="4613" width="17.42578125" customWidth="1"/>
    <col min="4865" max="4865" width="4.42578125" customWidth="1"/>
    <col min="4866" max="4866" width="27.28515625" customWidth="1"/>
    <col min="4867" max="4867" width="16.28515625" customWidth="1"/>
    <col min="4868" max="4868" width="15.7109375" customWidth="1"/>
    <col min="4869" max="4869" width="17.42578125" customWidth="1"/>
    <col min="5121" max="5121" width="4.42578125" customWidth="1"/>
    <col min="5122" max="5122" width="27.28515625" customWidth="1"/>
    <col min="5123" max="5123" width="16.28515625" customWidth="1"/>
    <col min="5124" max="5124" width="15.7109375" customWidth="1"/>
    <col min="5125" max="5125" width="17.42578125" customWidth="1"/>
    <col min="5377" max="5377" width="4.42578125" customWidth="1"/>
    <col min="5378" max="5378" width="27.28515625" customWidth="1"/>
    <col min="5379" max="5379" width="16.28515625" customWidth="1"/>
    <col min="5380" max="5380" width="15.7109375" customWidth="1"/>
    <col min="5381" max="5381" width="17.42578125" customWidth="1"/>
    <col min="5633" max="5633" width="4.42578125" customWidth="1"/>
    <col min="5634" max="5634" width="27.28515625" customWidth="1"/>
    <col min="5635" max="5635" width="16.28515625" customWidth="1"/>
    <col min="5636" max="5636" width="15.7109375" customWidth="1"/>
    <col min="5637" max="5637" width="17.42578125" customWidth="1"/>
    <col min="5889" max="5889" width="4.42578125" customWidth="1"/>
    <col min="5890" max="5890" width="27.28515625" customWidth="1"/>
    <col min="5891" max="5891" width="16.28515625" customWidth="1"/>
    <col min="5892" max="5892" width="15.7109375" customWidth="1"/>
    <col min="5893" max="5893" width="17.42578125" customWidth="1"/>
    <col min="6145" max="6145" width="4.42578125" customWidth="1"/>
    <col min="6146" max="6146" width="27.28515625" customWidth="1"/>
    <col min="6147" max="6147" width="16.28515625" customWidth="1"/>
    <col min="6148" max="6148" width="15.7109375" customWidth="1"/>
    <col min="6149" max="6149" width="17.42578125" customWidth="1"/>
    <col min="6401" max="6401" width="4.42578125" customWidth="1"/>
    <col min="6402" max="6402" width="27.28515625" customWidth="1"/>
    <col min="6403" max="6403" width="16.28515625" customWidth="1"/>
    <col min="6404" max="6404" width="15.7109375" customWidth="1"/>
    <col min="6405" max="6405" width="17.42578125" customWidth="1"/>
    <col min="6657" max="6657" width="4.42578125" customWidth="1"/>
    <col min="6658" max="6658" width="27.28515625" customWidth="1"/>
    <col min="6659" max="6659" width="16.28515625" customWidth="1"/>
    <col min="6660" max="6660" width="15.7109375" customWidth="1"/>
    <col min="6661" max="6661" width="17.42578125" customWidth="1"/>
    <col min="6913" max="6913" width="4.42578125" customWidth="1"/>
    <col min="6914" max="6914" width="27.28515625" customWidth="1"/>
    <col min="6915" max="6915" width="16.28515625" customWidth="1"/>
    <col min="6916" max="6916" width="15.7109375" customWidth="1"/>
    <col min="6917" max="6917" width="17.42578125" customWidth="1"/>
    <col min="7169" max="7169" width="4.42578125" customWidth="1"/>
    <col min="7170" max="7170" width="27.28515625" customWidth="1"/>
    <col min="7171" max="7171" width="16.28515625" customWidth="1"/>
    <col min="7172" max="7172" width="15.7109375" customWidth="1"/>
    <col min="7173" max="7173" width="17.42578125" customWidth="1"/>
    <col min="7425" max="7425" width="4.42578125" customWidth="1"/>
    <col min="7426" max="7426" width="27.28515625" customWidth="1"/>
    <col min="7427" max="7427" width="16.28515625" customWidth="1"/>
    <col min="7428" max="7428" width="15.7109375" customWidth="1"/>
    <col min="7429" max="7429" width="17.42578125" customWidth="1"/>
    <col min="7681" max="7681" width="4.42578125" customWidth="1"/>
    <col min="7682" max="7682" width="27.28515625" customWidth="1"/>
    <col min="7683" max="7683" width="16.28515625" customWidth="1"/>
    <col min="7684" max="7684" width="15.7109375" customWidth="1"/>
    <col min="7685" max="7685" width="17.42578125" customWidth="1"/>
    <col min="7937" max="7937" width="4.42578125" customWidth="1"/>
    <col min="7938" max="7938" width="27.28515625" customWidth="1"/>
    <col min="7939" max="7939" width="16.28515625" customWidth="1"/>
    <col min="7940" max="7940" width="15.7109375" customWidth="1"/>
    <col min="7941" max="7941" width="17.42578125" customWidth="1"/>
    <col min="8193" max="8193" width="4.42578125" customWidth="1"/>
    <col min="8194" max="8194" width="27.28515625" customWidth="1"/>
    <col min="8195" max="8195" width="16.28515625" customWidth="1"/>
    <col min="8196" max="8196" width="15.7109375" customWidth="1"/>
    <col min="8197" max="8197" width="17.42578125" customWidth="1"/>
    <col min="8449" max="8449" width="4.42578125" customWidth="1"/>
    <col min="8450" max="8450" width="27.28515625" customWidth="1"/>
    <col min="8451" max="8451" width="16.28515625" customWidth="1"/>
    <col min="8452" max="8452" width="15.7109375" customWidth="1"/>
    <col min="8453" max="8453" width="17.42578125" customWidth="1"/>
    <col min="8705" max="8705" width="4.42578125" customWidth="1"/>
    <col min="8706" max="8706" width="27.28515625" customWidth="1"/>
    <col min="8707" max="8707" width="16.28515625" customWidth="1"/>
    <col min="8708" max="8708" width="15.7109375" customWidth="1"/>
    <col min="8709" max="8709" width="17.42578125" customWidth="1"/>
    <col min="8961" max="8961" width="4.42578125" customWidth="1"/>
    <col min="8962" max="8962" width="27.28515625" customWidth="1"/>
    <col min="8963" max="8963" width="16.28515625" customWidth="1"/>
    <col min="8964" max="8964" width="15.7109375" customWidth="1"/>
    <col min="8965" max="8965" width="17.42578125" customWidth="1"/>
    <col min="9217" max="9217" width="4.42578125" customWidth="1"/>
    <col min="9218" max="9218" width="27.28515625" customWidth="1"/>
    <col min="9219" max="9219" width="16.28515625" customWidth="1"/>
    <col min="9220" max="9220" width="15.7109375" customWidth="1"/>
    <col min="9221" max="9221" width="17.42578125" customWidth="1"/>
    <col min="9473" max="9473" width="4.42578125" customWidth="1"/>
    <col min="9474" max="9474" width="27.28515625" customWidth="1"/>
    <col min="9475" max="9475" width="16.28515625" customWidth="1"/>
    <col min="9476" max="9476" width="15.7109375" customWidth="1"/>
    <col min="9477" max="9477" width="17.42578125" customWidth="1"/>
    <col min="9729" max="9729" width="4.42578125" customWidth="1"/>
    <col min="9730" max="9730" width="27.28515625" customWidth="1"/>
    <col min="9731" max="9731" width="16.28515625" customWidth="1"/>
    <col min="9732" max="9732" width="15.7109375" customWidth="1"/>
    <col min="9733" max="9733" width="17.42578125" customWidth="1"/>
    <col min="9985" max="9985" width="4.42578125" customWidth="1"/>
    <col min="9986" max="9986" width="27.28515625" customWidth="1"/>
    <col min="9987" max="9987" width="16.28515625" customWidth="1"/>
    <col min="9988" max="9988" width="15.7109375" customWidth="1"/>
    <col min="9989" max="9989" width="17.42578125" customWidth="1"/>
    <col min="10241" max="10241" width="4.42578125" customWidth="1"/>
    <col min="10242" max="10242" width="27.28515625" customWidth="1"/>
    <col min="10243" max="10243" width="16.28515625" customWidth="1"/>
    <col min="10244" max="10244" width="15.7109375" customWidth="1"/>
    <col min="10245" max="10245" width="17.42578125" customWidth="1"/>
    <col min="10497" max="10497" width="4.42578125" customWidth="1"/>
    <col min="10498" max="10498" width="27.28515625" customWidth="1"/>
    <col min="10499" max="10499" width="16.28515625" customWidth="1"/>
    <col min="10500" max="10500" width="15.7109375" customWidth="1"/>
    <col min="10501" max="10501" width="17.42578125" customWidth="1"/>
    <col min="10753" max="10753" width="4.42578125" customWidth="1"/>
    <col min="10754" max="10754" width="27.28515625" customWidth="1"/>
    <col min="10755" max="10755" width="16.28515625" customWidth="1"/>
    <col min="10756" max="10756" width="15.7109375" customWidth="1"/>
    <col min="10757" max="10757" width="17.42578125" customWidth="1"/>
    <col min="11009" max="11009" width="4.42578125" customWidth="1"/>
    <col min="11010" max="11010" width="27.28515625" customWidth="1"/>
    <col min="11011" max="11011" width="16.28515625" customWidth="1"/>
    <col min="11012" max="11012" width="15.7109375" customWidth="1"/>
    <col min="11013" max="11013" width="17.42578125" customWidth="1"/>
    <col min="11265" max="11265" width="4.42578125" customWidth="1"/>
    <col min="11266" max="11266" width="27.28515625" customWidth="1"/>
    <col min="11267" max="11267" width="16.28515625" customWidth="1"/>
    <col min="11268" max="11268" width="15.7109375" customWidth="1"/>
    <col min="11269" max="11269" width="17.42578125" customWidth="1"/>
    <col min="11521" max="11521" width="4.42578125" customWidth="1"/>
    <col min="11522" max="11522" width="27.28515625" customWidth="1"/>
    <col min="11523" max="11523" width="16.28515625" customWidth="1"/>
    <col min="11524" max="11524" width="15.7109375" customWidth="1"/>
    <col min="11525" max="11525" width="17.42578125" customWidth="1"/>
    <col min="11777" max="11777" width="4.42578125" customWidth="1"/>
    <col min="11778" max="11778" width="27.28515625" customWidth="1"/>
    <col min="11779" max="11779" width="16.28515625" customWidth="1"/>
    <col min="11780" max="11780" width="15.7109375" customWidth="1"/>
    <col min="11781" max="11781" width="17.42578125" customWidth="1"/>
    <col min="12033" max="12033" width="4.42578125" customWidth="1"/>
    <col min="12034" max="12034" width="27.28515625" customWidth="1"/>
    <col min="12035" max="12035" width="16.28515625" customWidth="1"/>
    <col min="12036" max="12036" width="15.7109375" customWidth="1"/>
    <col min="12037" max="12037" width="17.42578125" customWidth="1"/>
    <col min="12289" max="12289" width="4.42578125" customWidth="1"/>
    <col min="12290" max="12290" width="27.28515625" customWidth="1"/>
    <col min="12291" max="12291" width="16.28515625" customWidth="1"/>
    <col min="12292" max="12292" width="15.7109375" customWidth="1"/>
    <col min="12293" max="12293" width="17.42578125" customWidth="1"/>
    <col min="12545" max="12545" width="4.42578125" customWidth="1"/>
    <col min="12546" max="12546" width="27.28515625" customWidth="1"/>
    <col min="12547" max="12547" width="16.28515625" customWidth="1"/>
    <col min="12548" max="12548" width="15.7109375" customWidth="1"/>
    <col min="12549" max="12549" width="17.42578125" customWidth="1"/>
    <col min="12801" max="12801" width="4.42578125" customWidth="1"/>
    <col min="12802" max="12802" width="27.28515625" customWidth="1"/>
    <col min="12803" max="12803" width="16.28515625" customWidth="1"/>
    <col min="12804" max="12804" width="15.7109375" customWidth="1"/>
    <col min="12805" max="12805" width="17.42578125" customWidth="1"/>
    <col min="13057" max="13057" width="4.42578125" customWidth="1"/>
    <col min="13058" max="13058" width="27.28515625" customWidth="1"/>
    <col min="13059" max="13059" width="16.28515625" customWidth="1"/>
    <col min="13060" max="13060" width="15.7109375" customWidth="1"/>
    <col min="13061" max="13061" width="17.42578125" customWidth="1"/>
    <col min="13313" max="13313" width="4.42578125" customWidth="1"/>
    <col min="13314" max="13314" width="27.28515625" customWidth="1"/>
    <col min="13315" max="13315" width="16.28515625" customWidth="1"/>
    <col min="13316" max="13316" width="15.7109375" customWidth="1"/>
    <col min="13317" max="13317" width="17.42578125" customWidth="1"/>
    <col min="13569" max="13569" width="4.42578125" customWidth="1"/>
    <col min="13570" max="13570" width="27.28515625" customWidth="1"/>
    <col min="13571" max="13571" width="16.28515625" customWidth="1"/>
    <col min="13572" max="13572" width="15.7109375" customWidth="1"/>
    <col min="13573" max="13573" width="17.42578125" customWidth="1"/>
    <col min="13825" max="13825" width="4.42578125" customWidth="1"/>
    <col min="13826" max="13826" width="27.28515625" customWidth="1"/>
    <col min="13827" max="13827" width="16.28515625" customWidth="1"/>
    <col min="13828" max="13828" width="15.7109375" customWidth="1"/>
    <col min="13829" max="13829" width="17.42578125" customWidth="1"/>
    <col min="14081" max="14081" width="4.42578125" customWidth="1"/>
    <col min="14082" max="14082" width="27.28515625" customWidth="1"/>
    <col min="14083" max="14083" width="16.28515625" customWidth="1"/>
    <col min="14084" max="14084" width="15.7109375" customWidth="1"/>
    <col min="14085" max="14085" width="17.42578125" customWidth="1"/>
    <col min="14337" max="14337" width="4.42578125" customWidth="1"/>
    <col min="14338" max="14338" width="27.28515625" customWidth="1"/>
    <col min="14339" max="14339" width="16.28515625" customWidth="1"/>
    <col min="14340" max="14340" width="15.7109375" customWidth="1"/>
    <col min="14341" max="14341" width="17.42578125" customWidth="1"/>
    <col min="14593" max="14593" width="4.42578125" customWidth="1"/>
    <col min="14594" max="14594" width="27.28515625" customWidth="1"/>
    <col min="14595" max="14595" width="16.28515625" customWidth="1"/>
    <col min="14596" max="14596" width="15.7109375" customWidth="1"/>
    <col min="14597" max="14597" width="17.42578125" customWidth="1"/>
    <col min="14849" max="14849" width="4.42578125" customWidth="1"/>
    <col min="14850" max="14850" width="27.28515625" customWidth="1"/>
    <col min="14851" max="14851" width="16.28515625" customWidth="1"/>
    <col min="14852" max="14852" width="15.7109375" customWidth="1"/>
    <col min="14853" max="14853" width="17.42578125" customWidth="1"/>
    <col min="15105" max="15105" width="4.42578125" customWidth="1"/>
    <col min="15106" max="15106" width="27.28515625" customWidth="1"/>
    <col min="15107" max="15107" width="16.28515625" customWidth="1"/>
    <col min="15108" max="15108" width="15.7109375" customWidth="1"/>
    <col min="15109" max="15109" width="17.42578125" customWidth="1"/>
    <col min="15361" max="15361" width="4.42578125" customWidth="1"/>
    <col min="15362" max="15362" width="27.28515625" customWidth="1"/>
    <col min="15363" max="15363" width="16.28515625" customWidth="1"/>
    <col min="15364" max="15364" width="15.7109375" customWidth="1"/>
    <col min="15365" max="15365" width="17.42578125" customWidth="1"/>
    <col min="15617" max="15617" width="4.42578125" customWidth="1"/>
    <col min="15618" max="15618" width="27.28515625" customWidth="1"/>
    <col min="15619" max="15619" width="16.28515625" customWidth="1"/>
    <col min="15620" max="15620" width="15.7109375" customWidth="1"/>
    <col min="15621" max="15621" width="17.42578125" customWidth="1"/>
    <col min="15873" max="15873" width="4.42578125" customWidth="1"/>
    <col min="15874" max="15874" width="27.28515625" customWidth="1"/>
    <col min="15875" max="15875" width="16.28515625" customWidth="1"/>
    <col min="15876" max="15876" width="15.7109375" customWidth="1"/>
    <col min="15877" max="15877" width="17.42578125" customWidth="1"/>
    <col min="16129" max="16129" width="4.42578125" customWidth="1"/>
    <col min="16130" max="16130" width="27.28515625" customWidth="1"/>
    <col min="16131" max="16131" width="16.28515625" customWidth="1"/>
    <col min="16132" max="16132" width="15.7109375" customWidth="1"/>
    <col min="16133" max="16133" width="17.42578125" customWidth="1"/>
  </cols>
  <sheetData>
    <row r="1" spans="1:8" ht="15.75" x14ac:dyDescent="0.25">
      <c r="A1" s="469"/>
      <c r="B1" s="35"/>
      <c r="C1" s="393"/>
      <c r="D1" s="393"/>
      <c r="E1" s="399" t="s">
        <v>1850</v>
      </c>
    </row>
    <row r="2" spans="1:8" ht="15.75" x14ac:dyDescent="0.25">
      <c r="A2" s="469"/>
      <c r="B2" s="35"/>
      <c r="C2" s="393"/>
      <c r="D2" s="393"/>
      <c r="E2" s="395" t="s">
        <v>1840</v>
      </c>
    </row>
    <row r="3" spans="1:8" ht="15.75" x14ac:dyDescent="0.25">
      <c r="A3" s="469"/>
      <c r="B3" s="469"/>
      <c r="C3" s="393"/>
      <c r="D3" s="399"/>
      <c r="E3" s="399"/>
    </row>
    <row r="4" spans="1:8" ht="15.75" customHeight="1" x14ac:dyDescent="0.25">
      <c r="A4" s="493" t="s">
        <v>1673</v>
      </c>
      <c r="B4" s="493"/>
      <c r="C4" s="493"/>
      <c r="D4" s="493"/>
      <c r="E4" s="493"/>
    </row>
    <row r="5" spans="1:8" s="495" customFormat="1" ht="52.5" customHeight="1" x14ac:dyDescent="0.2">
      <c r="A5" s="494" t="s">
        <v>1851</v>
      </c>
      <c r="B5" s="494"/>
      <c r="C5" s="494"/>
      <c r="D5" s="494"/>
      <c r="E5" s="494"/>
    </row>
    <row r="6" spans="1:8" ht="15.75" x14ac:dyDescent="0.25">
      <c r="A6" s="496"/>
      <c r="B6" s="496"/>
      <c r="E6" s="497" t="s">
        <v>1675</v>
      </c>
    </row>
    <row r="7" spans="1:8" ht="30.75" customHeight="1" x14ac:dyDescent="0.2">
      <c r="A7" s="487" t="s">
        <v>1676</v>
      </c>
      <c r="B7" s="429" t="s">
        <v>1803</v>
      </c>
      <c r="C7" s="498" t="s">
        <v>1804</v>
      </c>
      <c r="D7" s="430" t="s">
        <v>43</v>
      </c>
      <c r="E7" s="487" t="s">
        <v>53</v>
      </c>
    </row>
    <row r="8" spans="1:8" ht="15.75" x14ac:dyDescent="0.25">
      <c r="A8" s="499">
        <v>1</v>
      </c>
      <c r="B8" s="500" t="s">
        <v>1806</v>
      </c>
      <c r="C8" s="463">
        <v>1361.1</v>
      </c>
      <c r="D8" s="464">
        <v>1186.316</v>
      </c>
      <c r="E8" s="501">
        <f>D8/C8*100</f>
        <v>87.158621703034328</v>
      </c>
    </row>
    <row r="9" spans="1:8" ht="15.75" x14ac:dyDescent="0.25">
      <c r="A9" s="502">
        <v>2</v>
      </c>
      <c r="B9" s="503" t="s">
        <v>1807</v>
      </c>
      <c r="C9" s="463">
        <v>1398.5</v>
      </c>
      <c r="D9" s="466">
        <v>1398.5</v>
      </c>
      <c r="E9" s="504">
        <f t="shared" ref="E9:E24" si="0">D9/C9*100</f>
        <v>100</v>
      </c>
    </row>
    <row r="10" spans="1:8" ht="15.75" x14ac:dyDescent="0.25">
      <c r="A10" s="502">
        <v>3</v>
      </c>
      <c r="B10" s="503" t="s">
        <v>1808</v>
      </c>
      <c r="C10" s="463">
        <v>1291.4000000000001</v>
      </c>
      <c r="D10" s="466">
        <v>1291.4000000000001</v>
      </c>
      <c r="E10" s="504">
        <f t="shared" si="0"/>
        <v>100</v>
      </c>
    </row>
    <row r="11" spans="1:8" ht="15.75" x14ac:dyDescent="0.25">
      <c r="A11" s="502">
        <v>4</v>
      </c>
      <c r="B11" s="503" t="s">
        <v>1809</v>
      </c>
      <c r="C11" s="463">
        <v>1435.1773000000001</v>
      </c>
      <c r="D11" s="466">
        <v>1435.1773000000001</v>
      </c>
      <c r="E11" s="504">
        <f t="shared" si="0"/>
        <v>100</v>
      </c>
    </row>
    <row r="12" spans="1:8" ht="15.75" x14ac:dyDescent="0.25">
      <c r="A12" s="502">
        <v>5</v>
      </c>
      <c r="B12" s="503" t="s">
        <v>1810</v>
      </c>
      <c r="C12" s="463">
        <v>1306.7467799999999</v>
      </c>
      <c r="D12" s="466">
        <v>1218.78306</v>
      </c>
      <c r="E12" s="504">
        <f t="shared" si="0"/>
        <v>93.268495369852758</v>
      </c>
      <c r="H12" s="481"/>
    </row>
    <row r="13" spans="1:8" ht="15.75" x14ac:dyDescent="0.25">
      <c r="A13" s="502">
        <v>6</v>
      </c>
      <c r="B13" s="503" t="s">
        <v>1811</v>
      </c>
      <c r="C13" s="463">
        <v>684.82501999999999</v>
      </c>
      <c r="D13" s="466">
        <v>684.82501999999999</v>
      </c>
      <c r="E13" s="504">
        <f t="shared" si="0"/>
        <v>100</v>
      </c>
    </row>
    <row r="14" spans="1:8" ht="15.75" x14ac:dyDescent="0.25">
      <c r="A14" s="502">
        <v>7</v>
      </c>
      <c r="B14" s="503" t="s">
        <v>1812</v>
      </c>
      <c r="C14" s="463">
        <v>676.6</v>
      </c>
      <c r="D14" s="466">
        <v>676.6</v>
      </c>
      <c r="E14" s="504">
        <f t="shared" si="0"/>
        <v>100</v>
      </c>
    </row>
    <row r="15" spans="1:8" ht="15.75" x14ac:dyDescent="0.25">
      <c r="A15" s="502">
        <v>8</v>
      </c>
      <c r="B15" s="503" t="s">
        <v>1813</v>
      </c>
      <c r="C15" s="463">
        <v>533.61310000000003</v>
      </c>
      <c r="D15" s="466">
        <v>533.61310000000003</v>
      </c>
      <c r="E15" s="504">
        <f t="shared" si="0"/>
        <v>100</v>
      </c>
    </row>
    <row r="16" spans="1:8" ht="15.75" x14ac:dyDescent="0.25">
      <c r="A16" s="502">
        <v>9</v>
      </c>
      <c r="B16" s="503" t="s">
        <v>1814</v>
      </c>
      <c r="C16" s="463">
        <v>1162</v>
      </c>
      <c r="D16" s="466">
        <v>1162</v>
      </c>
      <c r="E16" s="504">
        <f t="shared" si="0"/>
        <v>100</v>
      </c>
    </row>
    <row r="17" spans="1:5" ht="15.75" x14ac:dyDescent="0.25">
      <c r="A17" s="502">
        <v>10</v>
      </c>
      <c r="B17" s="503" t="s">
        <v>1815</v>
      </c>
      <c r="C17" s="463">
        <v>1620.1</v>
      </c>
      <c r="D17" s="466">
        <v>1620.1</v>
      </c>
      <c r="E17" s="504">
        <f t="shared" si="0"/>
        <v>100</v>
      </c>
    </row>
    <row r="18" spans="1:5" ht="15.75" x14ac:dyDescent="0.25">
      <c r="A18" s="502">
        <v>11</v>
      </c>
      <c r="B18" s="503" t="s">
        <v>1816</v>
      </c>
      <c r="C18" s="463">
        <v>1160.8</v>
      </c>
      <c r="D18" s="466">
        <v>1160.8</v>
      </c>
      <c r="E18" s="504">
        <f t="shared" si="0"/>
        <v>100</v>
      </c>
    </row>
    <row r="19" spans="1:5" ht="15.75" x14ac:dyDescent="0.25">
      <c r="A19" s="502">
        <v>12</v>
      </c>
      <c r="B19" s="503" t="s">
        <v>1817</v>
      </c>
      <c r="C19" s="463">
        <v>226.065</v>
      </c>
      <c r="D19" s="466">
        <v>190.9025</v>
      </c>
      <c r="E19" s="504">
        <f t="shared" si="0"/>
        <v>84.445845221507085</v>
      </c>
    </row>
    <row r="20" spans="1:5" ht="15.75" x14ac:dyDescent="0.25">
      <c r="A20" s="502">
        <v>13</v>
      </c>
      <c r="B20" s="503" t="s">
        <v>1829</v>
      </c>
      <c r="C20" s="463">
        <v>578</v>
      </c>
      <c r="D20" s="466">
        <v>578</v>
      </c>
      <c r="E20" s="504">
        <f t="shared" si="0"/>
        <v>100</v>
      </c>
    </row>
    <row r="21" spans="1:5" ht="15.75" x14ac:dyDescent="0.25">
      <c r="A21" s="502">
        <v>14</v>
      </c>
      <c r="B21" s="503" t="s">
        <v>1818</v>
      </c>
      <c r="C21" s="463">
        <v>995.71480000000008</v>
      </c>
      <c r="D21" s="466">
        <v>994.476</v>
      </c>
      <c r="E21" s="504">
        <f t="shared" si="0"/>
        <v>99.875586864833181</v>
      </c>
    </row>
    <row r="22" spans="1:5" ht="15.75" x14ac:dyDescent="0.25">
      <c r="A22" s="502">
        <v>15</v>
      </c>
      <c r="B22" s="503" t="s">
        <v>1819</v>
      </c>
      <c r="C22" s="463">
        <v>732.55799999999999</v>
      </c>
      <c r="D22" s="466">
        <v>732.55799999999999</v>
      </c>
      <c r="E22" s="504">
        <f t="shared" si="0"/>
        <v>100</v>
      </c>
    </row>
    <row r="23" spans="1:5" ht="15.75" x14ac:dyDescent="0.25">
      <c r="A23" s="502">
        <v>16</v>
      </c>
      <c r="B23" s="503" t="s">
        <v>1820</v>
      </c>
      <c r="C23" s="463">
        <v>956.8</v>
      </c>
      <c r="D23" s="466">
        <v>939.45030000000008</v>
      </c>
      <c r="E23" s="504">
        <f t="shared" si="0"/>
        <v>98.186695234113728</v>
      </c>
    </row>
    <row r="24" spans="1:5" ht="15.75" x14ac:dyDescent="0.25">
      <c r="A24" s="502">
        <v>17</v>
      </c>
      <c r="B24" s="503" t="s">
        <v>1821</v>
      </c>
      <c r="C24" s="463">
        <v>1048</v>
      </c>
      <c r="D24" s="466">
        <v>1048</v>
      </c>
      <c r="E24" s="504">
        <f t="shared" si="0"/>
        <v>100</v>
      </c>
    </row>
    <row r="25" spans="1:5" ht="15.75" x14ac:dyDescent="0.25">
      <c r="A25" s="505"/>
      <c r="B25" s="506"/>
      <c r="C25" s="480"/>
      <c r="D25" s="491"/>
      <c r="E25" s="504"/>
    </row>
    <row r="26" spans="1:5" ht="15.75" x14ac:dyDescent="0.25">
      <c r="A26" s="482"/>
      <c r="B26" s="483" t="s">
        <v>1823</v>
      </c>
      <c r="C26" s="484">
        <f>SUM(C8:C25)</f>
        <v>17168</v>
      </c>
      <c r="D26" s="484">
        <f>SUM(D8:D25)</f>
        <v>16851.50128</v>
      </c>
      <c r="E26" s="507">
        <f>D26/C26*100</f>
        <v>98.156461323392364</v>
      </c>
    </row>
  </sheetData>
  <mergeCells count="2">
    <mergeCell ref="A4:E4"/>
    <mergeCell ref="A5:E5"/>
  </mergeCells>
  <pageMargins left="1.1399999999999999" right="0.57999999999999996" top="0.51181102362204722"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29"/>
  <sheetViews>
    <sheetView view="pageBreakPreview" zoomScaleNormal="100" zoomScaleSheetLayoutView="100" workbookViewId="0">
      <selection activeCell="B55" sqref="B55"/>
    </sheetView>
  </sheetViews>
  <sheetFormatPr defaultRowHeight="12.75" x14ac:dyDescent="0.2"/>
  <cols>
    <col min="1" max="1" width="4.7109375" customWidth="1"/>
    <col min="2" max="2" width="30.140625" customWidth="1"/>
    <col min="3" max="3" width="19.28515625" customWidth="1"/>
    <col min="4" max="4" width="15.7109375" customWidth="1"/>
    <col min="5" max="5" width="16.28515625" customWidth="1"/>
    <col min="257" max="257" width="4.7109375" customWidth="1"/>
    <col min="258" max="258" width="30.140625" customWidth="1"/>
    <col min="259" max="259" width="19.28515625" customWidth="1"/>
    <col min="260" max="260" width="15.7109375" customWidth="1"/>
    <col min="261" max="261" width="16.28515625" customWidth="1"/>
    <col min="513" max="513" width="4.7109375" customWidth="1"/>
    <col min="514" max="514" width="30.140625" customWidth="1"/>
    <col min="515" max="515" width="19.28515625" customWidth="1"/>
    <col min="516" max="516" width="15.7109375" customWidth="1"/>
    <col min="517" max="517" width="16.28515625" customWidth="1"/>
    <col min="769" max="769" width="4.7109375" customWidth="1"/>
    <col min="770" max="770" width="30.140625" customWidth="1"/>
    <col min="771" max="771" width="19.28515625" customWidth="1"/>
    <col min="772" max="772" width="15.7109375" customWidth="1"/>
    <col min="773" max="773" width="16.28515625" customWidth="1"/>
    <col min="1025" max="1025" width="4.7109375" customWidth="1"/>
    <col min="1026" max="1026" width="30.140625" customWidth="1"/>
    <col min="1027" max="1027" width="19.28515625" customWidth="1"/>
    <col min="1028" max="1028" width="15.7109375" customWidth="1"/>
    <col min="1029" max="1029" width="16.28515625" customWidth="1"/>
    <col min="1281" max="1281" width="4.7109375" customWidth="1"/>
    <col min="1282" max="1282" width="30.140625" customWidth="1"/>
    <col min="1283" max="1283" width="19.28515625" customWidth="1"/>
    <col min="1284" max="1284" width="15.7109375" customWidth="1"/>
    <col min="1285" max="1285" width="16.28515625" customWidth="1"/>
    <col min="1537" max="1537" width="4.7109375" customWidth="1"/>
    <col min="1538" max="1538" width="30.140625" customWidth="1"/>
    <col min="1539" max="1539" width="19.28515625" customWidth="1"/>
    <col min="1540" max="1540" width="15.7109375" customWidth="1"/>
    <col min="1541" max="1541" width="16.28515625" customWidth="1"/>
    <col min="1793" max="1793" width="4.7109375" customWidth="1"/>
    <col min="1794" max="1794" width="30.140625" customWidth="1"/>
    <col min="1795" max="1795" width="19.28515625" customWidth="1"/>
    <col min="1796" max="1796" width="15.7109375" customWidth="1"/>
    <col min="1797" max="1797" width="16.28515625" customWidth="1"/>
    <col min="2049" max="2049" width="4.7109375" customWidth="1"/>
    <col min="2050" max="2050" width="30.140625" customWidth="1"/>
    <col min="2051" max="2051" width="19.28515625" customWidth="1"/>
    <col min="2052" max="2052" width="15.7109375" customWidth="1"/>
    <col min="2053" max="2053" width="16.28515625" customWidth="1"/>
    <col min="2305" max="2305" width="4.7109375" customWidth="1"/>
    <col min="2306" max="2306" width="30.140625" customWidth="1"/>
    <col min="2307" max="2307" width="19.28515625" customWidth="1"/>
    <col min="2308" max="2308" width="15.7109375" customWidth="1"/>
    <col min="2309" max="2309" width="16.28515625" customWidth="1"/>
    <col min="2561" max="2561" width="4.7109375" customWidth="1"/>
    <col min="2562" max="2562" width="30.140625" customWidth="1"/>
    <col min="2563" max="2563" width="19.28515625" customWidth="1"/>
    <col min="2564" max="2564" width="15.7109375" customWidth="1"/>
    <col min="2565" max="2565" width="16.28515625" customWidth="1"/>
    <col min="2817" max="2817" width="4.7109375" customWidth="1"/>
    <col min="2818" max="2818" width="30.140625" customWidth="1"/>
    <col min="2819" max="2819" width="19.28515625" customWidth="1"/>
    <col min="2820" max="2820" width="15.7109375" customWidth="1"/>
    <col min="2821" max="2821" width="16.28515625" customWidth="1"/>
    <col min="3073" max="3073" width="4.7109375" customWidth="1"/>
    <col min="3074" max="3074" width="30.140625" customWidth="1"/>
    <col min="3075" max="3075" width="19.28515625" customWidth="1"/>
    <col min="3076" max="3076" width="15.7109375" customWidth="1"/>
    <col min="3077" max="3077" width="16.28515625" customWidth="1"/>
    <col min="3329" max="3329" width="4.7109375" customWidth="1"/>
    <col min="3330" max="3330" width="30.140625" customWidth="1"/>
    <col min="3331" max="3331" width="19.28515625" customWidth="1"/>
    <col min="3332" max="3332" width="15.7109375" customWidth="1"/>
    <col min="3333" max="3333" width="16.28515625" customWidth="1"/>
    <col min="3585" max="3585" width="4.7109375" customWidth="1"/>
    <col min="3586" max="3586" width="30.140625" customWidth="1"/>
    <col min="3587" max="3587" width="19.28515625" customWidth="1"/>
    <col min="3588" max="3588" width="15.7109375" customWidth="1"/>
    <col min="3589" max="3589" width="16.28515625" customWidth="1"/>
    <col min="3841" max="3841" width="4.7109375" customWidth="1"/>
    <col min="3842" max="3842" width="30.140625" customWidth="1"/>
    <col min="3843" max="3843" width="19.28515625" customWidth="1"/>
    <col min="3844" max="3844" width="15.7109375" customWidth="1"/>
    <col min="3845" max="3845" width="16.28515625" customWidth="1"/>
    <col min="4097" max="4097" width="4.7109375" customWidth="1"/>
    <col min="4098" max="4098" width="30.140625" customWidth="1"/>
    <col min="4099" max="4099" width="19.28515625" customWidth="1"/>
    <col min="4100" max="4100" width="15.7109375" customWidth="1"/>
    <col min="4101" max="4101" width="16.28515625" customWidth="1"/>
    <col min="4353" max="4353" width="4.7109375" customWidth="1"/>
    <col min="4354" max="4354" width="30.140625" customWidth="1"/>
    <col min="4355" max="4355" width="19.28515625" customWidth="1"/>
    <col min="4356" max="4356" width="15.7109375" customWidth="1"/>
    <col min="4357" max="4357" width="16.28515625" customWidth="1"/>
    <col min="4609" max="4609" width="4.7109375" customWidth="1"/>
    <col min="4610" max="4610" width="30.140625" customWidth="1"/>
    <col min="4611" max="4611" width="19.28515625" customWidth="1"/>
    <col min="4612" max="4612" width="15.7109375" customWidth="1"/>
    <col min="4613" max="4613" width="16.28515625" customWidth="1"/>
    <col min="4865" max="4865" width="4.7109375" customWidth="1"/>
    <col min="4866" max="4866" width="30.140625" customWidth="1"/>
    <col min="4867" max="4867" width="19.28515625" customWidth="1"/>
    <col min="4868" max="4868" width="15.7109375" customWidth="1"/>
    <col min="4869" max="4869" width="16.28515625" customWidth="1"/>
    <col min="5121" max="5121" width="4.7109375" customWidth="1"/>
    <col min="5122" max="5122" width="30.140625" customWidth="1"/>
    <col min="5123" max="5123" width="19.28515625" customWidth="1"/>
    <col min="5124" max="5124" width="15.7109375" customWidth="1"/>
    <col min="5125" max="5125" width="16.28515625" customWidth="1"/>
    <col min="5377" max="5377" width="4.7109375" customWidth="1"/>
    <col min="5378" max="5378" width="30.140625" customWidth="1"/>
    <col min="5379" max="5379" width="19.28515625" customWidth="1"/>
    <col min="5380" max="5380" width="15.7109375" customWidth="1"/>
    <col min="5381" max="5381" width="16.28515625" customWidth="1"/>
    <col min="5633" max="5633" width="4.7109375" customWidth="1"/>
    <col min="5634" max="5634" width="30.140625" customWidth="1"/>
    <col min="5635" max="5635" width="19.28515625" customWidth="1"/>
    <col min="5636" max="5636" width="15.7109375" customWidth="1"/>
    <col min="5637" max="5637" width="16.28515625" customWidth="1"/>
    <col min="5889" max="5889" width="4.7109375" customWidth="1"/>
    <col min="5890" max="5890" width="30.140625" customWidth="1"/>
    <col min="5891" max="5891" width="19.28515625" customWidth="1"/>
    <col min="5892" max="5892" width="15.7109375" customWidth="1"/>
    <col min="5893" max="5893" width="16.28515625" customWidth="1"/>
    <col min="6145" max="6145" width="4.7109375" customWidth="1"/>
    <col min="6146" max="6146" width="30.140625" customWidth="1"/>
    <col min="6147" max="6147" width="19.28515625" customWidth="1"/>
    <col min="6148" max="6148" width="15.7109375" customWidth="1"/>
    <col min="6149" max="6149" width="16.28515625" customWidth="1"/>
    <col min="6401" max="6401" width="4.7109375" customWidth="1"/>
    <col min="6402" max="6402" width="30.140625" customWidth="1"/>
    <col min="6403" max="6403" width="19.28515625" customWidth="1"/>
    <col min="6404" max="6404" width="15.7109375" customWidth="1"/>
    <col min="6405" max="6405" width="16.28515625" customWidth="1"/>
    <col min="6657" max="6657" width="4.7109375" customWidth="1"/>
    <col min="6658" max="6658" width="30.140625" customWidth="1"/>
    <col min="6659" max="6659" width="19.28515625" customWidth="1"/>
    <col min="6660" max="6660" width="15.7109375" customWidth="1"/>
    <col min="6661" max="6661" width="16.28515625" customWidth="1"/>
    <col min="6913" max="6913" width="4.7109375" customWidth="1"/>
    <col min="6914" max="6914" width="30.140625" customWidth="1"/>
    <col min="6915" max="6915" width="19.28515625" customWidth="1"/>
    <col min="6916" max="6916" width="15.7109375" customWidth="1"/>
    <col min="6917" max="6917" width="16.28515625" customWidth="1"/>
    <col min="7169" max="7169" width="4.7109375" customWidth="1"/>
    <col min="7170" max="7170" width="30.140625" customWidth="1"/>
    <col min="7171" max="7171" width="19.28515625" customWidth="1"/>
    <col min="7172" max="7172" width="15.7109375" customWidth="1"/>
    <col min="7173" max="7173" width="16.28515625" customWidth="1"/>
    <col min="7425" max="7425" width="4.7109375" customWidth="1"/>
    <col min="7426" max="7426" width="30.140625" customWidth="1"/>
    <col min="7427" max="7427" width="19.28515625" customWidth="1"/>
    <col min="7428" max="7428" width="15.7109375" customWidth="1"/>
    <col min="7429" max="7429" width="16.28515625" customWidth="1"/>
    <col min="7681" max="7681" width="4.7109375" customWidth="1"/>
    <col min="7682" max="7682" width="30.140625" customWidth="1"/>
    <col min="7683" max="7683" width="19.28515625" customWidth="1"/>
    <col min="7684" max="7684" width="15.7109375" customWidth="1"/>
    <col min="7685" max="7685" width="16.28515625" customWidth="1"/>
    <col min="7937" max="7937" width="4.7109375" customWidth="1"/>
    <col min="7938" max="7938" width="30.140625" customWidth="1"/>
    <col min="7939" max="7939" width="19.28515625" customWidth="1"/>
    <col min="7940" max="7940" width="15.7109375" customWidth="1"/>
    <col min="7941" max="7941" width="16.28515625" customWidth="1"/>
    <col min="8193" max="8193" width="4.7109375" customWidth="1"/>
    <col min="8194" max="8194" width="30.140625" customWidth="1"/>
    <col min="8195" max="8195" width="19.28515625" customWidth="1"/>
    <col min="8196" max="8196" width="15.7109375" customWidth="1"/>
    <col min="8197" max="8197" width="16.28515625" customWidth="1"/>
    <col min="8449" max="8449" width="4.7109375" customWidth="1"/>
    <col min="8450" max="8450" width="30.140625" customWidth="1"/>
    <col min="8451" max="8451" width="19.28515625" customWidth="1"/>
    <col min="8452" max="8452" width="15.7109375" customWidth="1"/>
    <col min="8453" max="8453" width="16.28515625" customWidth="1"/>
    <col min="8705" max="8705" width="4.7109375" customWidth="1"/>
    <col min="8706" max="8706" width="30.140625" customWidth="1"/>
    <col min="8707" max="8707" width="19.28515625" customWidth="1"/>
    <col min="8708" max="8708" width="15.7109375" customWidth="1"/>
    <col min="8709" max="8709" width="16.28515625" customWidth="1"/>
    <col min="8961" max="8961" width="4.7109375" customWidth="1"/>
    <col min="8962" max="8962" width="30.140625" customWidth="1"/>
    <col min="8963" max="8963" width="19.28515625" customWidth="1"/>
    <col min="8964" max="8964" width="15.7109375" customWidth="1"/>
    <col min="8965" max="8965" width="16.28515625" customWidth="1"/>
    <col min="9217" max="9217" width="4.7109375" customWidth="1"/>
    <col min="9218" max="9218" width="30.140625" customWidth="1"/>
    <col min="9219" max="9219" width="19.28515625" customWidth="1"/>
    <col min="9220" max="9220" width="15.7109375" customWidth="1"/>
    <col min="9221" max="9221" width="16.28515625" customWidth="1"/>
    <col min="9473" max="9473" width="4.7109375" customWidth="1"/>
    <col min="9474" max="9474" width="30.140625" customWidth="1"/>
    <col min="9475" max="9475" width="19.28515625" customWidth="1"/>
    <col min="9476" max="9476" width="15.7109375" customWidth="1"/>
    <col min="9477" max="9477" width="16.28515625" customWidth="1"/>
    <col min="9729" max="9729" width="4.7109375" customWidth="1"/>
    <col min="9730" max="9730" width="30.140625" customWidth="1"/>
    <col min="9731" max="9731" width="19.28515625" customWidth="1"/>
    <col min="9732" max="9732" width="15.7109375" customWidth="1"/>
    <col min="9733" max="9733" width="16.28515625" customWidth="1"/>
    <col min="9985" max="9985" width="4.7109375" customWidth="1"/>
    <col min="9986" max="9986" width="30.140625" customWidth="1"/>
    <col min="9987" max="9987" width="19.28515625" customWidth="1"/>
    <col min="9988" max="9988" width="15.7109375" customWidth="1"/>
    <col min="9989" max="9989" width="16.28515625" customWidth="1"/>
    <col min="10241" max="10241" width="4.7109375" customWidth="1"/>
    <col min="10242" max="10242" width="30.140625" customWidth="1"/>
    <col min="10243" max="10243" width="19.28515625" customWidth="1"/>
    <col min="10244" max="10244" width="15.7109375" customWidth="1"/>
    <col min="10245" max="10245" width="16.28515625" customWidth="1"/>
    <col min="10497" max="10497" width="4.7109375" customWidth="1"/>
    <col min="10498" max="10498" width="30.140625" customWidth="1"/>
    <col min="10499" max="10499" width="19.28515625" customWidth="1"/>
    <col min="10500" max="10500" width="15.7109375" customWidth="1"/>
    <col min="10501" max="10501" width="16.28515625" customWidth="1"/>
    <col min="10753" max="10753" width="4.7109375" customWidth="1"/>
    <col min="10754" max="10754" width="30.140625" customWidth="1"/>
    <col min="10755" max="10755" width="19.28515625" customWidth="1"/>
    <col min="10756" max="10756" width="15.7109375" customWidth="1"/>
    <col min="10757" max="10757" width="16.28515625" customWidth="1"/>
    <col min="11009" max="11009" width="4.7109375" customWidth="1"/>
    <col min="11010" max="11010" width="30.140625" customWidth="1"/>
    <col min="11011" max="11011" width="19.28515625" customWidth="1"/>
    <col min="11012" max="11012" width="15.7109375" customWidth="1"/>
    <col min="11013" max="11013" width="16.28515625" customWidth="1"/>
    <col min="11265" max="11265" width="4.7109375" customWidth="1"/>
    <col min="11266" max="11266" width="30.140625" customWidth="1"/>
    <col min="11267" max="11267" width="19.28515625" customWidth="1"/>
    <col min="11268" max="11268" width="15.7109375" customWidth="1"/>
    <col min="11269" max="11269" width="16.28515625" customWidth="1"/>
    <col min="11521" max="11521" width="4.7109375" customWidth="1"/>
    <col min="11522" max="11522" width="30.140625" customWidth="1"/>
    <col min="11523" max="11523" width="19.28515625" customWidth="1"/>
    <col min="11524" max="11524" width="15.7109375" customWidth="1"/>
    <col min="11525" max="11525" width="16.28515625" customWidth="1"/>
    <col min="11777" max="11777" width="4.7109375" customWidth="1"/>
    <col min="11778" max="11778" width="30.140625" customWidth="1"/>
    <col min="11779" max="11779" width="19.28515625" customWidth="1"/>
    <col min="11780" max="11780" width="15.7109375" customWidth="1"/>
    <col min="11781" max="11781" width="16.28515625" customWidth="1"/>
    <col min="12033" max="12033" width="4.7109375" customWidth="1"/>
    <col min="12034" max="12034" width="30.140625" customWidth="1"/>
    <col min="12035" max="12035" width="19.28515625" customWidth="1"/>
    <col min="12036" max="12036" width="15.7109375" customWidth="1"/>
    <col min="12037" max="12037" width="16.28515625" customWidth="1"/>
    <col min="12289" max="12289" width="4.7109375" customWidth="1"/>
    <col min="12290" max="12290" width="30.140625" customWidth="1"/>
    <col min="12291" max="12291" width="19.28515625" customWidth="1"/>
    <col min="12292" max="12292" width="15.7109375" customWidth="1"/>
    <col min="12293" max="12293" width="16.28515625" customWidth="1"/>
    <col min="12545" max="12545" width="4.7109375" customWidth="1"/>
    <col min="12546" max="12546" width="30.140625" customWidth="1"/>
    <col min="12547" max="12547" width="19.28515625" customWidth="1"/>
    <col min="12548" max="12548" width="15.7109375" customWidth="1"/>
    <col min="12549" max="12549" width="16.28515625" customWidth="1"/>
    <col min="12801" max="12801" width="4.7109375" customWidth="1"/>
    <col min="12802" max="12802" width="30.140625" customWidth="1"/>
    <col min="12803" max="12803" width="19.28515625" customWidth="1"/>
    <col min="12804" max="12804" width="15.7109375" customWidth="1"/>
    <col min="12805" max="12805" width="16.28515625" customWidth="1"/>
    <col min="13057" max="13057" width="4.7109375" customWidth="1"/>
    <col min="13058" max="13058" width="30.140625" customWidth="1"/>
    <col min="13059" max="13059" width="19.28515625" customWidth="1"/>
    <col min="13060" max="13060" width="15.7109375" customWidth="1"/>
    <col min="13061" max="13061" width="16.28515625" customWidth="1"/>
    <col min="13313" max="13313" width="4.7109375" customWidth="1"/>
    <col min="13314" max="13314" width="30.140625" customWidth="1"/>
    <col min="13315" max="13315" width="19.28515625" customWidth="1"/>
    <col min="13316" max="13316" width="15.7109375" customWidth="1"/>
    <col min="13317" max="13317" width="16.28515625" customWidth="1"/>
    <col min="13569" max="13569" width="4.7109375" customWidth="1"/>
    <col min="13570" max="13570" width="30.140625" customWidth="1"/>
    <col min="13571" max="13571" width="19.28515625" customWidth="1"/>
    <col min="13572" max="13572" width="15.7109375" customWidth="1"/>
    <col min="13573" max="13573" width="16.28515625" customWidth="1"/>
    <col min="13825" max="13825" width="4.7109375" customWidth="1"/>
    <col min="13826" max="13826" width="30.140625" customWidth="1"/>
    <col min="13827" max="13827" width="19.28515625" customWidth="1"/>
    <col min="13828" max="13828" width="15.7109375" customWidth="1"/>
    <col min="13829" max="13829" width="16.28515625" customWidth="1"/>
    <col min="14081" max="14081" width="4.7109375" customWidth="1"/>
    <col min="14082" max="14082" width="30.140625" customWidth="1"/>
    <col min="14083" max="14083" width="19.28515625" customWidth="1"/>
    <col min="14084" max="14084" width="15.7109375" customWidth="1"/>
    <col min="14085" max="14085" width="16.28515625" customWidth="1"/>
    <col min="14337" max="14337" width="4.7109375" customWidth="1"/>
    <col min="14338" max="14338" width="30.140625" customWidth="1"/>
    <col min="14339" max="14339" width="19.28515625" customWidth="1"/>
    <col min="14340" max="14340" width="15.7109375" customWidth="1"/>
    <col min="14341" max="14341" width="16.28515625" customWidth="1"/>
    <col min="14593" max="14593" width="4.7109375" customWidth="1"/>
    <col min="14594" max="14594" width="30.140625" customWidth="1"/>
    <col min="14595" max="14595" width="19.28515625" customWidth="1"/>
    <col min="14596" max="14596" width="15.7109375" customWidth="1"/>
    <col min="14597" max="14597" width="16.28515625" customWidth="1"/>
    <col min="14849" max="14849" width="4.7109375" customWidth="1"/>
    <col min="14850" max="14850" width="30.140625" customWidth="1"/>
    <col min="14851" max="14851" width="19.28515625" customWidth="1"/>
    <col min="14852" max="14852" width="15.7109375" customWidth="1"/>
    <col min="14853" max="14853" width="16.28515625" customWidth="1"/>
    <col min="15105" max="15105" width="4.7109375" customWidth="1"/>
    <col min="15106" max="15106" width="30.140625" customWidth="1"/>
    <col min="15107" max="15107" width="19.28515625" customWidth="1"/>
    <col min="15108" max="15108" width="15.7109375" customWidth="1"/>
    <col min="15109" max="15109" width="16.28515625" customWidth="1"/>
    <col min="15361" max="15361" width="4.7109375" customWidth="1"/>
    <col min="15362" max="15362" width="30.140625" customWidth="1"/>
    <col min="15363" max="15363" width="19.28515625" customWidth="1"/>
    <col min="15364" max="15364" width="15.7109375" customWidth="1"/>
    <col min="15365" max="15365" width="16.28515625" customWidth="1"/>
    <col min="15617" max="15617" width="4.7109375" customWidth="1"/>
    <col min="15618" max="15618" width="30.140625" customWidth="1"/>
    <col min="15619" max="15619" width="19.28515625" customWidth="1"/>
    <col min="15620" max="15620" width="15.7109375" customWidth="1"/>
    <col min="15621" max="15621" width="16.28515625" customWidth="1"/>
    <col min="15873" max="15873" width="4.7109375" customWidth="1"/>
    <col min="15874" max="15874" width="30.140625" customWidth="1"/>
    <col min="15875" max="15875" width="19.28515625" customWidth="1"/>
    <col min="15876" max="15876" width="15.7109375" customWidth="1"/>
    <col min="15877" max="15877" width="16.28515625" customWidth="1"/>
    <col min="16129" max="16129" width="4.7109375" customWidth="1"/>
    <col min="16130" max="16130" width="30.140625" customWidth="1"/>
    <col min="16131" max="16131" width="19.28515625" customWidth="1"/>
    <col min="16132" max="16132" width="15.7109375" customWidth="1"/>
    <col min="16133" max="16133" width="16.28515625" customWidth="1"/>
  </cols>
  <sheetData>
    <row r="1" spans="1:5" ht="15.75" x14ac:dyDescent="0.25">
      <c r="A1" s="469"/>
      <c r="C1" s="393"/>
      <c r="D1" s="393"/>
      <c r="E1" s="399" t="s">
        <v>1852</v>
      </c>
    </row>
    <row r="2" spans="1:5" ht="15.75" x14ac:dyDescent="0.25">
      <c r="A2" s="469"/>
      <c r="C2" s="393"/>
      <c r="D2" s="393"/>
      <c r="E2" s="395" t="s">
        <v>1840</v>
      </c>
    </row>
    <row r="3" spans="1:5" ht="15.75" x14ac:dyDescent="0.25">
      <c r="A3" s="469"/>
      <c r="B3" s="469"/>
      <c r="C3" s="393"/>
      <c r="D3" s="399"/>
      <c r="E3" s="399"/>
    </row>
    <row r="4" spans="1:5" ht="19.5" customHeight="1" x14ac:dyDescent="0.25">
      <c r="A4" s="470" t="s">
        <v>1673</v>
      </c>
      <c r="B4" s="470"/>
      <c r="C4" s="470"/>
      <c r="D4" s="470"/>
      <c r="E4" s="470"/>
    </row>
    <row r="5" spans="1:5" ht="35.25" customHeight="1" x14ac:dyDescent="0.2">
      <c r="A5" s="486" t="s">
        <v>1853</v>
      </c>
      <c r="B5" s="486"/>
      <c r="C5" s="486"/>
      <c r="D5" s="486"/>
      <c r="E5" s="486"/>
    </row>
    <row r="6" spans="1:5" ht="15.75" x14ac:dyDescent="0.25">
      <c r="A6" s="472"/>
      <c r="B6" s="472"/>
      <c r="C6" s="508" t="s">
        <v>1675</v>
      </c>
      <c r="D6" s="508"/>
      <c r="E6" s="508"/>
    </row>
    <row r="7" spans="1:5" ht="30.75" customHeight="1" x14ac:dyDescent="0.2">
      <c r="A7" s="429" t="s">
        <v>1676</v>
      </c>
      <c r="B7" s="429" t="s">
        <v>1803</v>
      </c>
      <c r="C7" s="429" t="s">
        <v>1804</v>
      </c>
      <c r="D7" s="430" t="s">
        <v>43</v>
      </c>
      <c r="E7" s="429" t="s">
        <v>53</v>
      </c>
    </row>
    <row r="8" spans="1:5" ht="16.5" customHeight="1" x14ac:dyDescent="0.25">
      <c r="A8" s="474">
        <v>1</v>
      </c>
      <c r="B8" s="488" t="s">
        <v>1806</v>
      </c>
      <c r="C8" s="463">
        <v>10810</v>
      </c>
      <c r="D8" s="464">
        <v>10809.88</v>
      </c>
      <c r="E8" s="509">
        <f>D8/C8*100</f>
        <v>99.998889916743749</v>
      </c>
    </row>
    <row r="9" spans="1:5" ht="15.75" x14ac:dyDescent="0.25">
      <c r="A9" s="477">
        <v>2</v>
      </c>
      <c r="B9" s="488" t="s">
        <v>1807</v>
      </c>
      <c r="C9" s="463">
        <v>9379</v>
      </c>
      <c r="D9" s="466">
        <v>9379</v>
      </c>
      <c r="E9" s="509">
        <f t="shared" ref="E9:E26" si="0">D9/C9*100</f>
        <v>100</v>
      </c>
    </row>
    <row r="10" spans="1:5" ht="15.75" x14ac:dyDescent="0.25">
      <c r="A10" s="477">
        <v>3</v>
      </c>
      <c r="B10" s="488" t="s">
        <v>1808</v>
      </c>
      <c r="C10" s="463">
        <v>14366</v>
      </c>
      <c r="D10" s="466">
        <v>14366</v>
      </c>
      <c r="E10" s="509">
        <f t="shared" si="0"/>
        <v>100</v>
      </c>
    </row>
    <row r="11" spans="1:5" ht="15.75" x14ac:dyDescent="0.25">
      <c r="A11" s="477">
        <v>4</v>
      </c>
      <c r="B11" s="488" t="s">
        <v>1809</v>
      </c>
      <c r="C11" s="463">
        <v>8490.9366599999994</v>
      </c>
      <c r="D11" s="466">
        <v>8490.9366599999994</v>
      </c>
      <c r="E11" s="509">
        <f t="shared" si="0"/>
        <v>100</v>
      </c>
    </row>
    <row r="12" spans="1:5" ht="15.75" x14ac:dyDescent="0.25">
      <c r="A12" s="477">
        <v>5</v>
      </c>
      <c r="B12" s="488" t="s">
        <v>1810</v>
      </c>
      <c r="C12" s="463">
        <v>8563</v>
      </c>
      <c r="D12" s="466">
        <v>8563</v>
      </c>
      <c r="E12" s="509">
        <f t="shared" si="0"/>
        <v>100</v>
      </c>
    </row>
    <row r="13" spans="1:5" ht="15.75" x14ac:dyDescent="0.25">
      <c r="A13" s="477">
        <v>6</v>
      </c>
      <c r="B13" s="488" t="s">
        <v>1811</v>
      </c>
      <c r="C13" s="463">
        <v>10084.321240000001</v>
      </c>
      <c r="D13" s="466">
        <v>10084.321240000001</v>
      </c>
      <c r="E13" s="509">
        <f t="shared" si="0"/>
        <v>100</v>
      </c>
    </row>
    <row r="14" spans="1:5" ht="15.75" x14ac:dyDescent="0.25">
      <c r="A14" s="477">
        <v>7</v>
      </c>
      <c r="B14" s="488" t="s">
        <v>1812</v>
      </c>
      <c r="C14" s="463">
        <v>1650</v>
      </c>
      <c r="D14" s="466">
        <v>1650</v>
      </c>
      <c r="E14" s="509">
        <f t="shared" si="0"/>
        <v>100</v>
      </c>
    </row>
    <row r="15" spans="1:5" ht="15.75" x14ac:dyDescent="0.25">
      <c r="A15" s="477">
        <v>8</v>
      </c>
      <c r="B15" s="488" t="s">
        <v>1813</v>
      </c>
      <c r="C15" s="463">
        <v>5189</v>
      </c>
      <c r="D15" s="466">
        <v>5189</v>
      </c>
      <c r="E15" s="509">
        <f t="shared" si="0"/>
        <v>100</v>
      </c>
    </row>
    <row r="16" spans="1:5" ht="15.75" x14ac:dyDescent="0.25">
      <c r="A16" s="477">
        <v>9</v>
      </c>
      <c r="B16" s="488" t="s">
        <v>1814</v>
      </c>
      <c r="C16" s="463">
        <v>6920</v>
      </c>
      <c r="D16" s="466">
        <v>6920</v>
      </c>
      <c r="E16" s="509">
        <f t="shared" si="0"/>
        <v>100</v>
      </c>
    </row>
    <row r="17" spans="1:7" ht="15.75" x14ac:dyDescent="0.25">
      <c r="A17" s="477">
        <v>10</v>
      </c>
      <c r="B17" s="488" t="s">
        <v>1815</v>
      </c>
      <c r="C17" s="463">
        <v>15064</v>
      </c>
      <c r="D17" s="466">
        <v>15064</v>
      </c>
      <c r="E17" s="509">
        <f t="shared" si="0"/>
        <v>100</v>
      </c>
    </row>
    <row r="18" spans="1:7" ht="15.75" x14ac:dyDescent="0.25">
      <c r="A18" s="477">
        <v>11</v>
      </c>
      <c r="B18" s="488" t="s">
        <v>1816</v>
      </c>
      <c r="C18" s="463">
        <v>6050</v>
      </c>
      <c r="D18" s="466">
        <v>6050</v>
      </c>
      <c r="E18" s="509">
        <f t="shared" si="0"/>
        <v>100</v>
      </c>
    </row>
    <row r="19" spans="1:7" ht="15.75" x14ac:dyDescent="0.25">
      <c r="A19" s="477">
        <v>12</v>
      </c>
      <c r="B19" s="488" t="s">
        <v>1817</v>
      </c>
      <c r="C19" s="463">
        <v>2440</v>
      </c>
      <c r="D19" s="466">
        <v>2439.9499999999998</v>
      </c>
      <c r="E19" s="509">
        <f t="shared" si="0"/>
        <v>99.997950819672127</v>
      </c>
    </row>
    <row r="20" spans="1:7" ht="15.75" x14ac:dyDescent="0.25">
      <c r="A20" s="477">
        <v>13</v>
      </c>
      <c r="B20" s="488" t="s">
        <v>1829</v>
      </c>
      <c r="C20" s="463">
        <v>1725</v>
      </c>
      <c r="D20" s="466">
        <v>1725</v>
      </c>
      <c r="E20" s="509">
        <f t="shared" si="0"/>
        <v>100</v>
      </c>
    </row>
    <row r="21" spans="1:7" ht="15.75" x14ac:dyDescent="0.25">
      <c r="A21" s="477">
        <v>14</v>
      </c>
      <c r="B21" s="488" t="s">
        <v>1818</v>
      </c>
      <c r="C21" s="463">
        <v>36583</v>
      </c>
      <c r="D21" s="466">
        <v>36583</v>
      </c>
      <c r="E21" s="509">
        <f t="shared" si="0"/>
        <v>100</v>
      </c>
    </row>
    <row r="22" spans="1:7" ht="15.75" x14ac:dyDescent="0.25">
      <c r="A22" s="477">
        <v>15</v>
      </c>
      <c r="B22" s="488" t="s">
        <v>1819</v>
      </c>
      <c r="C22" s="463">
        <v>3556</v>
      </c>
      <c r="D22" s="466">
        <v>3556</v>
      </c>
      <c r="E22" s="509">
        <f t="shared" si="0"/>
        <v>100</v>
      </c>
    </row>
    <row r="23" spans="1:7" ht="15.75" x14ac:dyDescent="0.25">
      <c r="A23" s="477">
        <v>16</v>
      </c>
      <c r="B23" s="488" t="s">
        <v>1820</v>
      </c>
      <c r="C23" s="463">
        <v>20885.5</v>
      </c>
      <c r="D23" s="466">
        <v>20885.5</v>
      </c>
      <c r="E23" s="509">
        <f t="shared" si="0"/>
        <v>100</v>
      </c>
    </row>
    <row r="24" spans="1:7" ht="15.75" x14ac:dyDescent="0.25">
      <c r="A24" s="477">
        <v>17</v>
      </c>
      <c r="B24" s="488" t="s">
        <v>1821</v>
      </c>
      <c r="C24" s="463">
        <v>6987</v>
      </c>
      <c r="D24" s="466">
        <v>6987</v>
      </c>
      <c r="E24" s="509">
        <f t="shared" si="0"/>
        <v>100</v>
      </c>
    </row>
    <row r="25" spans="1:7" ht="15.75" x14ac:dyDescent="0.25">
      <c r="A25" s="477">
        <v>18</v>
      </c>
      <c r="B25" s="488" t="s">
        <v>1822</v>
      </c>
      <c r="C25" s="463">
        <v>45593.3</v>
      </c>
      <c r="D25" s="466">
        <v>45593.3</v>
      </c>
      <c r="E25" s="509">
        <f t="shared" si="0"/>
        <v>100</v>
      </c>
    </row>
    <row r="26" spans="1:7" ht="15.75" x14ac:dyDescent="0.25">
      <c r="A26" s="477">
        <v>19</v>
      </c>
      <c r="B26" s="488" t="s">
        <v>1830</v>
      </c>
      <c r="C26" s="463">
        <v>101421.2</v>
      </c>
      <c r="D26" s="466">
        <v>101421.2</v>
      </c>
      <c r="E26" s="509">
        <f t="shared" si="0"/>
        <v>100</v>
      </c>
      <c r="G26" s="481"/>
    </row>
    <row r="27" spans="1:7" ht="15.75" x14ac:dyDescent="0.25">
      <c r="A27" s="479"/>
      <c r="B27" s="475"/>
      <c r="C27" s="480"/>
      <c r="D27" s="491"/>
      <c r="E27" s="509"/>
    </row>
    <row r="28" spans="1:7" ht="19.5" customHeight="1" x14ac:dyDescent="0.25">
      <c r="A28" s="482"/>
      <c r="B28" s="483" t="s">
        <v>1823</v>
      </c>
      <c r="C28" s="484">
        <f>SUM(C8:C27)</f>
        <v>315757.25790000003</v>
      </c>
      <c r="D28" s="484">
        <f>SUM(D8:D27)</f>
        <v>315757.08789999998</v>
      </c>
      <c r="E28" s="510">
        <f>D28/C28*100</f>
        <v>99.999946161174194</v>
      </c>
    </row>
    <row r="29" spans="1:7" ht="15.75" x14ac:dyDescent="0.25">
      <c r="A29" s="469"/>
      <c r="B29" s="469"/>
    </row>
  </sheetData>
  <mergeCells count="3">
    <mergeCell ref="A4:E4"/>
    <mergeCell ref="A5:E5"/>
    <mergeCell ref="C6:E6"/>
  </mergeCells>
  <printOptions horizontalCentered="1"/>
  <pageMargins left="0.82677165354330717" right="0.19685039370078741" top="0.51181102362204722" bottom="0.98425196850393704" header="0.19685039370078741"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5.140625" customWidth="1"/>
    <col min="2" max="2" width="30.85546875" customWidth="1"/>
    <col min="3" max="3" width="17.140625" customWidth="1"/>
    <col min="4" max="4" width="15" customWidth="1"/>
    <col min="5" max="5" width="15.5703125" customWidth="1"/>
    <col min="257" max="257" width="5.140625" customWidth="1"/>
    <col min="258" max="258" width="30.85546875" customWidth="1"/>
    <col min="259" max="259" width="17.140625" customWidth="1"/>
    <col min="260" max="260" width="15" customWidth="1"/>
    <col min="261" max="261" width="15.5703125" customWidth="1"/>
    <col min="513" max="513" width="5.140625" customWidth="1"/>
    <col min="514" max="514" width="30.85546875" customWidth="1"/>
    <col min="515" max="515" width="17.140625" customWidth="1"/>
    <col min="516" max="516" width="15" customWidth="1"/>
    <col min="517" max="517" width="15.5703125" customWidth="1"/>
    <col min="769" max="769" width="5.140625" customWidth="1"/>
    <col min="770" max="770" width="30.85546875" customWidth="1"/>
    <col min="771" max="771" width="17.140625" customWidth="1"/>
    <col min="772" max="772" width="15" customWidth="1"/>
    <col min="773" max="773" width="15.5703125" customWidth="1"/>
    <col min="1025" max="1025" width="5.140625" customWidth="1"/>
    <col min="1026" max="1026" width="30.85546875" customWidth="1"/>
    <col min="1027" max="1027" width="17.140625" customWidth="1"/>
    <col min="1028" max="1028" width="15" customWidth="1"/>
    <col min="1029" max="1029" width="15.5703125" customWidth="1"/>
    <col min="1281" max="1281" width="5.140625" customWidth="1"/>
    <col min="1282" max="1282" width="30.85546875" customWidth="1"/>
    <col min="1283" max="1283" width="17.140625" customWidth="1"/>
    <col min="1284" max="1284" width="15" customWidth="1"/>
    <col min="1285" max="1285" width="15.5703125" customWidth="1"/>
    <col min="1537" max="1537" width="5.140625" customWidth="1"/>
    <col min="1538" max="1538" width="30.85546875" customWidth="1"/>
    <col min="1539" max="1539" width="17.140625" customWidth="1"/>
    <col min="1540" max="1540" width="15" customWidth="1"/>
    <col min="1541" max="1541" width="15.5703125" customWidth="1"/>
    <col min="1793" max="1793" width="5.140625" customWidth="1"/>
    <col min="1794" max="1794" width="30.85546875" customWidth="1"/>
    <col min="1795" max="1795" width="17.140625" customWidth="1"/>
    <col min="1796" max="1796" width="15" customWidth="1"/>
    <col min="1797" max="1797" width="15.5703125" customWidth="1"/>
    <col min="2049" max="2049" width="5.140625" customWidth="1"/>
    <col min="2050" max="2050" width="30.85546875" customWidth="1"/>
    <col min="2051" max="2051" width="17.140625" customWidth="1"/>
    <col min="2052" max="2052" width="15" customWidth="1"/>
    <col min="2053" max="2053" width="15.5703125" customWidth="1"/>
    <col min="2305" max="2305" width="5.140625" customWidth="1"/>
    <col min="2306" max="2306" width="30.85546875" customWidth="1"/>
    <col min="2307" max="2307" width="17.140625" customWidth="1"/>
    <col min="2308" max="2308" width="15" customWidth="1"/>
    <col min="2309" max="2309" width="15.5703125" customWidth="1"/>
    <col min="2561" max="2561" width="5.140625" customWidth="1"/>
    <col min="2562" max="2562" width="30.85546875" customWidth="1"/>
    <col min="2563" max="2563" width="17.140625" customWidth="1"/>
    <col min="2564" max="2564" width="15" customWidth="1"/>
    <col min="2565" max="2565" width="15.5703125" customWidth="1"/>
    <col min="2817" max="2817" width="5.140625" customWidth="1"/>
    <col min="2818" max="2818" width="30.85546875" customWidth="1"/>
    <col min="2819" max="2819" width="17.140625" customWidth="1"/>
    <col min="2820" max="2820" width="15" customWidth="1"/>
    <col min="2821" max="2821" width="15.5703125" customWidth="1"/>
    <col min="3073" max="3073" width="5.140625" customWidth="1"/>
    <col min="3074" max="3074" width="30.85546875" customWidth="1"/>
    <col min="3075" max="3075" width="17.140625" customWidth="1"/>
    <col min="3076" max="3076" width="15" customWidth="1"/>
    <col min="3077" max="3077" width="15.5703125" customWidth="1"/>
    <col min="3329" max="3329" width="5.140625" customWidth="1"/>
    <col min="3330" max="3330" width="30.85546875" customWidth="1"/>
    <col min="3331" max="3331" width="17.140625" customWidth="1"/>
    <col min="3332" max="3332" width="15" customWidth="1"/>
    <col min="3333" max="3333" width="15.5703125" customWidth="1"/>
    <col min="3585" max="3585" width="5.140625" customWidth="1"/>
    <col min="3586" max="3586" width="30.85546875" customWidth="1"/>
    <col min="3587" max="3587" width="17.140625" customWidth="1"/>
    <col min="3588" max="3588" width="15" customWidth="1"/>
    <col min="3589" max="3589" width="15.5703125" customWidth="1"/>
    <col min="3841" max="3841" width="5.140625" customWidth="1"/>
    <col min="3842" max="3842" width="30.85546875" customWidth="1"/>
    <col min="3843" max="3843" width="17.140625" customWidth="1"/>
    <col min="3844" max="3844" width="15" customWidth="1"/>
    <col min="3845" max="3845" width="15.5703125" customWidth="1"/>
    <col min="4097" max="4097" width="5.140625" customWidth="1"/>
    <col min="4098" max="4098" width="30.85546875" customWidth="1"/>
    <col min="4099" max="4099" width="17.140625" customWidth="1"/>
    <col min="4100" max="4100" width="15" customWidth="1"/>
    <col min="4101" max="4101" width="15.5703125" customWidth="1"/>
    <col min="4353" max="4353" width="5.140625" customWidth="1"/>
    <col min="4354" max="4354" width="30.85546875" customWidth="1"/>
    <col min="4355" max="4355" width="17.140625" customWidth="1"/>
    <col min="4356" max="4356" width="15" customWidth="1"/>
    <col min="4357" max="4357" width="15.5703125" customWidth="1"/>
    <col min="4609" max="4609" width="5.140625" customWidth="1"/>
    <col min="4610" max="4610" width="30.85546875" customWidth="1"/>
    <col min="4611" max="4611" width="17.140625" customWidth="1"/>
    <col min="4612" max="4612" width="15" customWidth="1"/>
    <col min="4613" max="4613" width="15.5703125" customWidth="1"/>
    <col min="4865" max="4865" width="5.140625" customWidth="1"/>
    <col min="4866" max="4866" width="30.85546875" customWidth="1"/>
    <col min="4867" max="4867" width="17.140625" customWidth="1"/>
    <col min="4868" max="4868" width="15" customWidth="1"/>
    <col min="4869" max="4869" width="15.5703125" customWidth="1"/>
    <col min="5121" max="5121" width="5.140625" customWidth="1"/>
    <col min="5122" max="5122" width="30.85546875" customWidth="1"/>
    <col min="5123" max="5123" width="17.140625" customWidth="1"/>
    <col min="5124" max="5124" width="15" customWidth="1"/>
    <col min="5125" max="5125" width="15.5703125" customWidth="1"/>
    <col min="5377" max="5377" width="5.140625" customWidth="1"/>
    <col min="5378" max="5378" width="30.85546875" customWidth="1"/>
    <col min="5379" max="5379" width="17.140625" customWidth="1"/>
    <col min="5380" max="5380" width="15" customWidth="1"/>
    <col min="5381" max="5381" width="15.5703125" customWidth="1"/>
    <col min="5633" max="5633" width="5.140625" customWidth="1"/>
    <col min="5634" max="5634" width="30.85546875" customWidth="1"/>
    <col min="5635" max="5635" width="17.140625" customWidth="1"/>
    <col min="5636" max="5636" width="15" customWidth="1"/>
    <col min="5637" max="5637" width="15.5703125" customWidth="1"/>
    <col min="5889" max="5889" width="5.140625" customWidth="1"/>
    <col min="5890" max="5890" width="30.85546875" customWidth="1"/>
    <col min="5891" max="5891" width="17.140625" customWidth="1"/>
    <col min="5892" max="5892" width="15" customWidth="1"/>
    <col min="5893" max="5893" width="15.5703125" customWidth="1"/>
    <col min="6145" max="6145" width="5.140625" customWidth="1"/>
    <col min="6146" max="6146" width="30.85546875" customWidth="1"/>
    <col min="6147" max="6147" width="17.140625" customWidth="1"/>
    <col min="6148" max="6148" width="15" customWidth="1"/>
    <col min="6149" max="6149" width="15.5703125" customWidth="1"/>
    <col min="6401" max="6401" width="5.140625" customWidth="1"/>
    <col min="6402" max="6402" width="30.85546875" customWidth="1"/>
    <col min="6403" max="6403" width="17.140625" customWidth="1"/>
    <col min="6404" max="6404" width="15" customWidth="1"/>
    <col min="6405" max="6405" width="15.5703125" customWidth="1"/>
    <col min="6657" max="6657" width="5.140625" customWidth="1"/>
    <col min="6658" max="6658" width="30.85546875" customWidth="1"/>
    <col min="6659" max="6659" width="17.140625" customWidth="1"/>
    <col min="6660" max="6660" width="15" customWidth="1"/>
    <col min="6661" max="6661" width="15.5703125" customWidth="1"/>
    <col min="6913" max="6913" width="5.140625" customWidth="1"/>
    <col min="6914" max="6914" width="30.85546875" customWidth="1"/>
    <col min="6915" max="6915" width="17.140625" customWidth="1"/>
    <col min="6916" max="6916" width="15" customWidth="1"/>
    <col min="6917" max="6917" width="15.5703125" customWidth="1"/>
    <col min="7169" max="7169" width="5.140625" customWidth="1"/>
    <col min="7170" max="7170" width="30.85546875" customWidth="1"/>
    <col min="7171" max="7171" width="17.140625" customWidth="1"/>
    <col min="7172" max="7172" width="15" customWidth="1"/>
    <col min="7173" max="7173" width="15.5703125" customWidth="1"/>
    <col min="7425" max="7425" width="5.140625" customWidth="1"/>
    <col min="7426" max="7426" width="30.85546875" customWidth="1"/>
    <col min="7427" max="7427" width="17.140625" customWidth="1"/>
    <col min="7428" max="7428" width="15" customWidth="1"/>
    <col min="7429" max="7429" width="15.5703125" customWidth="1"/>
    <col min="7681" max="7681" width="5.140625" customWidth="1"/>
    <col min="7682" max="7682" width="30.85546875" customWidth="1"/>
    <col min="7683" max="7683" width="17.140625" customWidth="1"/>
    <col min="7684" max="7684" width="15" customWidth="1"/>
    <col min="7685" max="7685" width="15.5703125" customWidth="1"/>
    <col min="7937" max="7937" width="5.140625" customWidth="1"/>
    <col min="7938" max="7938" width="30.85546875" customWidth="1"/>
    <col min="7939" max="7939" width="17.140625" customWidth="1"/>
    <col min="7940" max="7940" width="15" customWidth="1"/>
    <col min="7941" max="7941" width="15.5703125" customWidth="1"/>
    <col min="8193" max="8193" width="5.140625" customWidth="1"/>
    <col min="8194" max="8194" width="30.85546875" customWidth="1"/>
    <col min="8195" max="8195" width="17.140625" customWidth="1"/>
    <col min="8196" max="8196" width="15" customWidth="1"/>
    <col min="8197" max="8197" width="15.5703125" customWidth="1"/>
    <col min="8449" max="8449" width="5.140625" customWidth="1"/>
    <col min="8450" max="8450" width="30.85546875" customWidth="1"/>
    <col min="8451" max="8451" width="17.140625" customWidth="1"/>
    <col min="8452" max="8452" width="15" customWidth="1"/>
    <col min="8453" max="8453" width="15.5703125" customWidth="1"/>
    <col min="8705" max="8705" width="5.140625" customWidth="1"/>
    <col min="8706" max="8706" width="30.85546875" customWidth="1"/>
    <col min="8707" max="8707" width="17.140625" customWidth="1"/>
    <col min="8708" max="8708" width="15" customWidth="1"/>
    <col min="8709" max="8709" width="15.5703125" customWidth="1"/>
    <col min="8961" max="8961" width="5.140625" customWidth="1"/>
    <col min="8962" max="8962" width="30.85546875" customWidth="1"/>
    <col min="8963" max="8963" width="17.140625" customWidth="1"/>
    <col min="8964" max="8964" width="15" customWidth="1"/>
    <col min="8965" max="8965" width="15.5703125" customWidth="1"/>
    <col min="9217" max="9217" width="5.140625" customWidth="1"/>
    <col min="9218" max="9218" width="30.85546875" customWidth="1"/>
    <col min="9219" max="9219" width="17.140625" customWidth="1"/>
    <col min="9220" max="9220" width="15" customWidth="1"/>
    <col min="9221" max="9221" width="15.5703125" customWidth="1"/>
    <col min="9473" max="9473" width="5.140625" customWidth="1"/>
    <col min="9474" max="9474" width="30.85546875" customWidth="1"/>
    <col min="9475" max="9475" width="17.140625" customWidth="1"/>
    <col min="9476" max="9476" width="15" customWidth="1"/>
    <col min="9477" max="9477" width="15.5703125" customWidth="1"/>
    <col min="9729" max="9729" width="5.140625" customWidth="1"/>
    <col min="9730" max="9730" width="30.85546875" customWidth="1"/>
    <col min="9731" max="9731" width="17.140625" customWidth="1"/>
    <col min="9732" max="9732" width="15" customWidth="1"/>
    <col min="9733" max="9733" width="15.5703125" customWidth="1"/>
    <col min="9985" max="9985" width="5.140625" customWidth="1"/>
    <col min="9986" max="9986" width="30.85546875" customWidth="1"/>
    <col min="9987" max="9987" width="17.140625" customWidth="1"/>
    <col min="9988" max="9988" width="15" customWidth="1"/>
    <col min="9989" max="9989" width="15.5703125" customWidth="1"/>
    <col min="10241" max="10241" width="5.140625" customWidth="1"/>
    <col min="10242" max="10242" width="30.85546875" customWidth="1"/>
    <col min="10243" max="10243" width="17.140625" customWidth="1"/>
    <col min="10244" max="10244" width="15" customWidth="1"/>
    <col min="10245" max="10245" width="15.5703125" customWidth="1"/>
    <col min="10497" max="10497" width="5.140625" customWidth="1"/>
    <col min="10498" max="10498" width="30.85546875" customWidth="1"/>
    <col min="10499" max="10499" width="17.140625" customWidth="1"/>
    <col min="10500" max="10500" width="15" customWidth="1"/>
    <col min="10501" max="10501" width="15.5703125" customWidth="1"/>
    <col min="10753" max="10753" width="5.140625" customWidth="1"/>
    <col min="10754" max="10754" width="30.85546875" customWidth="1"/>
    <col min="10755" max="10755" width="17.140625" customWidth="1"/>
    <col min="10756" max="10756" width="15" customWidth="1"/>
    <col min="10757" max="10757" width="15.5703125" customWidth="1"/>
    <col min="11009" max="11009" width="5.140625" customWidth="1"/>
    <col min="11010" max="11010" width="30.85546875" customWidth="1"/>
    <col min="11011" max="11011" width="17.140625" customWidth="1"/>
    <col min="11012" max="11012" width="15" customWidth="1"/>
    <col min="11013" max="11013" width="15.5703125" customWidth="1"/>
    <col min="11265" max="11265" width="5.140625" customWidth="1"/>
    <col min="11266" max="11266" width="30.85546875" customWidth="1"/>
    <col min="11267" max="11267" width="17.140625" customWidth="1"/>
    <col min="11268" max="11268" width="15" customWidth="1"/>
    <col min="11269" max="11269" width="15.5703125" customWidth="1"/>
    <col min="11521" max="11521" width="5.140625" customWidth="1"/>
    <col min="11522" max="11522" width="30.85546875" customWidth="1"/>
    <col min="11523" max="11523" width="17.140625" customWidth="1"/>
    <col min="11524" max="11524" width="15" customWidth="1"/>
    <col min="11525" max="11525" width="15.5703125" customWidth="1"/>
    <col min="11777" max="11777" width="5.140625" customWidth="1"/>
    <col min="11778" max="11778" width="30.85546875" customWidth="1"/>
    <col min="11779" max="11779" width="17.140625" customWidth="1"/>
    <col min="11780" max="11780" width="15" customWidth="1"/>
    <col min="11781" max="11781" width="15.5703125" customWidth="1"/>
    <col min="12033" max="12033" width="5.140625" customWidth="1"/>
    <col min="12034" max="12034" width="30.85546875" customWidth="1"/>
    <col min="12035" max="12035" width="17.140625" customWidth="1"/>
    <col min="12036" max="12036" width="15" customWidth="1"/>
    <col min="12037" max="12037" width="15.5703125" customWidth="1"/>
    <col min="12289" max="12289" width="5.140625" customWidth="1"/>
    <col min="12290" max="12290" width="30.85546875" customWidth="1"/>
    <col min="12291" max="12291" width="17.140625" customWidth="1"/>
    <col min="12292" max="12292" width="15" customWidth="1"/>
    <col min="12293" max="12293" width="15.5703125" customWidth="1"/>
    <col min="12545" max="12545" width="5.140625" customWidth="1"/>
    <col min="12546" max="12546" width="30.85546875" customWidth="1"/>
    <col min="12547" max="12547" width="17.140625" customWidth="1"/>
    <col min="12548" max="12548" width="15" customWidth="1"/>
    <col min="12549" max="12549" width="15.5703125" customWidth="1"/>
    <col min="12801" max="12801" width="5.140625" customWidth="1"/>
    <col min="12802" max="12802" width="30.85546875" customWidth="1"/>
    <col min="12803" max="12803" width="17.140625" customWidth="1"/>
    <col min="12804" max="12804" width="15" customWidth="1"/>
    <col min="12805" max="12805" width="15.5703125" customWidth="1"/>
    <col min="13057" max="13057" width="5.140625" customWidth="1"/>
    <col min="13058" max="13058" width="30.85546875" customWidth="1"/>
    <col min="13059" max="13059" width="17.140625" customWidth="1"/>
    <col min="13060" max="13060" width="15" customWidth="1"/>
    <col min="13061" max="13061" width="15.5703125" customWidth="1"/>
    <col min="13313" max="13313" width="5.140625" customWidth="1"/>
    <col min="13314" max="13314" width="30.85546875" customWidth="1"/>
    <col min="13315" max="13315" width="17.140625" customWidth="1"/>
    <col min="13316" max="13316" width="15" customWidth="1"/>
    <col min="13317" max="13317" width="15.5703125" customWidth="1"/>
    <col min="13569" max="13569" width="5.140625" customWidth="1"/>
    <col min="13570" max="13570" width="30.85546875" customWidth="1"/>
    <col min="13571" max="13571" width="17.140625" customWidth="1"/>
    <col min="13572" max="13572" width="15" customWidth="1"/>
    <col min="13573" max="13573" width="15.5703125" customWidth="1"/>
    <col min="13825" max="13825" width="5.140625" customWidth="1"/>
    <col min="13826" max="13826" width="30.85546875" customWidth="1"/>
    <col min="13827" max="13827" width="17.140625" customWidth="1"/>
    <col min="13828" max="13828" width="15" customWidth="1"/>
    <col min="13829" max="13829" width="15.5703125" customWidth="1"/>
    <col min="14081" max="14081" width="5.140625" customWidth="1"/>
    <col min="14082" max="14082" width="30.85546875" customWidth="1"/>
    <col min="14083" max="14083" width="17.140625" customWidth="1"/>
    <col min="14084" max="14084" width="15" customWidth="1"/>
    <col min="14085" max="14085" width="15.5703125" customWidth="1"/>
    <col min="14337" max="14337" width="5.140625" customWidth="1"/>
    <col min="14338" max="14338" width="30.85546875" customWidth="1"/>
    <col min="14339" max="14339" width="17.140625" customWidth="1"/>
    <col min="14340" max="14340" width="15" customWidth="1"/>
    <col min="14341" max="14341" width="15.5703125" customWidth="1"/>
    <col min="14593" max="14593" width="5.140625" customWidth="1"/>
    <col min="14594" max="14594" width="30.85546875" customWidth="1"/>
    <col min="14595" max="14595" width="17.140625" customWidth="1"/>
    <col min="14596" max="14596" width="15" customWidth="1"/>
    <col min="14597" max="14597" width="15.5703125" customWidth="1"/>
    <col min="14849" max="14849" width="5.140625" customWidth="1"/>
    <col min="14850" max="14850" width="30.85546875" customWidth="1"/>
    <col min="14851" max="14851" width="17.140625" customWidth="1"/>
    <col min="14852" max="14852" width="15" customWidth="1"/>
    <col min="14853" max="14853" width="15.5703125" customWidth="1"/>
    <col min="15105" max="15105" width="5.140625" customWidth="1"/>
    <col min="15106" max="15106" width="30.85546875" customWidth="1"/>
    <col min="15107" max="15107" width="17.140625" customWidth="1"/>
    <col min="15108" max="15108" width="15" customWidth="1"/>
    <col min="15109" max="15109" width="15.5703125" customWidth="1"/>
    <col min="15361" max="15361" width="5.140625" customWidth="1"/>
    <col min="15362" max="15362" width="30.85546875" customWidth="1"/>
    <col min="15363" max="15363" width="17.140625" customWidth="1"/>
    <col min="15364" max="15364" width="15" customWidth="1"/>
    <col min="15365" max="15365" width="15.5703125" customWidth="1"/>
    <col min="15617" max="15617" width="5.140625" customWidth="1"/>
    <col min="15618" max="15618" width="30.85546875" customWidth="1"/>
    <col min="15619" max="15619" width="17.140625" customWidth="1"/>
    <col min="15620" max="15620" width="15" customWidth="1"/>
    <col min="15621" max="15621" width="15.5703125" customWidth="1"/>
    <col min="15873" max="15873" width="5.140625" customWidth="1"/>
    <col min="15874" max="15874" width="30.85546875" customWidth="1"/>
    <col min="15875" max="15875" width="17.140625" customWidth="1"/>
    <col min="15876" max="15876" width="15" customWidth="1"/>
    <col min="15877" max="15877" width="15.5703125" customWidth="1"/>
    <col min="16129" max="16129" width="5.140625" customWidth="1"/>
    <col min="16130" max="16130" width="30.85546875" customWidth="1"/>
    <col min="16131" max="16131" width="17.140625" customWidth="1"/>
    <col min="16132" max="16132" width="15" customWidth="1"/>
    <col min="16133" max="16133" width="15.5703125" customWidth="1"/>
  </cols>
  <sheetData>
    <row r="1" spans="1:5" ht="15.75" x14ac:dyDescent="0.25">
      <c r="A1" s="469"/>
      <c r="C1" s="393"/>
      <c r="D1" s="393"/>
      <c r="E1" s="399" t="s">
        <v>1854</v>
      </c>
    </row>
    <row r="2" spans="1:5" ht="15.75" x14ac:dyDescent="0.25">
      <c r="A2" s="469"/>
      <c r="C2" s="393"/>
      <c r="D2" s="393"/>
      <c r="E2" s="395" t="s">
        <v>1840</v>
      </c>
    </row>
    <row r="3" spans="1:5" ht="15.75" x14ac:dyDescent="0.25">
      <c r="A3" s="469"/>
      <c r="B3" s="469"/>
      <c r="C3" s="393"/>
      <c r="D3" s="399"/>
      <c r="E3" s="399"/>
    </row>
    <row r="4" spans="1:5" ht="19.5" customHeight="1" x14ac:dyDescent="0.25">
      <c r="A4" s="470" t="s">
        <v>1673</v>
      </c>
      <c r="B4" s="470"/>
      <c r="C4" s="470"/>
      <c r="D4" s="470"/>
      <c r="E4" s="470"/>
    </row>
    <row r="5" spans="1:5" ht="60" customHeight="1" x14ac:dyDescent="0.2">
      <c r="A5" s="486" t="s">
        <v>1855</v>
      </c>
      <c r="B5" s="486"/>
      <c r="C5" s="486"/>
      <c r="D5" s="486"/>
      <c r="E5" s="486"/>
    </row>
    <row r="6" spans="1:5" ht="15.75" x14ac:dyDescent="0.25">
      <c r="A6" s="472"/>
      <c r="B6" s="472"/>
      <c r="E6" s="473" t="s">
        <v>1675</v>
      </c>
    </row>
    <row r="7" spans="1:5" ht="30" customHeight="1" x14ac:dyDescent="0.2">
      <c r="A7" s="429" t="s">
        <v>1676</v>
      </c>
      <c r="B7" s="429" t="s">
        <v>1803</v>
      </c>
      <c r="C7" s="430" t="s">
        <v>1804</v>
      </c>
      <c r="D7" s="430" t="s">
        <v>43</v>
      </c>
      <c r="E7" s="430" t="s">
        <v>53</v>
      </c>
    </row>
    <row r="8" spans="1:5" ht="16.5" customHeight="1" x14ac:dyDescent="0.25">
      <c r="A8" s="474">
        <v>1</v>
      </c>
      <c r="B8" s="475" t="s">
        <v>1806</v>
      </c>
      <c r="C8" s="463">
        <v>862.3</v>
      </c>
      <c r="D8" s="463">
        <v>862.3</v>
      </c>
      <c r="E8" s="511">
        <f>D8/C8*100</f>
        <v>100</v>
      </c>
    </row>
    <row r="9" spans="1:5" ht="15.75" x14ac:dyDescent="0.25">
      <c r="A9" s="477">
        <v>2</v>
      </c>
      <c r="B9" s="475" t="s">
        <v>1807</v>
      </c>
      <c r="C9" s="463">
        <v>862.3</v>
      </c>
      <c r="D9" s="463">
        <v>862.3</v>
      </c>
      <c r="E9" s="511">
        <f t="shared" ref="E9:E26" si="0">D9/C9*100</f>
        <v>100</v>
      </c>
    </row>
    <row r="10" spans="1:5" ht="15.75" x14ac:dyDescent="0.25">
      <c r="A10" s="477">
        <v>3</v>
      </c>
      <c r="B10" s="475" t="s">
        <v>1808</v>
      </c>
      <c r="C10" s="463">
        <v>862.3</v>
      </c>
      <c r="D10" s="463">
        <v>862.3</v>
      </c>
      <c r="E10" s="511">
        <f t="shared" si="0"/>
        <v>100</v>
      </c>
    </row>
    <row r="11" spans="1:5" ht="15.75" x14ac:dyDescent="0.25">
      <c r="A11" s="477">
        <v>4</v>
      </c>
      <c r="B11" s="475" t="s">
        <v>1809</v>
      </c>
      <c r="C11" s="463">
        <v>862.3</v>
      </c>
      <c r="D11" s="463">
        <v>862.3</v>
      </c>
      <c r="E11" s="511">
        <f t="shared" si="0"/>
        <v>100</v>
      </c>
    </row>
    <row r="12" spans="1:5" ht="15.75" x14ac:dyDescent="0.25">
      <c r="A12" s="477">
        <v>5</v>
      </c>
      <c r="B12" s="475" t="s">
        <v>1810</v>
      </c>
      <c r="C12" s="463">
        <v>1293.5</v>
      </c>
      <c r="D12" s="463">
        <v>1293.5</v>
      </c>
      <c r="E12" s="511">
        <f t="shared" si="0"/>
        <v>100</v>
      </c>
    </row>
    <row r="13" spans="1:5" ht="15.75" x14ac:dyDescent="0.25">
      <c r="A13" s="477">
        <v>6</v>
      </c>
      <c r="B13" s="475" t="s">
        <v>1811</v>
      </c>
      <c r="C13" s="463">
        <v>1056.2</v>
      </c>
      <c r="D13" s="463">
        <v>1056.2</v>
      </c>
      <c r="E13" s="511">
        <f t="shared" si="0"/>
        <v>100</v>
      </c>
    </row>
    <row r="14" spans="1:5" ht="15.75" x14ac:dyDescent="0.25">
      <c r="A14" s="477">
        <v>7</v>
      </c>
      <c r="B14" s="475" t="s">
        <v>1812</v>
      </c>
      <c r="C14" s="463">
        <v>431.2</v>
      </c>
      <c r="D14" s="463">
        <v>431.2</v>
      </c>
      <c r="E14" s="511">
        <f t="shared" si="0"/>
        <v>100</v>
      </c>
    </row>
    <row r="15" spans="1:5" ht="15.75" x14ac:dyDescent="0.25">
      <c r="A15" s="477">
        <v>8</v>
      </c>
      <c r="B15" s="475" t="s">
        <v>1813</v>
      </c>
      <c r="C15" s="463">
        <v>431.2</v>
      </c>
      <c r="D15" s="463">
        <v>431.2</v>
      </c>
      <c r="E15" s="511">
        <f>D15/C15*100</f>
        <v>100</v>
      </c>
    </row>
    <row r="16" spans="1:5" ht="15.75" x14ac:dyDescent="0.25">
      <c r="A16" s="477">
        <v>9</v>
      </c>
      <c r="B16" s="475" t="s">
        <v>1814</v>
      </c>
      <c r="C16" s="463">
        <v>431.2</v>
      </c>
      <c r="D16" s="463">
        <v>431.2</v>
      </c>
      <c r="E16" s="511">
        <f t="shared" si="0"/>
        <v>100</v>
      </c>
    </row>
    <row r="17" spans="1:6" ht="15.75" x14ac:dyDescent="0.25">
      <c r="A17" s="477">
        <v>10</v>
      </c>
      <c r="B17" s="475" t="s">
        <v>1815</v>
      </c>
      <c r="C17" s="463">
        <v>862.3</v>
      </c>
      <c r="D17" s="463">
        <v>862.3</v>
      </c>
      <c r="E17" s="511">
        <f t="shared" si="0"/>
        <v>100</v>
      </c>
    </row>
    <row r="18" spans="1:6" ht="15.75" x14ac:dyDescent="0.25">
      <c r="A18" s="477">
        <v>11</v>
      </c>
      <c r="B18" s="475" t="s">
        <v>1816</v>
      </c>
      <c r="C18" s="463">
        <v>431.2</v>
      </c>
      <c r="D18" s="463">
        <v>431.2</v>
      </c>
      <c r="E18" s="511">
        <f t="shared" si="0"/>
        <v>100</v>
      </c>
    </row>
    <row r="19" spans="1:6" ht="15.75" x14ac:dyDescent="0.25">
      <c r="A19" s="477">
        <v>12</v>
      </c>
      <c r="B19" s="475" t="s">
        <v>1817</v>
      </c>
      <c r="C19" s="463">
        <v>501.6</v>
      </c>
      <c r="D19" s="463">
        <v>501.6</v>
      </c>
      <c r="E19" s="511">
        <f t="shared" si="0"/>
        <v>100</v>
      </c>
    </row>
    <row r="20" spans="1:6" ht="15.75" x14ac:dyDescent="0.25">
      <c r="A20" s="477">
        <v>13</v>
      </c>
      <c r="B20" s="475" t="s">
        <v>1829</v>
      </c>
      <c r="C20" s="463">
        <v>501.6</v>
      </c>
      <c r="D20" s="463">
        <v>501.6</v>
      </c>
      <c r="E20" s="511">
        <f t="shared" si="0"/>
        <v>100</v>
      </c>
    </row>
    <row r="21" spans="1:6" ht="15.75" x14ac:dyDescent="0.25">
      <c r="A21" s="477">
        <v>14</v>
      </c>
      <c r="B21" s="475" t="s">
        <v>1818</v>
      </c>
      <c r="C21" s="463">
        <v>1293.5</v>
      </c>
      <c r="D21" s="463">
        <v>1293.5</v>
      </c>
      <c r="E21" s="511">
        <f t="shared" si="0"/>
        <v>100</v>
      </c>
    </row>
    <row r="22" spans="1:6" ht="15.75" x14ac:dyDescent="0.25">
      <c r="A22" s="477">
        <v>15</v>
      </c>
      <c r="B22" s="475" t="s">
        <v>1819</v>
      </c>
      <c r="C22" s="463">
        <v>431.2</v>
      </c>
      <c r="D22" s="463">
        <v>431.2</v>
      </c>
      <c r="E22" s="511">
        <f t="shared" si="0"/>
        <v>100</v>
      </c>
    </row>
    <row r="23" spans="1:6" ht="15.75" x14ac:dyDescent="0.25">
      <c r="A23" s="477">
        <v>16</v>
      </c>
      <c r="B23" s="475" t="s">
        <v>1820</v>
      </c>
      <c r="C23" s="463">
        <v>862.3</v>
      </c>
      <c r="D23" s="463">
        <v>862.3</v>
      </c>
      <c r="E23" s="511">
        <f t="shared" si="0"/>
        <v>100</v>
      </c>
    </row>
    <row r="24" spans="1:6" ht="15.75" x14ac:dyDescent="0.25">
      <c r="A24" s="477">
        <v>17</v>
      </c>
      <c r="B24" s="475" t="s">
        <v>1821</v>
      </c>
      <c r="C24" s="463">
        <v>431.2</v>
      </c>
      <c r="D24" s="463">
        <v>431.2</v>
      </c>
      <c r="E24" s="511">
        <f t="shared" si="0"/>
        <v>100</v>
      </c>
    </row>
    <row r="25" spans="1:6" ht="15.75" x14ac:dyDescent="0.25">
      <c r="A25" s="477">
        <v>18</v>
      </c>
      <c r="B25" s="475" t="s">
        <v>1822</v>
      </c>
      <c r="C25" s="463">
        <v>862.3</v>
      </c>
      <c r="D25" s="463">
        <v>862.3</v>
      </c>
      <c r="E25" s="511">
        <f t="shared" si="0"/>
        <v>100</v>
      </c>
    </row>
    <row r="26" spans="1:6" ht="15.75" x14ac:dyDescent="0.25">
      <c r="A26" s="477">
        <v>19</v>
      </c>
      <c r="B26" s="475" t="s">
        <v>1830</v>
      </c>
      <c r="C26" s="463">
        <v>15835</v>
      </c>
      <c r="D26" s="463">
        <v>15785</v>
      </c>
      <c r="E26" s="511">
        <f t="shared" si="0"/>
        <v>99.684243763814337</v>
      </c>
    </row>
    <row r="27" spans="1:6" ht="15.75" x14ac:dyDescent="0.25">
      <c r="A27" s="479"/>
      <c r="B27" s="475"/>
      <c r="C27" s="463"/>
      <c r="D27" s="463"/>
      <c r="E27" s="511"/>
      <c r="F27" s="512"/>
    </row>
    <row r="28" spans="1:6" ht="19.5" customHeight="1" x14ac:dyDescent="0.25">
      <c r="A28" s="482"/>
      <c r="B28" s="483" t="s">
        <v>1823</v>
      </c>
      <c r="C28" s="513">
        <f>SUM(C8:C27)</f>
        <v>29104.7</v>
      </c>
      <c r="D28" s="513">
        <f>SUM(D8:D27)</f>
        <v>29054.7</v>
      </c>
      <c r="E28" s="514">
        <f>D28/C28*100</f>
        <v>99.828206440884117</v>
      </c>
    </row>
    <row r="29" spans="1:6" ht="15.75" x14ac:dyDescent="0.25">
      <c r="A29" s="469"/>
      <c r="B29" s="469"/>
    </row>
  </sheetData>
  <mergeCells count="2">
    <mergeCell ref="A4:E4"/>
    <mergeCell ref="A5:E5"/>
  </mergeCells>
  <printOptions horizontalCentered="1"/>
  <pageMargins left="0.82677165354330717" right="0.19685039370078741" top="0.47244094488188981" bottom="0.98425196850393704" header="0.19685039370078741"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G29"/>
  <sheetViews>
    <sheetView view="pageBreakPreview" zoomScaleNormal="100" zoomScaleSheetLayoutView="100" workbookViewId="0">
      <selection activeCell="B55" sqref="B55"/>
    </sheetView>
  </sheetViews>
  <sheetFormatPr defaultRowHeight="12.75" x14ac:dyDescent="0.2"/>
  <cols>
    <col min="1" max="1" width="5.140625" customWidth="1"/>
    <col min="2" max="2" width="31.28515625" customWidth="1"/>
    <col min="3" max="3" width="18.5703125" customWidth="1"/>
    <col min="4" max="4" width="16.7109375" customWidth="1"/>
    <col min="5" max="5" width="17.7109375" customWidth="1"/>
    <col min="257" max="257" width="5.140625" customWidth="1"/>
    <col min="258" max="258" width="31.28515625" customWidth="1"/>
    <col min="259" max="259" width="18.5703125" customWidth="1"/>
    <col min="260" max="260" width="16.7109375" customWidth="1"/>
    <col min="261" max="261" width="17.7109375" customWidth="1"/>
    <col min="513" max="513" width="5.140625" customWidth="1"/>
    <col min="514" max="514" width="31.28515625" customWidth="1"/>
    <col min="515" max="515" width="18.5703125" customWidth="1"/>
    <col min="516" max="516" width="16.7109375" customWidth="1"/>
    <col min="517" max="517" width="17.7109375" customWidth="1"/>
    <col min="769" max="769" width="5.140625" customWidth="1"/>
    <col min="770" max="770" width="31.28515625" customWidth="1"/>
    <col min="771" max="771" width="18.5703125" customWidth="1"/>
    <col min="772" max="772" width="16.7109375" customWidth="1"/>
    <col min="773" max="773" width="17.7109375" customWidth="1"/>
    <col min="1025" max="1025" width="5.140625" customWidth="1"/>
    <col min="1026" max="1026" width="31.28515625" customWidth="1"/>
    <col min="1027" max="1027" width="18.5703125" customWidth="1"/>
    <col min="1028" max="1028" width="16.7109375" customWidth="1"/>
    <col min="1029" max="1029" width="17.7109375" customWidth="1"/>
    <col min="1281" max="1281" width="5.140625" customWidth="1"/>
    <col min="1282" max="1282" width="31.28515625" customWidth="1"/>
    <col min="1283" max="1283" width="18.5703125" customWidth="1"/>
    <col min="1284" max="1284" width="16.7109375" customWidth="1"/>
    <col min="1285" max="1285" width="17.7109375" customWidth="1"/>
    <col min="1537" max="1537" width="5.140625" customWidth="1"/>
    <col min="1538" max="1538" width="31.28515625" customWidth="1"/>
    <col min="1539" max="1539" width="18.5703125" customWidth="1"/>
    <col min="1540" max="1540" width="16.7109375" customWidth="1"/>
    <col min="1541" max="1541" width="17.7109375" customWidth="1"/>
    <col min="1793" max="1793" width="5.140625" customWidth="1"/>
    <col min="1794" max="1794" width="31.28515625" customWidth="1"/>
    <col min="1795" max="1795" width="18.5703125" customWidth="1"/>
    <col min="1796" max="1796" width="16.7109375" customWidth="1"/>
    <col min="1797" max="1797" width="17.7109375" customWidth="1"/>
    <col min="2049" max="2049" width="5.140625" customWidth="1"/>
    <col min="2050" max="2050" width="31.28515625" customWidth="1"/>
    <col min="2051" max="2051" width="18.5703125" customWidth="1"/>
    <col min="2052" max="2052" width="16.7109375" customWidth="1"/>
    <col min="2053" max="2053" width="17.7109375" customWidth="1"/>
    <col min="2305" max="2305" width="5.140625" customWidth="1"/>
    <col min="2306" max="2306" width="31.28515625" customWidth="1"/>
    <col min="2307" max="2307" width="18.5703125" customWidth="1"/>
    <col min="2308" max="2308" width="16.7109375" customWidth="1"/>
    <col min="2309" max="2309" width="17.7109375" customWidth="1"/>
    <col min="2561" max="2561" width="5.140625" customWidth="1"/>
    <col min="2562" max="2562" width="31.28515625" customWidth="1"/>
    <col min="2563" max="2563" width="18.5703125" customWidth="1"/>
    <col min="2564" max="2564" width="16.7109375" customWidth="1"/>
    <col min="2565" max="2565" width="17.7109375" customWidth="1"/>
    <col min="2817" max="2817" width="5.140625" customWidth="1"/>
    <col min="2818" max="2818" width="31.28515625" customWidth="1"/>
    <col min="2819" max="2819" width="18.5703125" customWidth="1"/>
    <col min="2820" max="2820" width="16.7109375" customWidth="1"/>
    <col min="2821" max="2821" width="17.7109375" customWidth="1"/>
    <col min="3073" max="3073" width="5.140625" customWidth="1"/>
    <col min="3074" max="3074" width="31.28515625" customWidth="1"/>
    <col min="3075" max="3075" width="18.5703125" customWidth="1"/>
    <col min="3076" max="3076" width="16.7109375" customWidth="1"/>
    <col min="3077" max="3077" width="17.7109375" customWidth="1"/>
    <col min="3329" max="3329" width="5.140625" customWidth="1"/>
    <col min="3330" max="3330" width="31.28515625" customWidth="1"/>
    <col min="3331" max="3331" width="18.5703125" customWidth="1"/>
    <col min="3332" max="3332" width="16.7109375" customWidth="1"/>
    <col min="3333" max="3333" width="17.7109375" customWidth="1"/>
    <col min="3585" max="3585" width="5.140625" customWidth="1"/>
    <col min="3586" max="3586" width="31.28515625" customWidth="1"/>
    <col min="3587" max="3587" width="18.5703125" customWidth="1"/>
    <col min="3588" max="3588" width="16.7109375" customWidth="1"/>
    <col min="3589" max="3589" width="17.7109375" customWidth="1"/>
    <col min="3841" max="3841" width="5.140625" customWidth="1"/>
    <col min="3842" max="3842" width="31.28515625" customWidth="1"/>
    <col min="3843" max="3843" width="18.5703125" customWidth="1"/>
    <col min="3844" max="3844" width="16.7109375" customWidth="1"/>
    <col min="3845" max="3845" width="17.7109375" customWidth="1"/>
    <col min="4097" max="4097" width="5.140625" customWidth="1"/>
    <col min="4098" max="4098" width="31.28515625" customWidth="1"/>
    <col min="4099" max="4099" width="18.5703125" customWidth="1"/>
    <col min="4100" max="4100" width="16.7109375" customWidth="1"/>
    <col min="4101" max="4101" width="17.7109375" customWidth="1"/>
    <col min="4353" max="4353" width="5.140625" customWidth="1"/>
    <col min="4354" max="4354" width="31.28515625" customWidth="1"/>
    <col min="4355" max="4355" width="18.5703125" customWidth="1"/>
    <col min="4356" max="4356" width="16.7109375" customWidth="1"/>
    <col min="4357" max="4357" width="17.7109375" customWidth="1"/>
    <col min="4609" max="4609" width="5.140625" customWidth="1"/>
    <col min="4610" max="4610" width="31.28515625" customWidth="1"/>
    <col min="4611" max="4611" width="18.5703125" customWidth="1"/>
    <col min="4612" max="4612" width="16.7109375" customWidth="1"/>
    <col min="4613" max="4613" width="17.7109375" customWidth="1"/>
    <col min="4865" max="4865" width="5.140625" customWidth="1"/>
    <col min="4866" max="4866" width="31.28515625" customWidth="1"/>
    <col min="4867" max="4867" width="18.5703125" customWidth="1"/>
    <col min="4868" max="4868" width="16.7109375" customWidth="1"/>
    <col min="4869" max="4869" width="17.7109375" customWidth="1"/>
    <col min="5121" max="5121" width="5.140625" customWidth="1"/>
    <col min="5122" max="5122" width="31.28515625" customWidth="1"/>
    <col min="5123" max="5123" width="18.5703125" customWidth="1"/>
    <col min="5124" max="5124" width="16.7109375" customWidth="1"/>
    <col min="5125" max="5125" width="17.7109375" customWidth="1"/>
    <col min="5377" max="5377" width="5.140625" customWidth="1"/>
    <col min="5378" max="5378" width="31.28515625" customWidth="1"/>
    <col min="5379" max="5379" width="18.5703125" customWidth="1"/>
    <col min="5380" max="5380" width="16.7109375" customWidth="1"/>
    <col min="5381" max="5381" width="17.7109375" customWidth="1"/>
    <col min="5633" max="5633" width="5.140625" customWidth="1"/>
    <col min="5634" max="5634" width="31.28515625" customWidth="1"/>
    <col min="5635" max="5635" width="18.5703125" customWidth="1"/>
    <col min="5636" max="5636" width="16.7109375" customWidth="1"/>
    <col min="5637" max="5637" width="17.7109375" customWidth="1"/>
    <col min="5889" max="5889" width="5.140625" customWidth="1"/>
    <col min="5890" max="5890" width="31.28515625" customWidth="1"/>
    <col min="5891" max="5891" width="18.5703125" customWidth="1"/>
    <col min="5892" max="5892" width="16.7109375" customWidth="1"/>
    <col min="5893" max="5893" width="17.7109375" customWidth="1"/>
    <col min="6145" max="6145" width="5.140625" customWidth="1"/>
    <col min="6146" max="6146" width="31.28515625" customWidth="1"/>
    <col min="6147" max="6147" width="18.5703125" customWidth="1"/>
    <col min="6148" max="6148" width="16.7109375" customWidth="1"/>
    <col min="6149" max="6149" width="17.7109375" customWidth="1"/>
    <col min="6401" max="6401" width="5.140625" customWidth="1"/>
    <col min="6402" max="6402" width="31.28515625" customWidth="1"/>
    <col min="6403" max="6403" width="18.5703125" customWidth="1"/>
    <col min="6404" max="6404" width="16.7109375" customWidth="1"/>
    <col min="6405" max="6405" width="17.7109375" customWidth="1"/>
    <col min="6657" max="6657" width="5.140625" customWidth="1"/>
    <col min="6658" max="6658" width="31.28515625" customWidth="1"/>
    <col min="6659" max="6659" width="18.5703125" customWidth="1"/>
    <col min="6660" max="6660" width="16.7109375" customWidth="1"/>
    <col min="6661" max="6661" width="17.7109375" customWidth="1"/>
    <col min="6913" max="6913" width="5.140625" customWidth="1"/>
    <col min="6914" max="6914" width="31.28515625" customWidth="1"/>
    <col min="6915" max="6915" width="18.5703125" customWidth="1"/>
    <col min="6916" max="6916" width="16.7109375" customWidth="1"/>
    <col min="6917" max="6917" width="17.7109375" customWidth="1"/>
    <col min="7169" max="7169" width="5.140625" customWidth="1"/>
    <col min="7170" max="7170" width="31.28515625" customWidth="1"/>
    <col min="7171" max="7171" width="18.5703125" customWidth="1"/>
    <col min="7172" max="7172" width="16.7109375" customWidth="1"/>
    <col min="7173" max="7173" width="17.7109375" customWidth="1"/>
    <col min="7425" max="7425" width="5.140625" customWidth="1"/>
    <col min="7426" max="7426" width="31.28515625" customWidth="1"/>
    <col min="7427" max="7427" width="18.5703125" customWidth="1"/>
    <col min="7428" max="7428" width="16.7109375" customWidth="1"/>
    <col min="7429" max="7429" width="17.7109375" customWidth="1"/>
    <col min="7681" max="7681" width="5.140625" customWidth="1"/>
    <col min="7682" max="7682" width="31.28515625" customWidth="1"/>
    <col min="7683" max="7683" width="18.5703125" customWidth="1"/>
    <col min="7684" max="7684" width="16.7109375" customWidth="1"/>
    <col min="7685" max="7685" width="17.7109375" customWidth="1"/>
    <col min="7937" max="7937" width="5.140625" customWidth="1"/>
    <col min="7938" max="7938" width="31.28515625" customWidth="1"/>
    <col min="7939" max="7939" width="18.5703125" customWidth="1"/>
    <col min="7940" max="7940" width="16.7109375" customWidth="1"/>
    <col min="7941" max="7941" width="17.7109375" customWidth="1"/>
    <col min="8193" max="8193" width="5.140625" customWidth="1"/>
    <col min="8194" max="8194" width="31.28515625" customWidth="1"/>
    <col min="8195" max="8195" width="18.5703125" customWidth="1"/>
    <col min="8196" max="8196" width="16.7109375" customWidth="1"/>
    <col min="8197" max="8197" width="17.7109375" customWidth="1"/>
    <col min="8449" max="8449" width="5.140625" customWidth="1"/>
    <col min="8450" max="8450" width="31.28515625" customWidth="1"/>
    <col min="8451" max="8451" width="18.5703125" customWidth="1"/>
    <col min="8452" max="8452" width="16.7109375" customWidth="1"/>
    <col min="8453" max="8453" width="17.7109375" customWidth="1"/>
    <col min="8705" max="8705" width="5.140625" customWidth="1"/>
    <col min="8706" max="8706" width="31.28515625" customWidth="1"/>
    <col min="8707" max="8707" width="18.5703125" customWidth="1"/>
    <col min="8708" max="8708" width="16.7109375" customWidth="1"/>
    <col min="8709" max="8709" width="17.7109375" customWidth="1"/>
    <col min="8961" max="8961" width="5.140625" customWidth="1"/>
    <col min="8962" max="8962" width="31.28515625" customWidth="1"/>
    <col min="8963" max="8963" width="18.5703125" customWidth="1"/>
    <col min="8964" max="8964" width="16.7109375" customWidth="1"/>
    <col min="8965" max="8965" width="17.7109375" customWidth="1"/>
    <col min="9217" max="9217" width="5.140625" customWidth="1"/>
    <col min="9218" max="9218" width="31.28515625" customWidth="1"/>
    <col min="9219" max="9219" width="18.5703125" customWidth="1"/>
    <col min="9220" max="9220" width="16.7109375" customWidth="1"/>
    <col min="9221" max="9221" width="17.7109375" customWidth="1"/>
    <col min="9473" max="9473" width="5.140625" customWidth="1"/>
    <col min="9474" max="9474" width="31.28515625" customWidth="1"/>
    <col min="9475" max="9475" width="18.5703125" customWidth="1"/>
    <col min="9476" max="9476" width="16.7109375" customWidth="1"/>
    <col min="9477" max="9477" width="17.7109375" customWidth="1"/>
    <col min="9729" max="9729" width="5.140625" customWidth="1"/>
    <col min="9730" max="9730" width="31.28515625" customWidth="1"/>
    <col min="9731" max="9731" width="18.5703125" customWidth="1"/>
    <col min="9732" max="9732" width="16.7109375" customWidth="1"/>
    <col min="9733" max="9733" width="17.7109375" customWidth="1"/>
    <col min="9985" max="9985" width="5.140625" customWidth="1"/>
    <col min="9986" max="9986" width="31.28515625" customWidth="1"/>
    <col min="9987" max="9987" width="18.5703125" customWidth="1"/>
    <col min="9988" max="9988" width="16.7109375" customWidth="1"/>
    <col min="9989" max="9989" width="17.7109375" customWidth="1"/>
    <col min="10241" max="10241" width="5.140625" customWidth="1"/>
    <col min="10242" max="10242" width="31.28515625" customWidth="1"/>
    <col min="10243" max="10243" width="18.5703125" customWidth="1"/>
    <col min="10244" max="10244" width="16.7109375" customWidth="1"/>
    <col min="10245" max="10245" width="17.7109375" customWidth="1"/>
    <col min="10497" max="10497" width="5.140625" customWidth="1"/>
    <col min="10498" max="10498" width="31.28515625" customWidth="1"/>
    <col min="10499" max="10499" width="18.5703125" customWidth="1"/>
    <col min="10500" max="10500" width="16.7109375" customWidth="1"/>
    <col min="10501" max="10501" width="17.7109375" customWidth="1"/>
    <col min="10753" max="10753" width="5.140625" customWidth="1"/>
    <col min="10754" max="10754" width="31.28515625" customWidth="1"/>
    <col min="10755" max="10755" width="18.5703125" customWidth="1"/>
    <col min="10756" max="10756" width="16.7109375" customWidth="1"/>
    <col min="10757" max="10757" width="17.7109375" customWidth="1"/>
    <col min="11009" max="11009" width="5.140625" customWidth="1"/>
    <col min="11010" max="11010" width="31.28515625" customWidth="1"/>
    <col min="11011" max="11011" width="18.5703125" customWidth="1"/>
    <col min="11012" max="11012" width="16.7109375" customWidth="1"/>
    <col min="11013" max="11013" width="17.7109375" customWidth="1"/>
    <col min="11265" max="11265" width="5.140625" customWidth="1"/>
    <col min="11266" max="11266" width="31.28515625" customWidth="1"/>
    <col min="11267" max="11267" width="18.5703125" customWidth="1"/>
    <col min="11268" max="11268" width="16.7109375" customWidth="1"/>
    <col min="11269" max="11269" width="17.7109375" customWidth="1"/>
    <col min="11521" max="11521" width="5.140625" customWidth="1"/>
    <col min="11522" max="11522" width="31.28515625" customWidth="1"/>
    <col min="11523" max="11523" width="18.5703125" customWidth="1"/>
    <col min="11524" max="11524" width="16.7109375" customWidth="1"/>
    <col min="11525" max="11525" width="17.7109375" customWidth="1"/>
    <col min="11777" max="11777" width="5.140625" customWidth="1"/>
    <col min="11778" max="11778" width="31.28515625" customWidth="1"/>
    <col min="11779" max="11779" width="18.5703125" customWidth="1"/>
    <col min="11780" max="11780" width="16.7109375" customWidth="1"/>
    <col min="11781" max="11781" width="17.7109375" customWidth="1"/>
    <col min="12033" max="12033" width="5.140625" customWidth="1"/>
    <col min="12034" max="12034" width="31.28515625" customWidth="1"/>
    <col min="12035" max="12035" width="18.5703125" customWidth="1"/>
    <col min="12036" max="12036" width="16.7109375" customWidth="1"/>
    <col min="12037" max="12037" width="17.7109375" customWidth="1"/>
    <col min="12289" max="12289" width="5.140625" customWidth="1"/>
    <col min="12290" max="12290" width="31.28515625" customWidth="1"/>
    <col min="12291" max="12291" width="18.5703125" customWidth="1"/>
    <col min="12292" max="12292" width="16.7109375" customWidth="1"/>
    <col min="12293" max="12293" width="17.7109375" customWidth="1"/>
    <col min="12545" max="12545" width="5.140625" customWidth="1"/>
    <col min="12546" max="12546" width="31.28515625" customWidth="1"/>
    <col min="12547" max="12547" width="18.5703125" customWidth="1"/>
    <col min="12548" max="12548" width="16.7109375" customWidth="1"/>
    <col min="12549" max="12549" width="17.7109375" customWidth="1"/>
    <col min="12801" max="12801" width="5.140625" customWidth="1"/>
    <col min="12802" max="12802" width="31.28515625" customWidth="1"/>
    <col min="12803" max="12803" width="18.5703125" customWidth="1"/>
    <col min="12804" max="12804" width="16.7109375" customWidth="1"/>
    <col min="12805" max="12805" width="17.7109375" customWidth="1"/>
    <col min="13057" max="13057" width="5.140625" customWidth="1"/>
    <col min="13058" max="13058" width="31.28515625" customWidth="1"/>
    <col min="13059" max="13059" width="18.5703125" customWidth="1"/>
    <col min="13060" max="13060" width="16.7109375" customWidth="1"/>
    <col min="13061" max="13061" width="17.7109375" customWidth="1"/>
    <col min="13313" max="13313" width="5.140625" customWidth="1"/>
    <col min="13314" max="13314" width="31.28515625" customWidth="1"/>
    <col min="13315" max="13315" width="18.5703125" customWidth="1"/>
    <col min="13316" max="13316" width="16.7109375" customWidth="1"/>
    <col min="13317" max="13317" width="17.7109375" customWidth="1"/>
    <col min="13569" max="13569" width="5.140625" customWidth="1"/>
    <col min="13570" max="13570" width="31.28515625" customWidth="1"/>
    <col min="13571" max="13571" width="18.5703125" customWidth="1"/>
    <col min="13572" max="13572" width="16.7109375" customWidth="1"/>
    <col min="13573" max="13573" width="17.7109375" customWidth="1"/>
    <col min="13825" max="13825" width="5.140625" customWidth="1"/>
    <col min="13826" max="13826" width="31.28515625" customWidth="1"/>
    <col min="13827" max="13827" width="18.5703125" customWidth="1"/>
    <col min="13828" max="13828" width="16.7109375" customWidth="1"/>
    <col min="13829" max="13829" width="17.7109375" customWidth="1"/>
    <col min="14081" max="14081" width="5.140625" customWidth="1"/>
    <col min="14082" max="14082" width="31.28515625" customWidth="1"/>
    <col min="14083" max="14083" width="18.5703125" customWidth="1"/>
    <col min="14084" max="14084" width="16.7109375" customWidth="1"/>
    <col min="14085" max="14085" width="17.7109375" customWidth="1"/>
    <col min="14337" max="14337" width="5.140625" customWidth="1"/>
    <col min="14338" max="14338" width="31.28515625" customWidth="1"/>
    <col min="14339" max="14339" width="18.5703125" customWidth="1"/>
    <col min="14340" max="14340" width="16.7109375" customWidth="1"/>
    <col min="14341" max="14341" width="17.7109375" customWidth="1"/>
    <col min="14593" max="14593" width="5.140625" customWidth="1"/>
    <col min="14594" max="14594" width="31.28515625" customWidth="1"/>
    <col min="14595" max="14595" width="18.5703125" customWidth="1"/>
    <col min="14596" max="14596" width="16.7109375" customWidth="1"/>
    <col min="14597" max="14597" width="17.7109375" customWidth="1"/>
    <col min="14849" max="14849" width="5.140625" customWidth="1"/>
    <col min="14850" max="14850" width="31.28515625" customWidth="1"/>
    <col min="14851" max="14851" width="18.5703125" customWidth="1"/>
    <col min="14852" max="14852" width="16.7109375" customWidth="1"/>
    <col min="14853" max="14853" width="17.7109375" customWidth="1"/>
    <col min="15105" max="15105" width="5.140625" customWidth="1"/>
    <col min="15106" max="15106" width="31.28515625" customWidth="1"/>
    <col min="15107" max="15107" width="18.5703125" customWidth="1"/>
    <col min="15108" max="15108" width="16.7109375" customWidth="1"/>
    <col min="15109" max="15109" width="17.7109375" customWidth="1"/>
    <col min="15361" max="15361" width="5.140625" customWidth="1"/>
    <col min="15362" max="15362" width="31.28515625" customWidth="1"/>
    <col min="15363" max="15363" width="18.5703125" customWidth="1"/>
    <col min="15364" max="15364" width="16.7109375" customWidth="1"/>
    <col min="15365" max="15365" width="17.7109375" customWidth="1"/>
    <col min="15617" max="15617" width="5.140625" customWidth="1"/>
    <col min="15618" max="15618" width="31.28515625" customWidth="1"/>
    <col min="15619" max="15619" width="18.5703125" customWidth="1"/>
    <col min="15620" max="15620" width="16.7109375" customWidth="1"/>
    <col min="15621" max="15621" width="17.7109375" customWidth="1"/>
    <col min="15873" max="15873" width="5.140625" customWidth="1"/>
    <col min="15874" max="15874" width="31.28515625" customWidth="1"/>
    <col min="15875" max="15875" width="18.5703125" customWidth="1"/>
    <col min="15876" max="15876" width="16.7109375" customWidth="1"/>
    <col min="15877" max="15877" width="17.7109375" customWidth="1"/>
    <col min="16129" max="16129" width="5.140625" customWidth="1"/>
    <col min="16130" max="16130" width="31.28515625" customWidth="1"/>
    <col min="16131" max="16131" width="18.5703125" customWidth="1"/>
    <col min="16132" max="16132" width="16.7109375" customWidth="1"/>
    <col min="16133" max="16133" width="17.7109375" customWidth="1"/>
  </cols>
  <sheetData>
    <row r="1" spans="1:5" ht="15.75" x14ac:dyDescent="0.25">
      <c r="A1" s="469"/>
      <c r="C1" s="393"/>
      <c r="D1" s="393"/>
      <c r="E1" s="399" t="s">
        <v>1856</v>
      </c>
    </row>
    <row r="2" spans="1:5" ht="15.75" x14ac:dyDescent="0.25">
      <c r="A2" s="469"/>
      <c r="C2" s="393"/>
      <c r="D2" s="393"/>
      <c r="E2" s="395" t="s">
        <v>1840</v>
      </c>
    </row>
    <row r="3" spans="1:5" ht="15.75" x14ac:dyDescent="0.25">
      <c r="A3" s="469"/>
      <c r="C3" s="393"/>
      <c r="D3" s="399"/>
      <c r="E3" s="399"/>
    </row>
    <row r="4" spans="1:5" ht="19.5" customHeight="1" x14ac:dyDescent="0.25">
      <c r="A4" s="470" t="s">
        <v>1673</v>
      </c>
      <c r="B4" s="470"/>
      <c r="C4" s="470"/>
      <c r="D4" s="470"/>
      <c r="E4" s="470"/>
    </row>
    <row r="5" spans="1:5" ht="51.75" customHeight="1" x14ac:dyDescent="0.2">
      <c r="A5" s="486" t="s">
        <v>1857</v>
      </c>
      <c r="B5" s="486"/>
      <c r="C5" s="486"/>
      <c r="D5" s="486"/>
      <c r="E5" s="486"/>
    </row>
    <row r="6" spans="1:5" ht="15.75" x14ac:dyDescent="0.25">
      <c r="A6" s="472"/>
      <c r="B6" s="472"/>
      <c r="D6" s="515"/>
      <c r="E6" s="515" t="s">
        <v>1675</v>
      </c>
    </row>
    <row r="7" spans="1:5" ht="30" customHeight="1" x14ac:dyDescent="0.2">
      <c r="A7" s="429" t="s">
        <v>1676</v>
      </c>
      <c r="B7" s="429" t="s">
        <v>1803</v>
      </c>
      <c r="C7" s="430" t="s">
        <v>1804</v>
      </c>
      <c r="D7" s="430" t="s">
        <v>43</v>
      </c>
      <c r="E7" s="516" t="s">
        <v>53</v>
      </c>
    </row>
    <row r="8" spans="1:5" ht="16.5" customHeight="1" x14ac:dyDescent="0.25">
      <c r="A8" s="474">
        <v>1</v>
      </c>
      <c r="B8" s="475" t="s">
        <v>1806</v>
      </c>
      <c r="C8" s="463">
        <v>5130.93</v>
      </c>
      <c r="D8" s="464">
        <v>5130.93</v>
      </c>
      <c r="E8" s="509">
        <f>D8/C8*100</f>
        <v>100</v>
      </c>
    </row>
    <row r="9" spans="1:5" ht="15.75" x14ac:dyDescent="0.25">
      <c r="A9" s="477">
        <v>2</v>
      </c>
      <c r="B9" s="475" t="s">
        <v>1807</v>
      </c>
      <c r="C9" s="463">
        <v>4973.2839999999997</v>
      </c>
      <c r="D9" s="466">
        <v>4958.1781300000002</v>
      </c>
      <c r="E9" s="509">
        <f t="shared" ref="E9:E26" si="0">D9/C9*100</f>
        <v>99.696259654586399</v>
      </c>
    </row>
    <row r="10" spans="1:5" ht="15.75" x14ac:dyDescent="0.25">
      <c r="A10" s="477">
        <v>3</v>
      </c>
      <c r="B10" s="475" t="s">
        <v>1808</v>
      </c>
      <c r="C10" s="463">
        <v>8133.24</v>
      </c>
      <c r="D10" s="466">
        <v>8133.24</v>
      </c>
      <c r="E10" s="509">
        <f t="shared" si="0"/>
        <v>100</v>
      </c>
    </row>
    <row r="11" spans="1:5" ht="15.75" x14ac:dyDescent="0.25">
      <c r="A11" s="477">
        <v>4</v>
      </c>
      <c r="B11" s="475" t="s">
        <v>1809</v>
      </c>
      <c r="C11" s="463">
        <v>5700.6019999999999</v>
      </c>
      <c r="D11" s="466">
        <v>5698.2900799999998</v>
      </c>
      <c r="E11" s="509">
        <f t="shared" si="0"/>
        <v>99.959444283252878</v>
      </c>
    </row>
    <row r="12" spans="1:5" ht="15.75" x14ac:dyDescent="0.25">
      <c r="A12" s="477">
        <v>5</v>
      </c>
      <c r="B12" s="475" t="s">
        <v>1810</v>
      </c>
      <c r="C12" s="463">
        <v>12889.505999999999</v>
      </c>
      <c r="D12" s="466">
        <v>12889.505999999999</v>
      </c>
      <c r="E12" s="509">
        <f t="shared" si="0"/>
        <v>100</v>
      </c>
    </row>
    <row r="13" spans="1:5" ht="15.75" x14ac:dyDescent="0.25">
      <c r="A13" s="477">
        <v>6</v>
      </c>
      <c r="B13" s="475" t="s">
        <v>1811</v>
      </c>
      <c r="C13" s="463">
        <v>2275.1030000000001</v>
      </c>
      <c r="D13" s="466">
        <v>2275.1030000000001</v>
      </c>
      <c r="E13" s="509">
        <f t="shared" si="0"/>
        <v>100</v>
      </c>
    </row>
    <row r="14" spans="1:5" ht="15.75" x14ac:dyDescent="0.25">
      <c r="A14" s="477">
        <v>7</v>
      </c>
      <c r="B14" s="475" t="s">
        <v>1812</v>
      </c>
      <c r="C14" s="463">
        <v>4372.43</v>
      </c>
      <c r="D14" s="466">
        <v>4372.43</v>
      </c>
      <c r="E14" s="509">
        <f t="shared" si="0"/>
        <v>100</v>
      </c>
    </row>
    <row r="15" spans="1:5" ht="15.75" x14ac:dyDescent="0.25">
      <c r="A15" s="477">
        <v>8</v>
      </c>
      <c r="B15" s="475" t="s">
        <v>1813</v>
      </c>
      <c r="C15" s="463">
        <v>5624.8029999999999</v>
      </c>
      <c r="D15" s="466">
        <v>5624.8029999999999</v>
      </c>
      <c r="E15" s="509">
        <f t="shared" si="0"/>
        <v>100</v>
      </c>
    </row>
    <row r="16" spans="1:5" ht="15.75" x14ac:dyDescent="0.25">
      <c r="A16" s="477">
        <v>9</v>
      </c>
      <c r="B16" s="475" t="s">
        <v>1814</v>
      </c>
      <c r="C16" s="463">
        <v>4233.8230000000003</v>
      </c>
      <c r="D16" s="466">
        <v>4233.8230000000003</v>
      </c>
      <c r="E16" s="509">
        <f t="shared" si="0"/>
        <v>100</v>
      </c>
    </row>
    <row r="17" spans="1:7" ht="15.75" x14ac:dyDescent="0.25">
      <c r="A17" s="477">
        <v>10</v>
      </c>
      <c r="B17" s="475" t="s">
        <v>1815</v>
      </c>
      <c r="C17" s="463">
        <v>6389.9939999999997</v>
      </c>
      <c r="D17" s="466">
        <v>6389.9939999999997</v>
      </c>
      <c r="E17" s="509">
        <f t="shared" si="0"/>
        <v>100</v>
      </c>
    </row>
    <row r="18" spans="1:7" ht="15.75" x14ac:dyDescent="0.25">
      <c r="A18" s="477">
        <v>11</v>
      </c>
      <c r="B18" s="475" t="s">
        <v>1816</v>
      </c>
      <c r="C18" s="463">
        <v>3081.6030000000001</v>
      </c>
      <c r="D18" s="466">
        <v>3081.6030000000001</v>
      </c>
      <c r="E18" s="509">
        <f t="shared" si="0"/>
        <v>100</v>
      </c>
    </row>
    <row r="19" spans="1:7" ht="15.75" x14ac:dyDescent="0.25">
      <c r="A19" s="477">
        <v>12</v>
      </c>
      <c r="B19" s="475" t="s">
        <v>1817</v>
      </c>
      <c r="C19" s="463">
        <v>654.79</v>
      </c>
      <c r="D19" s="466">
        <v>654.77</v>
      </c>
      <c r="E19" s="509">
        <f t="shared" si="0"/>
        <v>99.996945585607605</v>
      </c>
    </row>
    <row r="20" spans="1:7" ht="15.75" x14ac:dyDescent="0.25">
      <c r="A20" s="477">
        <v>13</v>
      </c>
      <c r="B20" s="475" t="s">
        <v>1829</v>
      </c>
      <c r="C20" s="463">
        <v>2885.3490000000002</v>
      </c>
      <c r="D20" s="466">
        <v>2885.3490000000002</v>
      </c>
      <c r="E20" s="509">
        <f t="shared" si="0"/>
        <v>100</v>
      </c>
    </row>
    <row r="21" spans="1:7" ht="15.75" x14ac:dyDescent="0.25">
      <c r="A21" s="477">
        <v>14</v>
      </c>
      <c r="B21" s="475" t="s">
        <v>1818</v>
      </c>
      <c r="C21" s="463">
        <v>7490.009</v>
      </c>
      <c r="D21" s="466">
        <v>7490.009</v>
      </c>
      <c r="E21" s="509">
        <f t="shared" si="0"/>
        <v>100</v>
      </c>
    </row>
    <row r="22" spans="1:7" ht="15.75" x14ac:dyDescent="0.25">
      <c r="A22" s="477">
        <v>15</v>
      </c>
      <c r="B22" s="475" t="s">
        <v>1819</v>
      </c>
      <c r="C22" s="463">
        <v>2560.433</v>
      </c>
      <c r="D22" s="466">
        <v>2558.5050000000001</v>
      </c>
      <c r="E22" s="509">
        <f t="shared" si="0"/>
        <v>99.924700236249109</v>
      </c>
    </row>
    <row r="23" spans="1:7" ht="15.75" x14ac:dyDescent="0.25">
      <c r="A23" s="477">
        <v>16</v>
      </c>
      <c r="B23" s="475" t="s">
        <v>1820</v>
      </c>
      <c r="C23" s="463">
        <v>3579.1709999999998</v>
      </c>
      <c r="D23" s="466">
        <v>3579.1709999999998</v>
      </c>
      <c r="E23" s="509">
        <f t="shared" si="0"/>
        <v>100</v>
      </c>
      <c r="G23" s="481"/>
    </row>
    <row r="24" spans="1:7" ht="15.75" x14ac:dyDescent="0.25">
      <c r="A24" s="477">
        <v>17</v>
      </c>
      <c r="B24" s="475" t="s">
        <v>1821</v>
      </c>
      <c r="C24" s="463">
        <v>3853.2449999999999</v>
      </c>
      <c r="D24" s="466">
        <v>3853.2449999999999</v>
      </c>
      <c r="E24" s="509">
        <f t="shared" si="0"/>
        <v>100</v>
      </c>
      <c r="G24" s="481"/>
    </row>
    <row r="25" spans="1:7" ht="15.75" x14ac:dyDescent="0.25">
      <c r="A25" s="477">
        <v>18</v>
      </c>
      <c r="B25" s="475" t="s">
        <v>1822</v>
      </c>
      <c r="C25" s="463">
        <v>3820.105</v>
      </c>
      <c r="D25" s="466">
        <v>3819.33592</v>
      </c>
      <c r="E25" s="509">
        <f t="shared" si="0"/>
        <v>99.979867569085144</v>
      </c>
    </row>
    <row r="26" spans="1:7" ht="15.75" x14ac:dyDescent="0.25">
      <c r="A26" s="477">
        <v>19</v>
      </c>
      <c r="B26" s="475" t="s">
        <v>1830</v>
      </c>
      <c r="C26" s="463">
        <v>59321.390899999999</v>
      </c>
      <c r="D26" s="466">
        <v>58690.475720000002</v>
      </c>
      <c r="E26" s="509">
        <f t="shared" si="0"/>
        <v>98.936445740013838</v>
      </c>
    </row>
    <row r="27" spans="1:7" ht="15.75" x14ac:dyDescent="0.25">
      <c r="A27" s="479"/>
      <c r="B27" s="475"/>
      <c r="C27" s="480"/>
      <c r="D27" s="517"/>
      <c r="E27" s="509"/>
    </row>
    <row r="28" spans="1:7" ht="19.5" customHeight="1" x14ac:dyDescent="0.25">
      <c r="A28" s="482"/>
      <c r="B28" s="483" t="s">
        <v>1823</v>
      </c>
      <c r="C28" s="484">
        <f>SUM(C8:C27)</f>
        <v>146969.81090000001</v>
      </c>
      <c r="D28" s="484">
        <f>SUM(D8:D27)</f>
        <v>146318.76085000002</v>
      </c>
      <c r="E28" s="518">
        <f>D28/C28*100</f>
        <v>99.557017835150532</v>
      </c>
    </row>
    <row r="29" spans="1:7" ht="15.75" x14ac:dyDescent="0.25">
      <c r="A29" s="469"/>
      <c r="B29" s="469"/>
      <c r="E29" s="519"/>
    </row>
  </sheetData>
  <mergeCells count="2">
    <mergeCell ref="A4:E4"/>
    <mergeCell ref="A5:E5"/>
  </mergeCells>
  <printOptions horizontalCentered="1"/>
  <pageMargins left="0.81" right="0.19685039370078741" top="0.48" bottom="0.98425196850393704" header="0.19685039370078741"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2"/>
  <sheetViews>
    <sheetView view="pageBreakPreview" topLeftCell="A24" zoomScale="80" zoomScaleNormal="100" zoomScaleSheetLayoutView="80" workbookViewId="0">
      <selection activeCell="C59" sqref="C59"/>
    </sheetView>
  </sheetViews>
  <sheetFormatPr defaultRowHeight="12.75" x14ac:dyDescent="0.2"/>
  <cols>
    <col min="1" max="1" width="51.28515625" style="33" customWidth="1"/>
    <col min="2" max="2" width="11.7109375" style="1" customWidth="1"/>
    <col min="3" max="3" width="24.42578125" style="1" customWidth="1"/>
    <col min="4" max="4" width="14.140625" style="1" customWidth="1"/>
    <col min="5" max="5" width="14.7109375" style="1" customWidth="1"/>
    <col min="6" max="6" width="12.7109375" style="1" bestFit="1" customWidth="1"/>
    <col min="7" max="16384" width="9.140625" style="1"/>
  </cols>
  <sheetData>
    <row r="1" spans="1:6" ht="15.75" x14ac:dyDescent="0.25">
      <c r="E1" s="34" t="s">
        <v>39</v>
      </c>
    </row>
    <row r="2" spans="1:6" ht="15.75" x14ac:dyDescent="0.25">
      <c r="E2" s="2" t="s">
        <v>1</v>
      </c>
      <c r="F2" s="35"/>
    </row>
    <row r="3" spans="1:6" ht="15.75" x14ac:dyDescent="0.25">
      <c r="E3" s="34" t="s">
        <v>2</v>
      </c>
      <c r="F3" s="35"/>
    </row>
    <row r="4" spans="1:6" ht="15.75" x14ac:dyDescent="0.25">
      <c r="E4" s="34" t="s">
        <v>37</v>
      </c>
      <c r="F4" s="35"/>
    </row>
    <row r="5" spans="1:6" ht="15.75" x14ac:dyDescent="0.25">
      <c r="E5" s="34"/>
    </row>
    <row r="6" spans="1:6" ht="47.25" customHeight="1" x14ac:dyDescent="0.25">
      <c r="A6" s="70" t="s">
        <v>40</v>
      </c>
      <c r="B6" s="70"/>
      <c r="C6" s="70"/>
      <c r="D6" s="70"/>
      <c r="E6" s="70"/>
      <c r="F6" s="3"/>
    </row>
    <row r="7" spans="1:6" ht="15.75" x14ac:dyDescent="0.25">
      <c r="A7" s="36"/>
      <c r="B7" s="4"/>
      <c r="C7" s="4"/>
      <c r="D7" s="4"/>
      <c r="E7" s="4"/>
      <c r="F7" s="3"/>
    </row>
    <row r="8" spans="1:6" ht="15" x14ac:dyDescent="0.25">
      <c r="D8" s="5"/>
      <c r="E8" s="5" t="s">
        <v>3</v>
      </c>
    </row>
    <row r="9" spans="1:6" ht="36" customHeight="1" x14ac:dyDescent="0.2">
      <c r="A9" s="71" t="s">
        <v>41</v>
      </c>
      <c r="B9" s="72" t="s">
        <v>42</v>
      </c>
      <c r="C9" s="72"/>
      <c r="D9" s="73" t="s">
        <v>6</v>
      </c>
      <c r="E9" s="73" t="s">
        <v>43</v>
      </c>
    </row>
    <row r="10" spans="1:6" ht="71.25" x14ac:dyDescent="0.2">
      <c r="A10" s="71"/>
      <c r="B10" s="6" t="s">
        <v>44</v>
      </c>
      <c r="C10" s="6" t="s">
        <v>45</v>
      </c>
      <c r="D10" s="73"/>
      <c r="E10" s="73"/>
    </row>
    <row r="11" spans="1:6" ht="24" customHeight="1" x14ac:dyDescent="0.2">
      <c r="A11" s="37" t="s">
        <v>46</v>
      </c>
      <c r="B11" s="38">
        <v>920</v>
      </c>
      <c r="C11" s="39"/>
      <c r="D11" s="40">
        <f>+D12+D15+D20+D23</f>
        <v>1705537.6999999983</v>
      </c>
      <c r="E11" s="40">
        <f>+E12+E15+E20+E23</f>
        <v>178324.90000000288</v>
      </c>
    </row>
    <row r="12" spans="1:6" ht="31.5" x14ac:dyDescent="0.2">
      <c r="A12" s="41" t="s">
        <v>9</v>
      </c>
      <c r="B12" s="42"/>
      <c r="C12" s="43" t="s">
        <v>8</v>
      </c>
      <c r="D12" s="44">
        <f>+D13+D14</f>
        <v>-9767.1000000000931</v>
      </c>
      <c r="E12" s="44">
        <f>+E13+E14</f>
        <v>-400718.60000000009</v>
      </c>
    </row>
    <row r="13" spans="1:6" ht="47.25" x14ac:dyDescent="0.2">
      <c r="A13" s="45" t="s">
        <v>11</v>
      </c>
      <c r="B13" s="46">
        <v>920</v>
      </c>
      <c r="C13" s="47" t="s">
        <v>10</v>
      </c>
      <c r="D13" s="12">
        <v>1399343.5</v>
      </c>
      <c r="E13" s="12">
        <v>883000</v>
      </c>
    </row>
    <row r="14" spans="1:6" ht="47.25" x14ac:dyDescent="0.2">
      <c r="A14" s="11" t="s">
        <v>13</v>
      </c>
      <c r="B14" s="46">
        <v>920</v>
      </c>
      <c r="C14" s="10" t="s">
        <v>12</v>
      </c>
      <c r="D14" s="16">
        <v>-1409110.6</v>
      </c>
      <c r="E14" s="16">
        <v>-1283718.6000000001</v>
      </c>
    </row>
    <row r="15" spans="1:6" ht="31.5" x14ac:dyDescent="0.2">
      <c r="A15" s="41" t="s">
        <v>15</v>
      </c>
      <c r="B15" s="48"/>
      <c r="C15" s="7" t="s">
        <v>14</v>
      </c>
      <c r="D15" s="49">
        <f>+D16+D17+D18+D19</f>
        <v>525392</v>
      </c>
      <c r="E15" s="49">
        <f>+E16+E17+E18+E19</f>
        <v>525392</v>
      </c>
    </row>
    <row r="16" spans="1:6" ht="63" x14ac:dyDescent="0.2">
      <c r="A16" s="45" t="s">
        <v>17</v>
      </c>
      <c r="B16" s="50">
        <v>920</v>
      </c>
      <c r="C16" s="10" t="s">
        <v>16</v>
      </c>
      <c r="D16" s="51">
        <v>525392</v>
      </c>
      <c r="E16" s="52">
        <v>525392</v>
      </c>
    </row>
    <row r="17" spans="1:7" ht="31.5" x14ac:dyDescent="0.2">
      <c r="A17" s="31" t="s">
        <v>19</v>
      </c>
      <c r="B17" s="50">
        <v>920</v>
      </c>
      <c r="C17" s="15" t="s">
        <v>18</v>
      </c>
      <c r="D17" s="16">
        <v>2517392</v>
      </c>
      <c r="E17" s="52">
        <v>2517392</v>
      </c>
    </row>
    <row r="18" spans="1:7" ht="63" x14ac:dyDescent="0.2">
      <c r="A18" s="53" t="s">
        <v>47</v>
      </c>
      <c r="B18" s="50">
        <v>920</v>
      </c>
      <c r="C18" s="10" t="s">
        <v>20</v>
      </c>
      <c r="D18" s="54">
        <v>0</v>
      </c>
      <c r="E18" s="52">
        <v>0</v>
      </c>
    </row>
    <row r="19" spans="1:7" ht="63" x14ac:dyDescent="0.2">
      <c r="A19" s="31" t="s">
        <v>23</v>
      </c>
      <c r="B19" s="50">
        <v>920</v>
      </c>
      <c r="C19" s="15" t="s">
        <v>22</v>
      </c>
      <c r="D19" s="54">
        <v>-2517392</v>
      </c>
      <c r="E19" s="54">
        <v>-2517392</v>
      </c>
    </row>
    <row r="20" spans="1:7" s="57" customFormat="1" ht="31.5" x14ac:dyDescent="0.2">
      <c r="A20" s="55" t="s">
        <v>25</v>
      </c>
      <c r="B20" s="56"/>
      <c r="C20" s="17" t="s">
        <v>24</v>
      </c>
      <c r="D20" s="49">
        <f>+D21+D22</f>
        <v>1137519.8999999985</v>
      </c>
      <c r="E20" s="49">
        <f>+E21+E22</f>
        <v>102708.70000000298</v>
      </c>
    </row>
    <row r="21" spans="1:7" ht="31.5" x14ac:dyDescent="0.2">
      <c r="A21" s="45" t="s">
        <v>48</v>
      </c>
      <c r="B21" s="50">
        <v>920</v>
      </c>
      <c r="C21" s="10" t="s">
        <v>26</v>
      </c>
      <c r="D21" s="12">
        <f>-52533584.2+606561.6</f>
        <v>-51927022.600000001</v>
      </c>
      <c r="E21" s="52">
        <v>-59268238.5</v>
      </c>
    </row>
    <row r="22" spans="1:7" ht="31.5" x14ac:dyDescent="0.2">
      <c r="A22" s="53" t="s">
        <v>29</v>
      </c>
      <c r="B22" s="58">
        <v>920</v>
      </c>
      <c r="C22" s="15" t="s">
        <v>28</v>
      </c>
      <c r="D22" s="12">
        <v>53064542.5</v>
      </c>
      <c r="E22" s="52">
        <v>59370947.200000003</v>
      </c>
    </row>
    <row r="23" spans="1:7" ht="31.5" x14ac:dyDescent="0.2">
      <c r="A23" s="41" t="s">
        <v>31</v>
      </c>
      <c r="B23" s="48"/>
      <c r="C23" s="17" t="s">
        <v>30</v>
      </c>
      <c r="D23" s="59">
        <f>+D24+D25</f>
        <v>52392.900000000023</v>
      </c>
      <c r="E23" s="59">
        <f>+E24+E25</f>
        <v>-49057.200000000012</v>
      </c>
    </row>
    <row r="24" spans="1:7" ht="63" x14ac:dyDescent="0.2">
      <c r="A24" s="20" t="s">
        <v>33</v>
      </c>
      <c r="B24" s="60">
        <v>920</v>
      </c>
      <c r="C24" s="10" t="s">
        <v>32</v>
      </c>
      <c r="D24" s="12">
        <v>-797000</v>
      </c>
      <c r="E24" s="52">
        <v>-441500</v>
      </c>
    </row>
    <row r="25" spans="1:7" ht="78.75" x14ac:dyDescent="0.2">
      <c r="A25" s="20" t="s">
        <v>35</v>
      </c>
      <c r="B25" s="61">
        <v>920</v>
      </c>
      <c r="C25" s="10" t="s">
        <v>34</v>
      </c>
      <c r="D25" s="12">
        <v>849392.9</v>
      </c>
      <c r="E25" s="52">
        <v>392442.8</v>
      </c>
    </row>
    <row r="26" spans="1:7" ht="15.75" x14ac:dyDescent="0.2">
      <c r="A26" s="62" t="s">
        <v>36</v>
      </c>
      <c r="B26" s="63"/>
      <c r="C26" s="64"/>
      <c r="D26" s="26">
        <f>+D11</f>
        <v>1705537.6999999983</v>
      </c>
      <c r="E26" s="26">
        <f>+E11</f>
        <v>178324.90000000288</v>
      </c>
      <c r="F26" s="65"/>
      <c r="G26" s="66"/>
    </row>
    <row r="27" spans="1:7" x14ac:dyDescent="0.2">
      <c r="A27" s="67"/>
      <c r="C27" s="27"/>
      <c r="D27" s="14"/>
      <c r="E27" s="14"/>
    </row>
    <row r="28" spans="1:7" x14ac:dyDescent="0.2">
      <c r="A28" s="68"/>
      <c r="C28" s="23"/>
      <c r="D28" s="69"/>
    </row>
    <row r="29" spans="1:7" x14ac:dyDescent="0.2">
      <c r="A29" s="68"/>
      <c r="C29" s="23"/>
      <c r="D29" s="69"/>
    </row>
    <row r="30" spans="1:7" x14ac:dyDescent="0.2">
      <c r="A30" s="68"/>
      <c r="C30" s="23"/>
      <c r="D30" s="30"/>
      <c r="E30" s="30"/>
    </row>
    <row r="31" spans="1:7" x14ac:dyDescent="0.2">
      <c r="A31" s="68"/>
      <c r="C31" s="23"/>
    </row>
    <row r="32" spans="1:7" x14ac:dyDescent="0.2">
      <c r="D32" s="14"/>
      <c r="E32" s="14"/>
    </row>
  </sheetData>
  <mergeCells count="5">
    <mergeCell ref="A6:E6"/>
    <mergeCell ref="A9:A10"/>
    <mergeCell ref="B9:C9"/>
    <mergeCell ref="D9:D10"/>
    <mergeCell ref="E9:E10"/>
  </mergeCells>
  <pageMargins left="0.47" right="0.19685039370078741" top="0.45" bottom="0.19685039370078741" header="0.19685039370078741" footer="0.19685039370078741"/>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29"/>
  <sheetViews>
    <sheetView view="pageBreakPreview" zoomScaleNormal="100" zoomScaleSheetLayoutView="100" workbookViewId="0">
      <selection activeCell="B55" sqref="B55"/>
    </sheetView>
  </sheetViews>
  <sheetFormatPr defaultRowHeight="12.75" x14ac:dyDescent="0.2"/>
  <cols>
    <col min="1" max="1" width="5.140625" style="393" customWidth="1"/>
    <col min="2" max="2" width="29.42578125" style="393" customWidth="1"/>
    <col min="3" max="3" width="18.42578125" style="393" customWidth="1"/>
    <col min="4" max="4" width="17.42578125" style="393" customWidth="1"/>
    <col min="5" max="5" width="17.140625" style="393" customWidth="1"/>
    <col min="6" max="256" width="9.140625" style="393"/>
    <col min="257" max="257" width="5.140625" style="393" customWidth="1"/>
    <col min="258" max="258" width="29.42578125" style="393" customWidth="1"/>
    <col min="259" max="259" width="18.42578125" style="393" customWidth="1"/>
    <col min="260" max="260" width="17.42578125" style="393" customWidth="1"/>
    <col min="261" max="261" width="17.140625" style="393" customWidth="1"/>
    <col min="262" max="512" width="9.140625" style="393"/>
    <col min="513" max="513" width="5.140625" style="393" customWidth="1"/>
    <col min="514" max="514" width="29.42578125" style="393" customWidth="1"/>
    <col min="515" max="515" width="18.42578125" style="393" customWidth="1"/>
    <col min="516" max="516" width="17.42578125" style="393" customWidth="1"/>
    <col min="517" max="517" width="17.140625" style="393" customWidth="1"/>
    <col min="518" max="768" width="9.140625" style="393"/>
    <col min="769" max="769" width="5.140625" style="393" customWidth="1"/>
    <col min="770" max="770" width="29.42578125" style="393" customWidth="1"/>
    <col min="771" max="771" width="18.42578125" style="393" customWidth="1"/>
    <col min="772" max="772" width="17.42578125" style="393" customWidth="1"/>
    <col min="773" max="773" width="17.140625" style="393" customWidth="1"/>
    <col min="774" max="1024" width="9.140625" style="393"/>
    <col min="1025" max="1025" width="5.140625" style="393" customWidth="1"/>
    <col min="1026" max="1026" width="29.42578125" style="393" customWidth="1"/>
    <col min="1027" max="1027" width="18.42578125" style="393" customWidth="1"/>
    <col min="1028" max="1028" width="17.42578125" style="393" customWidth="1"/>
    <col min="1029" max="1029" width="17.140625" style="393" customWidth="1"/>
    <col min="1030" max="1280" width="9.140625" style="393"/>
    <col min="1281" max="1281" width="5.140625" style="393" customWidth="1"/>
    <col min="1282" max="1282" width="29.42578125" style="393" customWidth="1"/>
    <col min="1283" max="1283" width="18.42578125" style="393" customWidth="1"/>
    <col min="1284" max="1284" width="17.42578125" style="393" customWidth="1"/>
    <col min="1285" max="1285" width="17.140625" style="393" customWidth="1"/>
    <col min="1286" max="1536" width="9.140625" style="393"/>
    <col min="1537" max="1537" width="5.140625" style="393" customWidth="1"/>
    <col min="1538" max="1538" width="29.42578125" style="393" customWidth="1"/>
    <col min="1539" max="1539" width="18.42578125" style="393" customWidth="1"/>
    <col min="1540" max="1540" width="17.42578125" style="393" customWidth="1"/>
    <col min="1541" max="1541" width="17.140625" style="393" customWidth="1"/>
    <col min="1542" max="1792" width="9.140625" style="393"/>
    <col min="1793" max="1793" width="5.140625" style="393" customWidth="1"/>
    <col min="1794" max="1794" width="29.42578125" style="393" customWidth="1"/>
    <col min="1795" max="1795" width="18.42578125" style="393" customWidth="1"/>
    <col min="1796" max="1796" width="17.42578125" style="393" customWidth="1"/>
    <col min="1797" max="1797" width="17.140625" style="393" customWidth="1"/>
    <col min="1798" max="2048" width="9.140625" style="393"/>
    <col min="2049" max="2049" width="5.140625" style="393" customWidth="1"/>
    <col min="2050" max="2050" width="29.42578125" style="393" customWidth="1"/>
    <col min="2051" max="2051" width="18.42578125" style="393" customWidth="1"/>
    <col min="2052" max="2052" width="17.42578125" style="393" customWidth="1"/>
    <col min="2053" max="2053" width="17.140625" style="393" customWidth="1"/>
    <col min="2054" max="2304" width="9.140625" style="393"/>
    <col min="2305" max="2305" width="5.140625" style="393" customWidth="1"/>
    <col min="2306" max="2306" width="29.42578125" style="393" customWidth="1"/>
    <col min="2307" max="2307" width="18.42578125" style="393" customWidth="1"/>
    <col min="2308" max="2308" width="17.42578125" style="393" customWidth="1"/>
    <col min="2309" max="2309" width="17.140625" style="393" customWidth="1"/>
    <col min="2310" max="2560" width="9.140625" style="393"/>
    <col min="2561" max="2561" width="5.140625" style="393" customWidth="1"/>
    <col min="2562" max="2562" width="29.42578125" style="393" customWidth="1"/>
    <col min="2563" max="2563" width="18.42578125" style="393" customWidth="1"/>
    <col min="2564" max="2564" width="17.42578125" style="393" customWidth="1"/>
    <col min="2565" max="2565" width="17.140625" style="393" customWidth="1"/>
    <col min="2566" max="2816" width="9.140625" style="393"/>
    <col min="2817" max="2817" width="5.140625" style="393" customWidth="1"/>
    <col min="2818" max="2818" width="29.42578125" style="393" customWidth="1"/>
    <col min="2819" max="2819" width="18.42578125" style="393" customWidth="1"/>
    <col min="2820" max="2820" width="17.42578125" style="393" customWidth="1"/>
    <col min="2821" max="2821" width="17.140625" style="393" customWidth="1"/>
    <col min="2822" max="3072" width="9.140625" style="393"/>
    <col min="3073" max="3073" width="5.140625" style="393" customWidth="1"/>
    <col min="3074" max="3074" width="29.42578125" style="393" customWidth="1"/>
    <col min="3075" max="3075" width="18.42578125" style="393" customWidth="1"/>
    <col min="3076" max="3076" width="17.42578125" style="393" customWidth="1"/>
    <col min="3077" max="3077" width="17.140625" style="393" customWidth="1"/>
    <col min="3078" max="3328" width="9.140625" style="393"/>
    <col min="3329" max="3329" width="5.140625" style="393" customWidth="1"/>
    <col min="3330" max="3330" width="29.42578125" style="393" customWidth="1"/>
    <col min="3331" max="3331" width="18.42578125" style="393" customWidth="1"/>
    <col min="3332" max="3332" width="17.42578125" style="393" customWidth="1"/>
    <col min="3333" max="3333" width="17.140625" style="393" customWidth="1"/>
    <col min="3334" max="3584" width="9.140625" style="393"/>
    <col min="3585" max="3585" width="5.140625" style="393" customWidth="1"/>
    <col min="3586" max="3586" width="29.42578125" style="393" customWidth="1"/>
    <col min="3587" max="3587" width="18.42578125" style="393" customWidth="1"/>
    <col min="3588" max="3588" width="17.42578125" style="393" customWidth="1"/>
    <col min="3589" max="3589" width="17.140625" style="393" customWidth="1"/>
    <col min="3590" max="3840" width="9.140625" style="393"/>
    <col min="3841" max="3841" width="5.140625" style="393" customWidth="1"/>
    <col min="3842" max="3842" width="29.42578125" style="393" customWidth="1"/>
    <col min="3843" max="3843" width="18.42578125" style="393" customWidth="1"/>
    <col min="3844" max="3844" width="17.42578125" style="393" customWidth="1"/>
    <col min="3845" max="3845" width="17.140625" style="393" customWidth="1"/>
    <col min="3846" max="4096" width="9.140625" style="393"/>
    <col min="4097" max="4097" width="5.140625" style="393" customWidth="1"/>
    <col min="4098" max="4098" width="29.42578125" style="393" customWidth="1"/>
    <col min="4099" max="4099" width="18.42578125" style="393" customWidth="1"/>
    <col min="4100" max="4100" width="17.42578125" style="393" customWidth="1"/>
    <col min="4101" max="4101" width="17.140625" style="393" customWidth="1"/>
    <col min="4102" max="4352" width="9.140625" style="393"/>
    <col min="4353" max="4353" width="5.140625" style="393" customWidth="1"/>
    <col min="4354" max="4354" width="29.42578125" style="393" customWidth="1"/>
    <col min="4355" max="4355" width="18.42578125" style="393" customWidth="1"/>
    <col min="4356" max="4356" width="17.42578125" style="393" customWidth="1"/>
    <col min="4357" max="4357" width="17.140625" style="393" customWidth="1"/>
    <col min="4358" max="4608" width="9.140625" style="393"/>
    <col min="4609" max="4609" width="5.140625" style="393" customWidth="1"/>
    <col min="4610" max="4610" width="29.42578125" style="393" customWidth="1"/>
    <col min="4611" max="4611" width="18.42578125" style="393" customWidth="1"/>
    <col min="4612" max="4612" width="17.42578125" style="393" customWidth="1"/>
    <col min="4613" max="4613" width="17.140625" style="393" customWidth="1"/>
    <col min="4614" max="4864" width="9.140625" style="393"/>
    <col min="4865" max="4865" width="5.140625" style="393" customWidth="1"/>
    <col min="4866" max="4866" width="29.42578125" style="393" customWidth="1"/>
    <col min="4867" max="4867" width="18.42578125" style="393" customWidth="1"/>
    <col min="4868" max="4868" width="17.42578125" style="393" customWidth="1"/>
    <col min="4869" max="4869" width="17.140625" style="393" customWidth="1"/>
    <col min="4870" max="5120" width="9.140625" style="393"/>
    <col min="5121" max="5121" width="5.140625" style="393" customWidth="1"/>
    <col min="5122" max="5122" width="29.42578125" style="393" customWidth="1"/>
    <col min="5123" max="5123" width="18.42578125" style="393" customWidth="1"/>
    <col min="5124" max="5124" width="17.42578125" style="393" customWidth="1"/>
    <col min="5125" max="5125" width="17.140625" style="393" customWidth="1"/>
    <col min="5126" max="5376" width="9.140625" style="393"/>
    <col min="5377" max="5377" width="5.140625" style="393" customWidth="1"/>
    <col min="5378" max="5378" width="29.42578125" style="393" customWidth="1"/>
    <col min="5379" max="5379" width="18.42578125" style="393" customWidth="1"/>
    <col min="5380" max="5380" width="17.42578125" style="393" customWidth="1"/>
    <col min="5381" max="5381" width="17.140625" style="393" customWidth="1"/>
    <col min="5382" max="5632" width="9.140625" style="393"/>
    <col min="5633" max="5633" width="5.140625" style="393" customWidth="1"/>
    <col min="5634" max="5634" width="29.42578125" style="393" customWidth="1"/>
    <col min="5635" max="5635" width="18.42578125" style="393" customWidth="1"/>
    <col min="5636" max="5636" width="17.42578125" style="393" customWidth="1"/>
    <col min="5637" max="5637" width="17.140625" style="393" customWidth="1"/>
    <col min="5638" max="5888" width="9.140625" style="393"/>
    <col min="5889" max="5889" width="5.140625" style="393" customWidth="1"/>
    <col min="5890" max="5890" width="29.42578125" style="393" customWidth="1"/>
    <col min="5891" max="5891" width="18.42578125" style="393" customWidth="1"/>
    <col min="5892" max="5892" width="17.42578125" style="393" customWidth="1"/>
    <col min="5893" max="5893" width="17.140625" style="393" customWidth="1"/>
    <col min="5894" max="6144" width="9.140625" style="393"/>
    <col min="6145" max="6145" width="5.140625" style="393" customWidth="1"/>
    <col min="6146" max="6146" width="29.42578125" style="393" customWidth="1"/>
    <col min="6147" max="6147" width="18.42578125" style="393" customWidth="1"/>
    <col min="6148" max="6148" width="17.42578125" style="393" customWidth="1"/>
    <col min="6149" max="6149" width="17.140625" style="393" customWidth="1"/>
    <col min="6150" max="6400" width="9.140625" style="393"/>
    <col min="6401" max="6401" width="5.140625" style="393" customWidth="1"/>
    <col min="6402" max="6402" width="29.42578125" style="393" customWidth="1"/>
    <col min="6403" max="6403" width="18.42578125" style="393" customWidth="1"/>
    <col min="6404" max="6404" width="17.42578125" style="393" customWidth="1"/>
    <col min="6405" max="6405" width="17.140625" style="393" customWidth="1"/>
    <col min="6406" max="6656" width="9.140625" style="393"/>
    <col min="6657" max="6657" width="5.140625" style="393" customWidth="1"/>
    <col min="6658" max="6658" width="29.42578125" style="393" customWidth="1"/>
    <col min="6659" max="6659" width="18.42578125" style="393" customWidth="1"/>
    <col min="6660" max="6660" width="17.42578125" style="393" customWidth="1"/>
    <col min="6661" max="6661" width="17.140625" style="393" customWidth="1"/>
    <col min="6662" max="6912" width="9.140625" style="393"/>
    <col min="6913" max="6913" width="5.140625" style="393" customWidth="1"/>
    <col min="6914" max="6914" width="29.42578125" style="393" customWidth="1"/>
    <col min="6915" max="6915" width="18.42578125" style="393" customWidth="1"/>
    <col min="6916" max="6916" width="17.42578125" style="393" customWidth="1"/>
    <col min="6917" max="6917" width="17.140625" style="393" customWidth="1"/>
    <col min="6918" max="7168" width="9.140625" style="393"/>
    <col min="7169" max="7169" width="5.140625" style="393" customWidth="1"/>
    <col min="7170" max="7170" width="29.42578125" style="393" customWidth="1"/>
    <col min="7171" max="7171" width="18.42578125" style="393" customWidth="1"/>
    <col min="7172" max="7172" width="17.42578125" style="393" customWidth="1"/>
    <col min="7173" max="7173" width="17.140625" style="393" customWidth="1"/>
    <col min="7174" max="7424" width="9.140625" style="393"/>
    <col min="7425" max="7425" width="5.140625" style="393" customWidth="1"/>
    <col min="7426" max="7426" width="29.42578125" style="393" customWidth="1"/>
    <col min="7427" max="7427" width="18.42578125" style="393" customWidth="1"/>
    <col min="7428" max="7428" width="17.42578125" style="393" customWidth="1"/>
    <col min="7429" max="7429" width="17.140625" style="393" customWidth="1"/>
    <col min="7430" max="7680" width="9.140625" style="393"/>
    <col min="7681" max="7681" width="5.140625" style="393" customWidth="1"/>
    <col min="7682" max="7682" width="29.42578125" style="393" customWidth="1"/>
    <col min="7683" max="7683" width="18.42578125" style="393" customWidth="1"/>
    <col min="7684" max="7684" width="17.42578125" style="393" customWidth="1"/>
    <col min="7685" max="7685" width="17.140625" style="393" customWidth="1"/>
    <col min="7686" max="7936" width="9.140625" style="393"/>
    <col min="7937" max="7937" width="5.140625" style="393" customWidth="1"/>
    <col min="7938" max="7938" width="29.42578125" style="393" customWidth="1"/>
    <col min="7939" max="7939" width="18.42578125" style="393" customWidth="1"/>
    <col min="7940" max="7940" width="17.42578125" style="393" customWidth="1"/>
    <col min="7941" max="7941" width="17.140625" style="393" customWidth="1"/>
    <col min="7942" max="8192" width="9.140625" style="393"/>
    <col min="8193" max="8193" width="5.140625" style="393" customWidth="1"/>
    <col min="8194" max="8194" width="29.42578125" style="393" customWidth="1"/>
    <col min="8195" max="8195" width="18.42578125" style="393" customWidth="1"/>
    <col min="8196" max="8196" width="17.42578125" style="393" customWidth="1"/>
    <col min="8197" max="8197" width="17.140625" style="393" customWidth="1"/>
    <col min="8198" max="8448" width="9.140625" style="393"/>
    <col min="8449" max="8449" width="5.140625" style="393" customWidth="1"/>
    <col min="8450" max="8450" width="29.42578125" style="393" customWidth="1"/>
    <col min="8451" max="8451" width="18.42578125" style="393" customWidth="1"/>
    <col min="8452" max="8452" width="17.42578125" style="393" customWidth="1"/>
    <col min="8453" max="8453" width="17.140625" style="393" customWidth="1"/>
    <col min="8454" max="8704" width="9.140625" style="393"/>
    <col min="8705" max="8705" width="5.140625" style="393" customWidth="1"/>
    <col min="8706" max="8706" width="29.42578125" style="393" customWidth="1"/>
    <col min="8707" max="8707" width="18.42578125" style="393" customWidth="1"/>
    <col min="8708" max="8708" width="17.42578125" style="393" customWidth="1"/>
    <col min="8709" max="8709" width="17.140625" style="393" customWidth="1"/>
    <col min="8710" max="8960" width="9.140625" style="393"/>
    <col min="8961" max="8961" width="5.140625" style="393" customWidth="1"/>
    <col min="8962" max="8962" width="29.42578125" style="393" customWidth="1"/>
    <col min="8963" max="8963" width="18.42578125" style="393" customWidth="1"/>
    <col min="8964" max="8964" width="17.42578125" style="393" customWidth="1"/>
    <col min="8965" max="8965" width="17.140625" style="393" customWidth="1"/>
    <col min="8966" max="9216" width="9.140625" style="393"/>
    <col min="9217" max="9217" width="5.140625" style="393" customWidth="1"/>
    <col min="9218" max="9218" width="29.42578125" style="393" customWidth="1"/>
    <col min="9219" max="9219" width="18.42578125" style="393" customWidth="1"/>
    <col min="9220" max="9220" width="17.42578125" style="393" customWidth="1"/>
    <col min="9221" max="9221" width="17.140625" style="393" customWidth="1"/>
    <col min="9222" max="9472" width="9.140625" style="393"/>
    <col min="9473" max="9473" width="5.140625" style="393" customWidth="1"/>
    <col min="9474" max="9474" width="29.42578125" style="393" customWidth="1"/>
    <col min="9475" max="9475" width="18.42578125" style="393" customWidth="1"/>
    <col min="9476" max="9476" width="17.42578125" style="393" customWidth="1"/>
    <col min="9477" max="9477" width="17.140625" style="393" customWidth="1"/>
    <col min="9478" max="9728" width="9.140625" style="393"/>
    <col min="9729" max="9729" width="5.140625" style="393" customWidth="1"/>
    <col min="9730" max="9730" width="29.42578125" style="393" customWidth="1"/>
    <col min="9731" max="9731" width="18.42578125" style="393" customWidth="1"/>
    <col min="9732" max="9732" width="17.42578125" style="393" customWidth="1"/>
    <col min="9733" max="9733" width="17.140625" style="393" customWidth="1"/>
    <col min="9734" max="9984" width="9.140625" style="393"/>
    <col min="9985" max="9985" width="5.140625" style="393" customWidth="1"/>
    <col min="9986" max="9986" width="29.42578125" style="393" customWidth="1"/>
    <col min="9987" max="9987" width="18.42578125" style="393" customWidth="1"/>
    <col min="9988" max="9988" width="17.42578125" style="393" customWidth="1"/>
    <col min="9989" max="9989" width="17.140625" style="393" customWidth="1"/>
    <col min="9990" max="10240" width="9.140625" style="393"/>
    <col min="10241" max="10241" width="5.140625" style="393" customWidth="1"/>
    <col min="10242" max="10242" width="29.42578125" style="393" customWidth="1"/>
    <col min="10243" max="10243" width="18.42578125" style="393" customWidth="1"/>
    <col min="10244" max="10244" width="17.42578125" style="393" customWidth="1"/>
    <col min="10245" max="10245" width="17.140625" style="393" customWidth="1"/>
    <col min="10246" max="10496" width="9.140625" style="393"/>
    <col min="10497" max="10497" width="5.140625" style="393" customWidth="1"/>
    <col min="10498" max="10498" width="29.42578125" style="393" customWidth="1"/>
    <col min="10499" max="10499" width="18.42578125" style="393" customWidth="1"/>
    <col min="10500" max="10500" width="17.42578125" style="393" customWidth="1"/>
    <col min="10501" max="10501" width="17.140625" style="393" customWidth="1"/>
    <col min="10502" max="10752" width="9.140625" style="393"/>
    <col min="10753" max="10753" width="5.140625" style="393" customWidth="1"/>
    <col min="10754" max="10754" width="29.42578125" style="393" customWidth="1"/>
    <col min="10755" max="10755" width="18.42578125" style="393" customWidth="1"/>
    <col min="10756" max="10756" width="17.42578125" style="393" customWidth="1"/>
    <col min="10757" max="10757" width="17.140625" style="393" customWidth="1"/>
    <col min="10758" max="11008" width="9.140625" style="393"/>
    <col min="11009" max="11009" width="5.140625" style="393" customWidth="1"/>
    <col min="11010" max="11010" width="29.42578125" style="393" customWidth="1"/>
    <col min="11011" max="11011" width="18.42578125" style="393" customWidth="1"/>
    <col min="11012" max="11012" width="17.42578125" style="393" customWidth="1"/>
    <col min="11013" max="11013" width="17.140625" style="393" customWidth="1"/>
    <col min="11014" max="11264" width="9.140625" style="393"/>
    <col min="11265" max="11265" width="5.140625" style="393" customWidth="1"/>
    <col min="11266" max="11266" width="29.42578125" style="393" customWidth="1"/>
    <col min="11267" max="11267" width="18.42578125" style="393" customWidth="1"/>
    <col min="11268" max="11268" width="17.42578125" style="393" customWidth="1"/>
    <col min="11269" max="11269" width="17.140625" style="393" customWidth="1"/>
    <col min="11270" max="11520" width="9.140625" style="393"/>
    <col min="11521" max="11521" width="5.140625" style="393" customWidth="1"/>
    <col min="11522" max="11522" width="29.42578125" style="393" customWidth="1"/>
    <col min="11523" max="11523" width="18.42578125" style="393" customWidth="1"/>
    <col min="11524" max="11524" width="17.42578125" style="393" customWidth="1"/>
    <col min="11525" max="11525" width="17.140625" style="393" customWidth="1"/>
    <col min="11526" max="11776" width="9.140625" style="393"/>
    <col min="11777" max="11777" width="5.140625" style="393" customWidth="1"/>
    <col min="11778" max="11778" width="29.42578125" style="393" customWidth="1"/>
    <col min="11779" max="11779" width="18.42578125" style="393" customWidth="1"/>
    <col min="11780" max="11780" width="17.42578125" style="393" customWidth="1"/>
    <col min="11781" max="11781" width="17.140625" style="393" customWidth="1"/>
    <col min="11782" max="12032" width="9.140625" style="393"/>
    <col min="12033" max="12033" width="5.140625" style="393" customWidth="1"/>
    <col min="12034" max="12034" width="29.42578125" style="393" customWidth="1"/>
    <col min="12035" max="12035" width="18.42578125" style="393" customWidth="1"/>
    <col min="12036" max="12036" width="17.42578125" style="393" customWidth="1"/>
    <col min="12037" max="12037" width="17.140625" style="393" customWidth="1"/>
    <col min="12038" max="12288" width="9.140625" style="393"/>
    <col min="12289" max="12289" width="5.140625" style="393" customWidth="1"/>
    <col min="12290" max="12290" width="29.42578125" style="393" customWidth="1"/>
    <col min="12291" max="12291" width="18.42578125" style="393" customWidth="1"/>
    <col min="12292" max="12292" width="17.42578125" style="393" customWidth="1"/>
    <col min="12293" max="12293" width="17.140625" style="393" customWidth="1"/>
    <col min="12294" max="12544" width="9.140625" style="393"/>
    <col min="12545" max="12545" width="5.140625" style="393" customWidth="1"/>
    <col min="12546" max="12546" width="29.42578125" style="393" customWidth="1"/>
    <col min="12547" max="12547" width="18.42578125" style="393" customWidth="1"/>
    <col min="12548" max="12548" width="17.42578125" style="393" customWidth="1"/>
    <col min="12549" max="12549" width="17.140625" style="393" customWidth="1"/>
    <col min="12550" max="12800" width="9.140625" style="393"/>
    <col min="12801" max="12801" width="5.140625" style="393" customWidth="1"/>
    <col min="12802" max="12802" width="29.42578125" style="393" customWidth="1"/>
    <col min="12803" max="12803" width="18.42578125" style="393" customWidth="1"/>
    <col min="12804" max="12804" width="17.42578125" style="393" customWidth="1"/>
    <col min="12805" max="12805" width="17.140625" style="393" customWidth="1"/>
    <col min="12806" max="13056" width="9.140625" style="393"/>
    <col min="13057" max="13057" width="5.140625" style="393" customWidth="1"/>
    <col min="13058" max="13058" width="29.42578125" style="393" customWidth="1"/>
    <col min="13059" max="13059" width="18.42578125" style="393" customWidth="1"/>
    <col min="13060" max="13060" width="17.42578125" style="393" customWidth="1"/>
    <col min="13061" max="13061" width="17.140625" style="393" customWidth="1"/>
    <col min="13062" max="13312" width="9.140625" style="393"/>
    <col min="13313" max="13313" width="5.140625" style="393" customWidth="1"/>
    <col min="13314" max="13314" width="29.42578125" style="393" customWidth="1"/>
    <col min="13315" max="13315" width="18.42578125" style="393" customWidth="1"/>
    <col min="13316" max="13316" width="17.42578125" style="393" customWidth="1"/>
    <col min="13317" max="13317" width="17.140625" style="393" customWidth="1"/>
    <col min="13318" max="13568" width="9.140625" style="393"/>
    <col min="13569" max="13569" width="5.140625" style="393" customWidth="1"/>
    <col min="13570" max="13570" width="29.42578125" style="393" customWidth="1"/>
    <col min="13571" max="13571" width="18.42578125" style="393" customWidth="1"/>
    <col min="13572" max="13572" width="17.42578125" style="393" customWidth="1"/>
    <col min="13573" max="13573" width="17.140625" style="393" customWidth="1"/>
    <col min="13574" max="13824" width="9.140625" style="393"/>
    <col min="13825" max="13825" width="5.140625" style="393" customWidth="1"/>
    <col min="13826" max="13826" width="29.42578125" style="393" customWidth="1"/>
    <col min="13827" max="13827" width="18.42578125" style="393" customWidth="1"/>
    <col min="13828" max="13828" width="17.42578125" style="393" customWidth="1"/>
    <col min="13829" max="13829" width="17.140625" style="393" customWidth="1"/>
    <col min="13830" max="14080" width="9.140625" style="393"/>
    <col min="14081" max="14081" width="5.140625" style="393" customWidth="1"/>
    <col min="14082" max="14082" width="29.42578125" style="393" customWidth="1"/>
    <col min="14083" max="14083" width="18.42578125" style="393" customWidth="1"/>
    <col min="14084" max="14084" width="17.42578125" style="393" customWidth="1"/>
    <col min="14085" max="14085" width="17.140625" style="393" customWidth="1"/>
    <col min="14086" max="14336" width="9.140625" style="393"/>
    <col min="14337" max="14337" width="5.140625" style="393" customWidth="1"/>
    <col min="14338" max="14338" width="29.42578125" style="393" customWidth="1"/>
    <col min="14339" max="14339" width="18.42578125" style="393" customWidth="1"/>
    <col min="14340" max="14340" width="17.42578125" style="393" customWidth="1"/>
    <col min="14341" max="14341" width="17.140625" style="393" customWidth="1"/>
    <col min="14342" max="14592" width="9.140625" style="393"/>
    <col min="14593" max="14593" width="5.140625" style="393" customWidth="1"/>
    <col min="14594" max="14594" width="29.42578125" style="393" customWidth="1"/>
    <col min="14595" max="14595" width="18.42578125" style="393" customWidth="1"/>
    <col min="14596" max="14596" width="17.42578125" style="393" customWidth="1"/>
    <col min="14597" max="14597" width="17.140625" style="393" customWidth="1"/>
    <col min="14598" max="14848" width="9.140625" style="393"/>
    <col min="14849" max="14849" width="5.140625" style="393" customWidth="1"/>
    <col min="14850" max="14850" width="29.42578125" style="393" customWidth="1"/>
    <col min="14851" max="14851" width="18.42578125" style="393" customWidth="1"/>
    <col min="14852" max="14852" width="17.42578125" style="393" customWidth="1"/>
    <col min="14853" max="14853" width="17.140625" style="393" customWidth="1"/>
    <col min="14854" max="15104" width="9.140625" style="393"/>
    <col min="15105" max="15105" width="5.140625" style="393" customWidth="1"/>
    <col min="15106" max="15106" width="29.42578125" style="393" customWidth="1"/>
    <col min="15107" max="15107" width="18.42578125" style="393" customWidth="1"/>
    <col min="15108" max="15108" width="17.42578125" style="393" customWidth="1"/>
    <col min="15109" max="15109" width="17.140625" style="393" customWidth="1"/>
    <col min="15110" max="15360" width="9.140625" style="393"/>
    <col min="15361" max="15361" width="5.140625" style="393" customWidth="1"/>
    <col min="15362" max="15362" width="29.42578125" style="393" customWidth="1"/>
    <col min="15363" max="15363" width="18.42578125" style="393" customWidth="1"/>
    <col min="15364" max="15364" width="17.42578125" style="393" customWidth="1"/>
    <col min="15365" max="15365" width="17.140625" style="393" customWidth="1"/>
    <col min="15366" max="15616" width="9.140625" style="393"/>
    <col min="15617" max="15617" width="5.140625" style="393" customWidth="1"/>
    <col min="15618" max="15618" width="29.42578125" style="393" customWidth="1"/>
    <col min="15619" max="15619" width="18.42578125" style="393" customWidth="1"/>
    <col min="15620" max="15620" width="17.42578125" style="393" customWidth="1"/>
    <col min="15621" max="15621" width="17.140625" style="393" customWidth="1"/>
    <col min="15622" max="15872" width="9.140625" style="393"/>
    <col min="15873" max="15873" width="5.140625" style="393" customWidth="1"/>
    <col min="15874" max="15874" width="29.42578125" style="393" customWidth="1"/>
    <col min="15875" max="15875" width="18.42578125" style="393" customWidth="1"/>
    <col min="15876" max="15876" width="17.42578125" style="393" customWidth="1"/>
    <col min="15877" max="15877" width="17.140625" style="393" customWidth="1"/>
    <col min="15878" max="16128" width="9.140625" style="393"/>
    <col min="16129" max="16129" width="5.140625" style="393" customWidth="1"/>
    <col min="16130" max="16130" width="29.42578125" style="393" customWidth="1"/>
    <col min="16131" max="16131" width="18.42578125" style="393" customWidth="1"/>
    <col min="16132" max="16132" width="17.42578125" style="393" customWidth="1"/>
    <col min="16133" max="16133" width="17.140625" style="393" customWidth="1"/>
    <col min="16134" max="16384" width="9.140625" style="393"/>
  </cols>
  <sheetData>
    <row r="1" spans="1:5" ht="15.75" x14ac:dyDescent="0.25">
      <c r="A1" s="394"/>
      <c r="E1" s="399" t="s">
        <v>1858</v>
      </c>
    </row>
    <row r="2" spans="1:5" ht="15.75" x14ac:dyDescent="0.25">
      <c r="A2" s="394"/>
      <c r="E2" s="395" t="s">
        <v>1840</v>
      </c>
    </row>
    <row r="3" spans="1:5" ht="15.75" x14ac:dyDescent="0.25">
      <c r="A3" s="394"/>
      <c r="B3" s="394"/>
      <c r="D3" s="399"/>
      <c r="E3" s="399"/>
    </row>
    <row r="4" spans="1:5" ht="19.5" customHeight="1" x14ac:dyDescent="0.25">
      <c r="A4" s="445" t="s">
        <v>1673</v>
      </c>
      <c r="B4" s="445"/>
      <c r="C4" s="445"/>
      <c r="D4" s="445"/>
      <c r="E4" s="445"/>
    </row>
    <row r="5" spans="1:5" ht="30.75" customHeight="1" x14ac:dyDescent="0.2">
      <c r="A5" s="520"/>
      <c r="B5" s="446" t="s">
        <v>1859</v>
      </c>
      <c r="C5" s="446"/>
      <c r="D5" s="446"/>
      <c r="E5" s="446"/>
    </row>
    <row r="6" spans="1:5" ht="15.75" x14ac:dyDescent="0.25">
      <c r="A6" s="447"/>
      <c r="B6" s="447"/>
      <c r="E6" s="521" t="s">
        <v>1675</v>
      </c>
    </row>
    <row r="7" spans="1:5" ht="30.75" customHeight="1" x14ac:dyDescent="0.2">
      <c r="A7" s="405" t="s">
        <v>1676</v>
      </c>
      <c r="B7" s="404" t="s">
        <v>1803</v>
      </c>
      <c r="C7" s="405" t="s">
        <v>1804</v>
      </c>
      <c r="D7" s="430" t="s">
        <v>43</v>
      </c>
      <c r="E7" s="404" t="s">
        <v>53</v>
      </c>
    </row>
    <row r="8" spans="1:5" ht="16.5" customHeight="1" x14ac:dyDescent="0.2">
      <c r="A8" s="461">
        <v>1</v>
      </c>
      <c r="B8" s="522" t="s">
        <v>1806</v>
      </c>
      <c r="C8" s="463">
        <v>7513.616</v>
      </c>
      <c r="D8" s="464">
        <v>7483.616</v>
      </c>
      <c r="E8" s="523">
        <f>D8/C8*100</f>
        <v>99.600724870688097</v>
      </c>
    </row>
    <row r="9" spans="1:5" ht="15.75" x14ac:dyDescent="0.2">
      <c r="A9" s="465">
        <v>2</v>
      </c>
      <c r="B9" s="524" t="s">
        <v>1807</v>
      </c>
      <c r="C9" s="463">
        <v>7794.6540000000005</v>
      </c>
      <c r="D9" s="466">
        <v>7636.4489999999996</v>
      </c>
      <c r="E9" s="525">
        <f t="shared" ref="E9:E26" si="0">D9/C9*100</f>
        <v>97.970339671266998</v>
      </c>
    </row>
    <row r="10" spans="1:5" ht="15.75" x14ac:dyDescent="0.2">
      <c r="A10" s="465">
        <v>3</v>
      </c>
      <c r="B10" s="524" t="s">
        <v>1846</v>
      </c>
      <c r="C10" s="463">
        <v>16606.666000000001</v>
      </c>
      <c r="D10" s="466">
        <v>16570.543000000001</v>
      </c>
      <c r="E10" s="525">
        <f t="shared" si="0"/>
        <v>99.782478915394577</v>
      </c>
    </row>
    <row r="11" spans="1:5" ht="15.75" x14ac:dyDescent="0.2">
      <c r="A11" s="465">
        <v>4</v>
      </c>
      <c r="B11" s="524" t="s">
        <v>1809</v>
      </c>
      <c r="C11" s="463">
        <v>7909.3819999999996</v>
      </c>
      <c r="D11" s="466">
        <v>7909.3819999999996</v>
      </c>
      <c r="E11" s="525">
        <f t="shared" si="0"/>
        <v>100</v>
      </c>
    </row>
    <row r="12" spans="1:5" ht="15.75" x14ac:dyDescent="0.2">
      <c r="A12" s="465">
        <v>5</v>
      </c>
      <c r="B12" s="526" t="s">
        <v>1810</v>
      </c>
      <c r="C12" s="463">
        <v>16045.76</v>
      </c>
      <c r="D12" s="466">
        <v>15985.76</v>
      </c>
      <c r="E12" s="525">
        <f t="shared" si="0"/>
        <v>99.626069441397604</v>
      </c>
    </row>
    <row r="13" spans="1:5" ht="15.75" x14ac:dyDescent="0.2">
      <c r="A13" s="465">
        <v>6</v>
      </c>
      <c r="B13" s="524" t="s">
        <v>1811</v>
      </c>
      <c r="C13" s="463">
        <v>5185.1495699999996</v>
      </c>
      <c r="D13" s="466">
        <v>5156.6814800000002</v>
      </c>
      <c r="E13" s="525">
        <f t="shared" si="0"/>
        <v>99.450968778900645</v>
      </c>
    </row>
    <row r="14" spans="1:5" ht="15.75" x14ac:dyDescent="0.2">
      <c r="A14" s="465">
        <v>7</v>
      </c>
      <c r="B14" s="524" t="s">
        <v>1812</v>
      </c>
      <c r="C14" s="463">
        <v>4793.1555099999996</v>
      </c>
      <c r="D14" s="466">
        <v>4765.3204999999998</v>
      </c>
      <c r="E14" s="525">
        <f t="shared" si="0"/>
        <v>99.419275883247948</v>
      </c>
    </row>
    <row r="15" spans="1:5" ht="15.75" x14ac:dyDescent="0.2">
      <c r="A15" s="465">
        <v>8</v>
      </c>
      <c r="B15" s="524" t="s">
        <v>1813</v>
      </c>
      <c r="C15" s="463">
        <v>3728.7040000000002</v>
      </c>
      <c r="D15" s="466">
        <v>3702.585</v>
      </c>
      <c r="E15" s="525">
        <f t="shared" si="0"/>
        <v>99.299515327577623</v>
      </c>
    </row>
    <row r="16" spans="1:5" ht="15.75" x14ac:dyDescent="0.2">
      <c r="A16" s="465">
        <v>9</v>
      </c>
      <c r="B16" s="524" t="s">
        <v>1814</v>
      </c>
      <c r="C16" s="463">
        <v>6049.7269999999999</v>
      </c>
      <c r="D16" s="466">
        <v>6020.5439999999999</v>
      </c>
      <c r="E16" s="525">
        <f t="shared" si="0"/>
        <v>99.51761459649336</v>
      </c>
    </row>
    <row r="17" spans="1:7" ht="15.75" x14ac:dyDescent="0.2">
      <c r="A17" s="465">
        <v>10</v>
      </c>
      <c r="B17" s="524" t="s">
        <v>1815</v>
      </c>
      <c r="C17" s="463">
        <v>9900.1689999999999</v>
      </c>
      <c r="D17" s="466">
        <v>9883.5439999999999</v>
      </c>
      <c r="E17" s="525">
        <f t="shared" si="0"/>
        <v>99.832073573693535</v>
      </c>
    </row>
    <row r="18" spans="1:7" ht="15.75" x14ac:dyDescent="0.2">
      <c r="A18" s="465">
        <v>11</v>
      </c>
      <c r="B18" s="524" t="s">
        <v>1816</v>
      </c>
      <c r="C18" s="463">
        <v>6660.759</v>
      </c>
      <c r="D18" s="466">
        <v>6617.5940000000001</v>
      </c>
      <c r="E18" s="525">
        <f>D18/C18*100</f>
        <v>99.351950731140406</v>
      </c>
    </row>
    <row r="19" spans="1:7" ht="15.75" x14ac:dyDescent="0.2">
      <c r="A19" s="465">
        <v>12</v>
      </c>
      <c r="B19" s="524" t="s">
        <v>1817</v>
      </c>
      <c r="C19" s="463">
        <v>2463.038</v>
      </c>
      <c r="D19" s="466">
        <v>2440.1194999999998</v>
      </c>
      <c r="E19" s="525">
        <f>D19/C19*100</f>
        <v>99.069502784772283</v>
      </c>
    </row>
    <row r="20" spans="1:7" ht="15.75" x14ac:dyDescent="0.2">
      <c r="A20" s="465">
        <v>13</v>
      </c>
      <c r="B20" s="524" t="s">
        <v>1829</v>
      </c>
      <c r="C20" s="463">
        <v>4403.701</v>
      </c>
      <c r="D20" s="466">
        <v>4374.9120000000003</v>
      </c>
      <c r="E20" s="525">
        <f t="shared" si="0"/>
        <v>99.346254434622168</v>
      </c>
    </row>
    <row r="21" spans="1:7" ht="15.75" x14ac:dyDescent="0.2">
      <c r="A21" s="465">
        <v>14</v>
      </c>
      <c r="B21" s="524" t="s">
        <v>1818</v>
      </c>
      <c r="C21" s="463">
        <v>15893.752</v>
      </c>
      <c r="D21" s="466">
        <v>15831.619000000001</v>
      </c>
      <c r="E21" s="525">
        <f t="shared" si="0"/>
        <v>99.60907279791455</v>
      </c>
    </row>
    <row r="22" spans="1:7" ht="15.75" x14ac:dyDescent="0.2">
      <c r="A22" s="465">
        <v>15</v>
      </c>
      <c r="B22" s="524" t="s">
        <v>1819</v>
      </c>
      <c r="C22" s="463">
        <v>4174.7780000000002</v>
      </c>
      <c r="D22" s="466">
        <v>4174.7780000000002</v>
      </c>
      <c r="E22" s="525">
        <f t="shared" si="0"/>
        <v>100</v>
      </c>
    </row>
    <row r="23" spans="1:7" ht="15.75" x14ac:dyDescent="0.2">
      <c r="A23" s="465">
        <v>16</v>
      </c>
      <c r="B23" s="524" t="s">
        <v>1820</v>
      </c>
      <c r="C23" s="463">
        <v>6063.3540000000003</v>
      </c>
      <c r="D23" s="466">
        <v>6042.23</v>
      </c>
      <c r="E23" s="525">
        <f t="shared" si="0"/>
        <v>99.651611962620009</v>
      </c>
    </row>
    <row r="24" spans="1:7" ht="15.75" x14ac:dyDescent="0.2">
      <c r="A24" s="465">
        <v>17</v>
      </c>
      <c r="B24" s="524" t="s">
        <v>1821</v>
      </c>
      <c r="C24" s="463">
        <v>5533.2839999999997</v>
      </c>
      <c r="D24" s="466">
        <v>5500.549</v>
      </c>
      <c r="E24" s="525">
        <f t="shared" si="0"/>
        <v>99.408398339937008</v>
      </c>
      <c r="G24" s="436"/>
    </row>
    <row r="25" spans="1:7" ht="15.75" x14ac:dyDescent="0.2">
      <c r="A25" s="465">
        <v>18</v>
      </c>
      <c r="B25" s="524" t="s">
        <v>1822</v>
      </c>
      <c r="C25" s="463">
        <v>8208.5059999999994</v>
      </c>
      <c r="D25" s="466">
        <v>8115.2619999999997</v>
      </c>
      <c r="E25" s="525">
        <f t="shared" si="0"/>
        <v>98.864056382489096</v>
      </c>
    </row>
    <row r="26" spans="1:7" ht="15.75" x14ac:dyDescent="0.2">
      <c r="A26" s="465">
        <v>19</v>
      </c>
      <c r="B26" s="524" t="s">
        <v>1839</v>
      </c>
      <c r="C26" s="463">
        <v>31002.625</v>
      </c>
      <c r="D26" s="466">
        <v>30912.625</v>
      </c>
      <c r="E26" s="525">
        <f t="shared" si="0"/>
        <v>99.709702001040228</v>
      </c>
    </row>
    <row r="27" spans="1:7" ht="15.75" x14ac:dyDescent="0.25">
      <c r="A27" s="527"/>
      <c r="B27" s="524"/>
      <c r="C27" s="517"/>
      <c r="D27" s="517"/>
      <c r="E27" s="525"/>
    </row>
    <row r="28" spans="1:7" ht="19.5" customHeight="1" x14ac:dyDescent="0.25">
      <c r="A28" s="422"/>
      <c r="B28" s="442" t="s">
        <v>1823</v>
      </c>
      <c r="C28" s="528">
        <f>SUM(C8:C27)</f>
        <v>169930.78008000003</v>
      </c>
      <c r="D28" s="528">
        <f>SUM(D8:D27)</f>
        <v>169124.11348</v>
      </c>
      <c r="E28" s="529">
        <f>D28/C28*100</f>
        <v>99.525296947604033</v>
      </c>
    </row>
    <row r="29" spans="1:7" ht="15.75" x14ac:dyDescent="0.25">
      <c r="A29" s="394"/>
      <c r="B29" s="394"/>
    </row>
  </sheetData>
  <mergeCells count="2">
    <mergeCell ref="A4:E4"/>
    <mergeCell ref="B5:E5"/>
  </mergeCells>
  <printOptions horizontalCentered="1"/>
  <pageMargins left="0.82677165354330717" right="0.19685039370078741" top="0.47244094488188981" bottom="0.98425196850393704" header="0.19685039370078741" footer="0.51181102362204722"/>
  <pageSetup paperSize="9" orientation="portrait" r:id="rId1"/>
  <headerFooter alignWithMargins="0"/>
  <colBreaks count="1" manualBreakCount="1">
    <brk id="5" max="3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2"/>
  <sheetViews>
    <sheetView view="pageBreakPreview" zoomScaleNormal="100" zoomScaleSheetLayoutView="100" workbookViewId="0">
      <selection activeCell="B55" sqref="B55"/>
    </sheetView>
  </sheetViews>
  <sheetFormatPr defaultRowHeight="12.75" x14ac:dyDescent="0.2"/>
  <cols>
    <col min="1" max="1" width="4.140625" customWidth="1"/>
    <col min="2" max="2" width="26.7109375" customWidth="1"/>
    <col min="3" max="3" width="17.7109375" customWidth="1"/>
    <col min="4" max="4" width="16.7109375" customWidth="1"/>
    <col min="5" max="5" width="17.85546875" customWidth="1"/>
    <col min="257" max="257" width="4.140625" customWidth="1"/>
    <col min="258" max="258" width="26.7109375" customWidth="1"/>
    <col min="259" max="259" width="17.7109375" customWidth="1"/>
    <col min="260" max="260" width="16.7109375" customWidth="1"/>
    <col min="261" max="261" width="17.85546875" customWidth="1"/>
    <col min="513" max="513" width="4.140625" customWidth="1"/>
    <col min="514" max="514" width="26.7109375" customWidth="1"/>
    <col min="515" max="515" width="17.7109375" customWidth="1"/>
    <col min="516" max="516" width="16.7109375" customWidth="1"/>
    <col min="517" max="517" width="17.85546875" customWidth="1"/>
    <col min="769" max="769" width="4.140625" customWidth="1"/>
    <col min="770" max="770" width="26.7109375" customWidth="1"/>
    <col min="771" max="771" width="17.7109375" customWidth="1"/>
    <col min="772" max="772" width="16.7109375" customWidth="1"/>
    <col min="773" max="773" width="17.85546875" customWidth="1"/>
    <col min="1025" max="1025" width="4.140625" customWidth="1"/>
    <col min="1026" max="1026" width="26.7109375" customWidth="1"/>
    <col min="1027" max="1027" width="17.7109375" customWidth="1"/>
    <col min="1028" max="1028" width="16.7109375" customWidth="1"/>
    <col min="1029" max="1029" width="17.85546875" customWidth="1"/>
    <col min="1281" max="1281" width="4.140625" customWidth="1"/>
    <col min="1282" max="1282" width="26.7109375" customWidth="1"/>
    <col min="1283" max="1283" width="17.7109375" customWidth="1"/>
    <col min="1284" max="1284" width="16.7109375" customWidth="1"/>
    <col min="1285" max="1285" width="17.85546875" customWidth="1"/>
    <col min="1537" max="1537" width="4.140625" customWidth="1"/>
    <col min="1538" max="1538" width="26.7109375" customWidth="1"/>
    <col min="1539" max="1539" width="17.7109375" customWidth="1"/>
    <col min="1540" max="1540" width="16.7109375" customWidth="1"/>
    <col min="1541" max="1541" width="17.85546875" customWidth="1"/>
    <col min="1793" max="1793" width="4.140625" customWidth="1"/>
    <col min="1794" max="1794" width="26.7109375" customWidth="1"/>
    <col min="1795" max="1795" width="17.7109375" customWidth="1"/>
    <col min="1796" max="1796" width="16.7109375" customWidth="1"/>
    <col min="1797" max="1797" width="17.85546875" customWidth="1"/>
    <col min="2049" max="2049" width="4.140625" customWidth="1"/>
    <col min="2050" max="2050" width="26.7109375" customWidth="1"/>
    <col min="2051" max="2051" width="17.7109375" customWidth="1"/>
    <col min="2052" max="2052" width="16.7109375" customWidth="1"/>
    <col min="2053" max="2053" width="17.85546875" customWidth="1"/>
    <col min="2305" max="2305" width="4.140625" customWidth="1"/>
    <col min="2306" max="2306" width="26.7109375" customWidth="1"/>
    <col min="2307" max="2307" width="17.7109375" customWidth="1"/>
    <col min="2308" max="2308" width="16.7109375" customWidth="1"/>
    <col min="2309" max="2309" width="17.85546875" customWidth="1"/>
    <col min="2561" max="2561" width="4.140625" customWidth="1"/>
    <col min="2562" max="2562" width="26.7109375" customWidth="1"/>
    <col min="2563" max="2563" width="17.7109375" customWidth="1"/>
    <col min="2564" max="2564" width="16.7109375" customWidth="1"/>
    <col min="2565" max="2565" width="17.85546875" customWidth="1"/>
    <col min="2817" max="2817" width="4.140625" customWidth="1"/>
    <col min="2818" max="2818" width="26.7109375" customWidth="1"/>
    <col min="2819" max="2819" width="17.7109375" customWidth="1"/>
    <col min="2820" max="2820" width="16.7109375" customWidth="1"/>
    <col min="2821" max="2821" width="17.85546875" customWidth="1"/>
    <col min="3073" max="3073" width="4.140625" customWidth="1"/>
    <col min="3074" max="3074" width="26.7109375" customWidth="1"/>
    <col min="3075" max="3075" width="17.7109375" customWidth="1"/>
    <col min="3076" max="3076" width="16.7109375" customWidth="1"/>
    <col min="3077" max="3077" width="17.85546875" customWidth="1"/>
    <col min="3329" max="3329" width="4.140625" customWidth="1"/>
    <col min="3330" max="3330" width="26.7109375" customWidth="1"/>
    <col min="3331" max="3331" width="17.7109375" customWidth="1"/>
    <col min="3332" max="3332" width="16.7109375" customWidth="1"/>
    <col min="3333" max="3333" width="17.85546875" customWidth="1"/>
    <col min="3585" max="3585" width="4.140625" customWidth="1"/>
    <col min="3586" max="3586" width="26.7109375" customWidth="1"/>
    <col min="3587" max="3587" width="17.7109375" customWidth="1"/>
    <col min="3588" max="3588" width="16.7109375" customWidth="1"/>
    <col min="3589" max="3589" width="17.85546875" customWidth="1"/>
    <col min="3841" max="3841" width="4.140625" customWidth="1"/>
    <col min="3842" max="3842" width="26.7109375" customWidth="1"/>
    <col min="3843" max="3843" width="17.7109375" customWidth="1"/>
    <col min="3844" max="3844" width="16.7109375" customWidth="1"/>
    <col min="3845" max="3845" width="17.85546875" customWidth="1"/>
    <col min="4097" max="4097" width="4.140625" customWidth="1"/>
    <col min="4098" max="4098" width="26.7109375" customWidth="1"/>
    <col min="4099" max="4099" width="17.7109375" customWidth="1"/>
    <col min="4100" max="4100" width="16.7109375" customWidth="1"/>
    <col min="4101" max="4101" width="17.85546875" customWidth="1"/>
    <col min="4353" max="4353" width="4.140625" customWidth="1"/>
    <col min="4354" max="4354" width="26.7109375" customWidth="1"/>
    <col min="4355" max="4355" width="17.7109375" customWidth="1"/>
    <col min="4356" max="4356" width="16.7109375" customWidth="1"/>
    <col min="4357" max="4357" width="17.85546875" customWidth="1"/>
    <col min="4609" max="4609" width="4.140625" customWidth="1"/>
    <col min="4610" max="4610" width="26.7109375" customWidth="1"/>
    <col min="4611" max="4611" width="17.7109375" customWidth="1"/>
    <col min="4612" max="4612" width="16.7109375" customWidth="1"/>
    <col min="4613" max="4613" width="17.85546875" customWidth="1"/>
    <col min="4865" max="4865" width="4.140625" customWidth="1"/>
    <col min="4866" max="4866" width="26.7109375" customWidth="1"/>
    <col min="4867" max="4867" width="17.7109375" customWidth="1"/>
    <col min="4868" max="4868" width="16.7109375" customWidth="1"/>
    <col min="4869" max="4869" width="17.85546875" customWidth="1"/>
    <col min="5121" max="5121" width="4.140625" customWidth="1"/>
    <col min="5122" max="5122" width="26.7109375" customWidth="1"/>
    <col min="5123" max="5123" width="17.7109375" customWidth="1"/>
    <col min="5124" max="5124" width="16.7109375" customWidth="1"/>
    <col min="5125" max="5125" width="17.85546875" customWidth="1"/>
    <col min="5377" max="5377" width="4.140625" customWidth="1"/>
    <col min="5378" max="5378" width="26.7109375" customWidth="1"/>
    <col min="5379" max="5379" width="17.7109375" customWidth="1"/>
    <col min="5380" max="5380" width="16.7109375" customWidth="1"/>
    <col min="5381" max="5381" width="17.85546875" customWidth="1"/>
    <col min="5633" max="5633" width="4.140625" customWidth="1"/>
    <col min="5634" max="5634" width="26.7109375" customWidth="1"/>
    <col min="5635" max="5635" width="17.7109375" customWidth="1"/>
    <col min="5636" max="5636" width="16.7109375" customWidth="1"/>
    <col min="5637" max="5637" width="17.85546875" customWidth="1"/>
    <col min="5889" max="5889" width="4.140625" customWidth="1"/>
    <col min="5890" max="5890" width="26.7109375" customWidth="1"/>
    <col min="5891" max="5891" width="17.7109375" customWidth="1"/>
    <col min="5892" max="5892" width="16.7109375" customWidth="1"/>
    <col min="5893" max="5893" width="17.85546875" customWidth="1"/>
    <col min="6145" max="6145" width="4.140625" customWidth="1"/>
    <col min="6146" max="6146" width="26.7109375" customWidth="1"/>
    <col min="6147" max="6147" width="17.7109375" customWidth="1"/>
    <col min="6148" max="6148" width="16.7109375" customWidth="1"/>
    <col min="6149" max="6149" width="17.85546875" customWidth="1"/>
    <col min="6401" max="6401" width="4.140625" customWidth="1"/>
    <col min="6402" max="6402" width="26.7109375" customWidth="1"/>
    <col min="6403" max="6403" width="17.7109375" customWidth="1"/>
    <col min="6404" max="6404" width="16.7109375" customWidth="1"/>
    <col min="6405" max="6405" width="17.85546875" customWidth="1"/>
    <col min="6657" max="6657" width="4.140625" customWidth="1"/>
    <col min="6658" max="6658" width="26.7109375" customWidth="1"/>
    <col min="6659" max="6659" width="17.7109375" customWidth="1"/>
    <col min="6660" max="6660" width="16.7109375" customWidth="1"/>
    <col min="6661" max="6661" width="17.85546875" customWidth="1"/>
    <col min="6913" max="6913" width="4.140625" customWidth="1"/>
    <col min="6914" max="6914" width="26.7109375" customWidth="1"/>
    <col min="6915" max="6915" width="17.7109375" customWidth="1"/>
    <col min="6916" max="6916" width="16.7109375" customWidth="1"/>
    <col min="6917" max="6917" width="17.85546875" customWidth="1"/>
    <col min="7169" max="7169" width="4.140625" customWidth="1"/>
    <col min="7170" max="7170" width="26.7109375" customWidth="1"/>
    <col min="7171" max="7171" width="17.7109375" customWidth="1"/>
    <col min="7172" max="7172" width="16.7109375" customWidth="1"/>
    <col min="7173" max="7173" width="17.85546875" customWidth="1"/>
    <col min="7425" max="7425" width="4.140625" customWidth="1"/>
    <col min="7426" max="7426" width="26.7109375" customWidth="1"/>
    <col min="7427" max="7427" width="17.7109375" customWidth="1"/>
    <col min="7428" max="7428" width="16.7109375" customWidth="1"/>
    <col min="7429" max="7429" width="17.85546875" customWidth="1"/>
    <col min="7681" max="7681" width="4.140625" customWidth="1"/>
    <col min="7682" max="7682" width="26.7109375" customWidth="1"/>
    <col min="7683" max="7683" width="17.7109375" customWidth="1"/>
    <col min="7684" max="7684" width="16.7109375" customWidth="1"/>
    <col min="7685" max="7685" width="17.85546875" customWidth="1"/>
    <col min="7937" max="7937" width="4.140625" customWidth="1"/>
    <col min="7938" max="7938" width="26.7109375" customWidth="1"/>
    <col min="7939" max="7939" width="17.7109375" customWidth="1"/>
    <col min="7940" max="7940" width="16.7109375" customWidth="1"/>
    <col min="7941" max="7941" width="17.85546875" customWidth="1"/>
    <col min="8193" max="8193" width="4.140625" customWidth="1"/>
    <col min="8194" max="8194" width="26.7109375" customWidth="1"/>
    <col min="8195" max="8195" width="17.7109375" customWidth="1"/>
    <col min="8196" max="8196" width="16.7109375" customWidth="1"/>
    <col min="8197" max="8197" width="17.85546875" customWidth="1"/>
    <col min="8449" max="8449" width="4.140625" customWidth="1"/>
    <col min="8450" max="8450" width="26.7109375" customWidth="1"/>
    <col min="8451" max="8451" width="17.7109375" customWidth="1"/>
    <col min="8452" max="8452" width="16.7109375" customWidth="1"/>
    <col min="8453" max="8453" width="17.85546875" customWidth="1"/>
    <col min="8705" max="8705" width="4.140625" customWidth="1"/>
    <col min="8706" max="8706" width="26.7109375" customWidth="1"/>
    <col min="8707" max="8707" width="17.7109375" customWidth="1"/>
    <col min="8708" max="8708" width="16.7109375" customWidth="1"/>
    <col min="8709" max="8709" width="17.85546875" customWidth="1"/>
    <col min="8961" max="8961" width="4.140625" customWidth="1"/>
    <col min="8962" max="8962" width="26.7109375" customWidth="1"/>
    <col min="8963" max="8963" width="17.7109375" customWidth="1"/>
    <col min="8964" max="8964" width="16.7109375" customWidth="1"/>
    <col min="8965" max="8965" width="17.85546875" customWidth="1"/>
    <col min="9217" max="9217" width="4.140625" customWidth="1"/>
    <col min="9218" max="9218" width="26.7109375" customWidth="1"/>
    <col min="9219" max="9219" width="17.7109375" customWidth="1"/>
    <col min="9220" max="9220" width="16.7109375" customWidth="1"/>
    <col min="9221" max="9221" width="17.85546875" customWidth="1"/>
    <col min="9473" max="9473" width="4.140625" customWidth="1"/>
    <col min="9474" max="9474" width="26.7109375" customWidth="1"/>
    <col min="9475" max="9475" width="17.7109375" customWidth="1"/>
    <col min="9476" max="9476" width="16.7109375" customWidth="1"/>
    <col min="9477" max="9477" width="17.85546875" customWidth="1"/>
    <col min="9729" max="9729" width="4.140625" customWidth="1"/>
    <col min="9730" max="9730" width="26.7109375" customWidth="1"/>
    <col min="9731" max="9731" width="17.7109375" customWidth="1"/>
    <col min="9732" max="9732" width="16.7109375" customWidth="1"/>
    <col min="9733" max="9733" width="17.85546875" customWidth="1"/>
    <col min="9985" max="9985" width="4.140625" customWidth="1"/>
    <col min="9986" max="9986" width="26.7109375" customWidth="1"/>
    <col min="9987" max="9987" width="17.7109375" customWidth="1"/>
    <col min="9988" max="9988" width="16.7109375" customWidth="1"/>
    <col min="9989" max="9989" width="17.85546875" customWidth="1"/>
    <col min="10241" max="10241" width="4.140625" customWidth="1"/>
    <col min="10242" max="10242" width="26.7109375" customWidth="1"/>
    <col min="10243" max="10243" width="17.7109375" customWidth="1"/>
    <col min="10244" max="10244" width="16.7109375" customWidth="1"/>
    <col min="10245" max="10245" width="17.85546875" customWidth="1"/>
    <col min="10497" max="10497" width="4.140625" customWidth="1"/>
    <col min="10498" max="10498" width="26.7109375" customWidth="1"/>
    <col min="10499" max="10499" width="17.7109375" customWidth="1"/>
    <col min="10500" max="10500" width="16.7109375" customWidth="1"/>
    <col min="10501" max="10501" width="17.85546875" customWidth="1"/>
    <col min="10753" max="10753" width="4.140625" customWidth="1"/>
    <col min="10754" max="10754" width="26.7109375" customWidth="1"/>
    <col min="10755" max="10755" width="17.7109375" customWidth="1"/>
    <col min="10756" max="10756" width="16.7109375" customWidth="1"/>
    <col min="10757" max="10757" width="17.85546875" customWidth="1"/>
    <col min="11009" max="11009" width="4.140625" customWidth="1"/>
    <col min="11010" max="11010" width="26.7109375" customWidth="1"/>
    <col min="11011" max="11011" width="17.7109375" customWidth="1"/>
    <col min="11012" max="11012" width="16.7109375" customWidth="1"/>
    <col min="11013" max="11013" width="17.85546875" customWidth="1"/>
    <col min="11265" max="11265" width="4.140625" customWidth="1"/>
    <col min="11266" max="11266" width="26.7109375" customWidth="1"/>
    <col min="11267" max="11267" width="17.7109375" customWidth="1"/>
    <col min="11268" max="11268" width="16.7109375" customWidth="1"/>
    <col min="11269" max="11269" width="17.85546875" customWidth="1"/>
    <col min="11521" max="11521" width="4.140625" customWidth="1"/>
    <col min="11522" max="11522" width="26.7109375" customWidth="1"/>
    <col min="11523" max="11523" width="17.7109375" customWidth="1"/>
    <col min="11524" max="11524" width="16.7109375" customWidth="1"/>
    <col min="11525" max="11525" width="17.85546875" customWidth="1"/>
    <col min="11777" max="11777" width="4.140625" customWidth="1"/>
    <col min="11778" max="11778" width="26.7109375" customWidth="1"/>
    <col min="11779" max="11779" width="17.7109375" customWidth="1"/>
    <col min="11780" max="11780" width="16.7109375" customWidth="1"/>
    <col min="11781" max="11781" width="17.85546875" customWidth="1"/>
    <col min="12033" max="12033" width="4.140625" customWidth="1"/>
    <col min="12034" max="12034" width="26.7109375" customWidth="1"/>
    <col min="12035" max="12035" width="17.7109375" customWidth="1"/>
    <col min="12036" max="12036" width="16.7109375" customWidth="1"/>
    <col min="12037" max="12037" width="17.85546875" customWidth="1"/>
    <col min="12289" max="12289" width="4.140625" customWidth="1"/>
    <col min="12290" max="12290" width="26.7109375" customWidth="1"/>
    <col min="12291" max="12291" width="17.7109375" customWidth="1"/>
    <col min="12292" max="12292" width="16.7109375" customWidth="1"/>
    <col min="12293" max="12293" width="17.85546875" customWidth="1"/>
    <col min="12545" max="12545" width="4.140625" customWidth="1"/>
    <col min="12546" max="12546" width="26.7109375" customWidth="1"/>
    <col min="12547" max="12547" width="17.7109375" customWidth="1"/>
    <col min="12548" max="12548" width="16.7109375" customWidth="1"/>
    <col min="12549" max="12549" width="17.85546875" customWidth="1"/>
    <col min="12801" max="12801" width="4.140625" customWidth="1"/>
    <col min="12802" max="12802" width="26.7109375" customWidth="1"/>
    <col min="12803" max="12803" width="17.7109375" customWidth="1"/>
    <col min="12804" max="12804" width="16.7109375" customWidth="1"/>
    <col min="12805" max="12805" width="17.85546875" customWidth="1"/>
    <col min="13057" max="13057" width="4.140625" customWidth="1"/>
    <col min="13058" max="13058" width="26.7109375" customWidth="1"/>
    <col min="13059" max="13059" width="17.7109375" customWidth="1"/>
    <col min="13060" max="13060" width="16.7109375" customWidth="1"/>
    <col min="13061" max="13061" width="17.85546875" customWidth="1"/>
    <col min="13313" max="13313" width="4.140625" customWidth="1"/>
    <col min="13314" max="13314" width="26.7109375" customWidth="1"/>
    <col min="13315" max="13315" width="17.7109375" customWidth="1"/>
    <col min="13316" max="13316" width="16.7109375" customWidth="1"/>
    <col min="13317" max="13317" width="17.85546875" customWidth="1"/>
    <col min="13569" max="13569" width="4.140625" customWidth="1"/>
    <col min="13570" max="13570" width="26.7109375" customWidth="1"/>
    <col min="13571" max="13571" width="17.7109375" customWidth="1"/>
    <col min="13572" max="13572" width="16.7109375" customWidth="1"/>
    <col min="13573" max="13573" width="17.85546875" customWidth="1"/>
    <col min="13825" max="13825" width="4.140625" customWidth="1"/>
    <col min="13826" max="13826" width="26.7109375" customWidth="1"/>
    <col min="13827" max="13827" width="17.7109375" customWidth="1"/>
    <col min="13828" max="13828" width="16.7109375" customWidth="1"/>
    <col min="13829" max="13829" width="17.85546875" customWidth="1"/>
    <col min="14081" max="14081" width="4.140625" customWidth="1"/>
    <col min="14082" max="14082" width="26.7109375" customWidth="1"/>
    <col min="14083" max="14083" width="17.7109375" customWidth="1"/>
    <col min="14084" max="14084" width="16.7109375" customWidth="1"/>
    <col min="14085" max="14085" width="17.85546875" customWidth="1"/>
    <col min="14337" max="14337" width="4.140625" customWidth="1"/>
    <col min="14338" max="14338" width="26.7109375" customWidth="1"/>
    <col min="14339" max="14339" width="17.7109375" customWidth="1"/>
    <col min="14340" max="14340" width="16.7109375" customWidth="1"/>
    <col min="14341" max="14341" width="17.85546875" customWidth="1"/>
    <col min="14593" max="14593" width="4.140625" customWidth="1"/>
    <col min="14594" max="14594" width="26.7109375" customWidth="1"/>
    <col min="14595" max="14595" width="17.7109375" customWidth="1"/>
    <col min="14596" max="14596" width="16.7109375" customWidth="1"/>
    <col min="14597" max="14597" width="17.85546875" customWidth="1"/>
    <col min="14849" max="14849" width="4.140625" customWidth="1"/>
    <col min="14850" max="14850" width="26.7109375" customWidth="1"/>
    <col min="14851" max="14851" width="17.7109375" customWidth="1"/>
    <col min="14852" max="14852" width="16.7109375" customWidth="1"/>
    <col min="14853" max="14853" width="17.85546875" customWidth="1"/>
    <col min="15105" max="15105" width="4.140625" customWidth="1"/>
    <col min="15106" max="15106" width="26.7109375" customWidth="1"/>
    <col min="15107" max="15107" width="17.7109375" customWidth="1"/>
    <col min="15108" max="15108" width="16.7109375" customWidth="1"/>
    <col min="15109" max="15109" width="17.85546875" customWidth="1"/>
    <col min="15361" max="15361" width="4.140625" customWidth="1"/>
    <col min="15362" max="15362" width="26.7109375" customWidth="1"/>
    <col min="15363" max="15363" width="17.7109375" customWidth="1"/>
    <col min="15364" max="15364" width="16.7109375" customWidth="1"/>
    <col min="15365" max="15365" width="17.85546875" customWidth="1"/>
    <col min="15617" max="15617" width="4.140625" customWidth="1"/>
    <col min="15618" max="15618" width="26.7109375" customWidth="1"/>
    <col min="15619" max="15619" width="17.7109375" customWidth="1"/>
    <col min="15620" max="15620" width="16.7109375" customWidth="1"/>
    <col min="15621" max="15621" width="17.85546875" customWidth="1"/>
    <col min="15873" max="15873" width="4.140625" customWidth="1"/>
    <col min="15874" max="15874" width="26.7109375" customWidth="1"/>
    <col min="15875" max="15875" width="17.7109375" customWidth="1"/>
    <col min="15876" max="15876" width="16.7109375" customWidth="1"/>
    <col min="15877" max="15877" width="17.85546875" customWidth="1"/>
    <col min="16129" max="16129" width="4.140625" customWidth="1"/>
    <col min="16130" max="16130" width="26.7109375" customWidth="1"/>
    <col min="16131" max="16131" width="17.7109375" customWidth="1"/>
    <col min="16132" max="16132" width="16.7109375" customWidth="1"/>
    <col min="16133" max="16133" width="17.85546875" customWidth="1"/>
  </cols>
  <sheetData>
    <row r="1" spans="1:5" ht="15.75" x14ac:dyDescent="0.25">
      <c r="A1" s="469"/>
      <c r="C1" s="393"/>
      <c r="D1" s="393"/>
      <c r="E1" s="399" t="s">
        <v>1860</v>
      </c>
    </row>
    <row r="2" spans="1:5" ht="15.75" x14ac:dyDescent="0.25">
      <c r="A2" s="469"/>
      <c r="C2" s="393"/>
      <c r="D2" s="393"/>
      <c r="E2" s="395" t="s">
        <v>1840</v>
      </c>
    </row>
    <row r="3" spans="1:5" ht="15.75" x14ac:dyDescent="0.25">
      <c r="A3" s="469"/>
      <c r="C3" s="393"/>
      <c r="D3" s="399"/>
      <c r="E3" s="399"/>
    </row>
    <row r="4" spans="1:5" ht="19.5" customHeight="1" x14ac:dyDescent="0.25">
      <c r="A4" s="470" t="s">
        <v>1673</v>
      </c>
      <c r="B4" s="470"/>
      <c r="C4" s="470"/>
      <c r="D4" s="470"/>
      <c r="E4" s="470"/>
    </row>
    <row r="5" spans="1:5" ht="62.25" customHeight="1" x14ac:dyDescent="0.2">
      <c r="A5" s="486" t="s">
        <v>1861</v>
      </c>
      <c r="B5" s="486"/>
      <c r="C5" s="486"/>
      <c r="D5" s="486"/>
      <c r="E5" s="486"/>
    </row>
    <row r="6" spans="1:5" ht="15.75" x14ac:dyDescent="0.25">
      <c r="A6" s="472"/>
      <c r="B6" s="472"/>
      <c r="E6" s="473" t="s">
        <v>1675</v>
      </c>
    </row>
    <row r="7" spans="1:5" ht="30.75" customHeight="1" x14ac:dyDescent="0.2">
      <c r="A7" s="429" t="s">
        <v>1676</v>
      </c>
      <c r="B7" s="429" t="s">
        <v>1803</v>
      </c>
      <c r="C7" s="430" t="s">
        <v>1804</v>
      </c>
      <c r="D7" s="430" t="s">
        <v>43</v>
      </c>
      <c r="E7" s="430" t="s">
        <v>53</v>
      </c>
    </row>
    <row r="8" spans="1:5" ht="18.75" customHeight="1" x14ac:dyDescent="0.25">
      <c r="A8" s="499">
        <v>1</v>
      </c>
      <c r="B8" s="530" t="s">
        <v>1806</v>
      </c>
      <c r="C8" s="463">
        <v>46.66</v>
      </c>
      <c r="D8" s="464">
        <v>46.66</v>
      </c>
      <c r="E8" s="509">
        <f>D8/C8*100</f>
        <v>100</v>
      </c>
    </row>
    <row r="9" spans="1:5" ht="15.75" x14ac:dyDescent="0.25">
      <c r="A9" s="502">
        <v>2</v>
      </c>
      <c r="B9" s="475" t="s">
        <v>1807</v>
      </c>
      <c r="C9" s="463">
        <v>12.016999999999999</v>
      </c>
      <c r="D9" s="466">
        <v>12.016999999999999</v>
      </c>
      <c r="E9" s="509">
        <f t="shared" ref="E9:E21" si="0">D9/C9*100</f>
        <v>100</v>
      </c>
    </row>
    <row r="10" spans="1:5" ht="15.75" x14ac:dyDescent="0.25">
      <c r="A10" s="502">
        <v>3</v>
      </c>
      <c r="B10" s="475" t="s">
        <v>1809</v>
      </c>
      <c r="C10" s="463">
        <v>23.120999999999999</v>
      </c>
      <c r="D10" s="466">
        <v>23.120999999999999</v>
      </c>
      <c r="E10" s="509">
        <f t="shared" si="0"/>
        <v>100</v>
      </c>
    </row>
    <row r="11" spans="1:5" ht="15.75" x14ac:dyDescent="0.25">
      <c r="A11" s="502">
        <v>4</v>
      </c>
      <c r="B11" s="475" t="s">
        <v>1810</v>
      </c>
      <c r="C11" s="463">
        <v>86.968000000000004</v>
      </c>
      <c r="D11" s="466">
        <v>86.968000000000004</v>
      </c>
      <c r="E11" s="509">
        <f t="shared" si="0"/>
        <v>100</v>
      </c>
    </row>
    <row r="12" spans="1:5" ht="15.75" x14ac:dyDescent="0.25">
      <c r="A12" s="502">
        <v>5</v>
      </c>
      <c r="B12" s="475" t="s">
        <v>1811</v>
      </c>
      <c r="C12" s="463">
        <v>11.455</v>
      </c>
      <c r="D12" s="466">
        <v>11.455</v>
      </c>
      <c r="E12" s="509">
        <f t="shared" si="0"/>
        <v>100</v>
      </c>
    </row>
    <row r="13" spans="1:5" ht="15.75" x14ac:dyDescent="0.25">
      <c r="A13" s="502">
        <v>6</v>
      </c>
      <c r="B13" s="475" t="s">
        <v>1813</v>
      </c>
      <c r="C13" s="463">
        <v>37.606999999999999</v>
      </c>
      <c r="D13" s="466">
        <v>37.606999999999999</v>
      </c>
      <c r="E13" s="509">
        <f t="shared" si="0"/>
        <v>100</v>
      </c>
    </row>
    <row r="14" spans="1:5" ht="15.75" x14ac:dyDescent="0.25">
      <c r="A14" s="502">
        <v>7</v>
      </c>
      <c r="B14" s="475" t="s">
        <v>1815</v>
      </c>
      <c r="C14" s="463">
        <v>60.13</v>
      </c>
      <c r="D14" s="466">
        <v>60.13</v>
      </c>
      <c r="E14" s="509">
        <f t="shared" si="0"/>
        <v>100</v>
      </c>
    </row>
    <row r="15" spans="1:5" ht="15.75" x14ac:dyDescent="0.25">
      <c r="A15" s="502">
        <v>8</v>
      </c>
      <c r="B15" s="475" t="s">
        <v>1829</v>
      </c>
      <c r="C15" s="463">
        <v>62.835000000000001</v>
      </c>
      <c r="D15" s="466">
        <v>62.835000000000001</v>
      </c>
      <c r="E15" s="509">
        <f t="shared" si="0"/>
        <v>100</v>
      </c>
    </row>
    <row r="16" spans="1:5" ht="15.75" x14ac:dyDescent="0.25">
      <c r="A16" s="502">
        <v>9</v>
      </c>
      <c r="B16" s="475" t="s">
        <v>1818</v>
      </c>
      <c r="C16" s="463">
        <v>40.722000000000001</v>
      </c>
      <c r="D16" s="466">
        <v>40.722000000000001</v>
      </c>
      <c r="E16" s="509">
        <f t="shared" si="0"/>
        <v>100</v>
      </c>
    </row>
    <row r="17" spans="1:6" ht="15.75" x14ac:dyDescent="0.25">
      <c r="A17" s="502">
        <v>10</v>
      </c>
      <c r="B17" s="475" t="s">
        <v>1821</v>
      </c>
      <c r="C17" s="463">
        <v>3.5569999999999999</v>
      </c>
      <c r="D17" s="466">
        <v>3.5569999999999999</v>
      </c>
      <c r="E17" s="509">
        <f t="shared" si="0"/>
        <v>100</v>
      </c>
    </row>
    <row r="18" spans="1:6" ht="15.75" x14ac:dyDescent="0.25">
      <c r="A18" s="502">
        <v>11</v>
      </c>
      <c r="B18" s="475" t="s">
        <v>1822</v>
      </c>
      <c r="C18" s="463">
        <v>11.013999999999999</v>
      </c>
      <c r="D18" s="466">
        <v>11.013999999999999</v>
      </c>
      <c r="E18" s="509">
        <f t="shared" si="0"/>
        <v>100</v>
      </c>
    </row>
    <row r="19" spans="1:6" ht="15.75" x14ac:dyDescent="0.25">
      <c r="A19" s="502">
        <v>12</v>
      </c>
      <c r="B19" s="475" t="s">
        <v>1830</v>
      </c>
      <c r="C19" s="463">
        <v>779.79600000000005</v>
      </c>
      <c r="D19" s="466">
        <v>774.28843999999992</v>
      </c>
      <c r="E19" s="509">
        <f t="shared" si="0"/>
        <v>99.293717844154088</v>
      </c>
    </row>
    <row r="20" spans="1:6" ht="15.75" x14ac:dyDescent="0.25">
      <c r="A20" s="505"/>
      <c r="B20" s="475"/>
      <c r="C20" s="531"/>
      <c r="D20" s="532"/>
      <c r="E20" s="509"/>
      <c r="F20" s="512"/>
    </row>
    <row r="21" spans="1:6" ht="18.75" customHeight="1" x14ac:dyDescent="0.25">
      <c r="A21" s="482"/>
      <c r="B21" s="483" t="s">
        <v>1823</v>
      </c>
      <c r="C21" s="484">
        <f>SUM(C8:C20)</f>
        <v>1175.8820000000001</v>
      </c>
      <c r="D21" s="484">
        <f>SUM(D8:D20)</f>
        <v>1170.37444</v>
      </c>
      <c r="E21" s="518">
        <f t="shared" si="0"/>
        <v>99.531623071022437</v>
      </c>
    </row>
    <row r="22" spans="1:6" ht="15.75" x14ac:dyDescent="0.25">
      <c r="A22" s="469"/>
      <c r="B22" s="469"/>
    </row>
  </sheetData>
  <mergeCells count="2">
    <mergeCell ref="A4:E4"/>
    <mergeCell ref="A5:E5"/>
  </mergeCells>
  <printOptions horizontalCentered="1"/>
  <pageMargins left="0.82677165354330717" right="0.19685039370078741" top="0.59055118110236227" bottom="0.98425196850393704" header="0.19685039370078741" footer="0.51181102362204722"/>
  <pageSetup paperSize="9" orientation="portrait" r:id="rId1"/>
  <headerFooter alignWithMargins="0"/>
  <colBreaks count="1" manualBreakCount="1">
    <brk id="5" max="21"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1862</v>
      </c>
    </row>
    <row r="2" spans="1:5" ht="15.75" x14ac:dyDescent="0.25">
      <c r="A2" s="469"/>
      <c r="C2" s="393"/>
      <c r="D2" s="393"/>
      <c r="E2" s="395" t="s">
        <v>1840</v>
      </c>
    </row>
    <row r="3" spans="1:5" ht="15.75" x14ac:dyDescent="0.25">
      <c r="A3" s="469"/>
      <c r="B3" s="469"/>
      <c r="C3" s="393"/>
      <c r="D3" s="399"/>
      <c r="E3" s="399"/>
    </row>
    <row r="4" spans="1:5" ht="19.5" customHeight="1" x14ac:dyDescent="0.25">
      <c r="A4" s="470" t="s">
        <v>1673</v>
      </c>
      <c r="B4" s="470"/>
      <c r="C4" s="470"/>
      <c r="D4" s="470"/>
      <c r="E4" s="470"/>
    </row>
    <row r="5" spans="1:5" ht="49.5" customHeight="1" x14ac:dyDescent="0.2">
      <c r="A5" s="486" t="s">
        <v>1863</v>
      </c>
      <c r="B5" s="486"/>
      <c r="C5" s="486"/>
      <c r="D5" s="486"/>
      <c r="E5" s="486"/>
    </row>
    <row r="6" spans="1:5" ht="24" customHeight="1" x14ac:dyDescent="0.25">
      <c r="A6" s="472"/>
      <c r="B6" s="472"/>
      <c r="E6" s="473" t="s">
        <v>1675</v>
      </c>
    </row>
    <row r="7" spans="1:5" ht="30.75" customHeight="1" x14ac:dyDescent="0.2">
      <c r="A7" s="429" t="s">
        <v>1676</v>
      </c>
      <c r="B7" s="429" t="s">
        <v>5</v>
      </c>
      <c r="C7" s="430" t="s">
        <v>1804</v>
      </c>
      <c r="D7" s="533" t="s">
        <v>43</v>
      </c>
      <c r="E7" s="534" t="s">
        <v>53</v>
      </c>
    </row>
    <row r="8" spans="1:5" ht="16.5" customHeight="1" x14ac:dyDescent="0.25">
      <c r="A8" s="474">
        <v>1</v>
      </c>
      <c r="B8" s="475" t="s">
        <v>1806</v>
      </c>
      <c r="C8" s="463">
        <v>3925.3</v>
      </c>
      <c r="D8" s="463">
        <v>3808.6309999999999</v>
      </c>
      <c r="E8" s="535">
        <f>D8/C8*100</f>
        <v>97.027768578197836</v>
      </c>
    </row>
    <row r="9" spans="1:5" ht="15.75" x14ac:dyDescent="0.25">
      <c r="A9" s="477">
        <v>2</v>
      </c>
      <c r="B9" s="475" t="s">
        <v>1807</v>
      </c>
      <c r="C9" s="463">
        <v>5198.3</v>
      </c>
      <c r="D9" s="463">
        <v>5198.3</v>
      </c>
      <c r="E9" s="536">
        <f t="shared" ref="E9:E26" si="0">D9/C9*100</f>
        <v>100</v>
      </c>
    </row>
    <row r="10" spans="1:5" ht="15.75" x14ac:dyDescent="0.25">
      <c r="A10" s="477">
        <v>3</v>
      </c>
      <c r="B10" s="475" t="s">
        <v>1808</v>
      </c>
      <c r="C10" s="463">
        <v>7439.2079999999996</v>
      </c>
      <c r="D10" s="463">
        <v>7439.2079999999996</v>
      </c>
      <c r="E10" s="536">
        <f t="shared" si="0"/>
        <v>100</v>
      </c>
    </row>
    <row r="11" spans="1:5" ht="15.75" x14ac:dyDescent="0.25">
      <c r="A11" s="477">
        <v>4</v>
      </c>
      <c r="B11" s="475" t="s">
        <v>1809</v>
      </c>
      <c r="C11" s="463">
        <v>3464.0160000000001</v>
      </c>
      <c r="D11" s="463">
        <v>3464.0160000000001</v>
      </c>
      <c r="E11" s="536">
        <f t="shared" si="0"/>
        <v>100</v>
      </c>
    </row>
    <row r="12" spans="1:5" ht="15.75" x14ac:dyDescent="0.25">
      <c r="A12" s="477">
        <v>5</v>
      </c>
      <c r="B12" s="475" t="s">
        <v>1810</v>
      </c>
      <c r="C12" s="463">
        <v>12174</v>
      </c>
      <c r="D12" s="463">
        <v>10882.8</v>
      </c>
      <c r="E12" s="536">
        <f t="shared" si="0"/>
        <v>89.39379004435682</v>
      </c>
    </row>
    <row r="13" spans="1:5" ht="15.75" x14ac:dyDescent="0.25">
      <c r="A13" s="477">
        <v>6</v>
      </c>
      <c r="B13" s="475" t="s">
        <v>1811</v>
      </c>
      <c r="C13" s="463">
        <v>3931.6030000000001</v>
      </c>
      <c r="D13" s="463">
        <v>3354.2829999999999</v>
      </c>
      <c r="E13" s="536">
        <f t="shared" si="0"/>
        <v>85.315913127546196</v>
      </c>
    </row>
    <row r="14" spans="1:5" ht="15.75" x14ac:dyDescent="0.25">
      <c r="A14" s="477">
        <v>7</v>
      </c>
      <c r="B14" s="475" t="s">
        <v>1812</v>
      </c>
      <c r="C14" s="463">
        <v>2691.3</v>
      </c>
      <c r="D14" s="463">
        <v>2691.3</v>
      </c>
      <c r="E14" s="536">
        <f t="shared" si="0"/>
        <v>100</v>
      </c>
    </row>
    <row r="15" spans="1:5" ht="15.75" x14ac:dyDescent="0.25">
      <c r="A15" s="477">
        <v>8</v>
      </c>
      <c r="B15" s="475" t="s">
        <v>1813</v>
      </c>
      <c r="C15" s="463">
        <v>2179.5</v>
      </c>
      <c r="D15" s="463">
        <v>1933.9277400000001</v>
      </c>
      <c r="E15" s="536">
        <f t="shared" si="0"/>
        <v>88.732633172746048</v>
      </c>
    </row>
    <row r="16" spans="1:5" ht="15.75" x14ac:dyDescent="0.25">
      <c r="A16" s="477">
        <v>9</v>
      </c>
      <c r="B16" s="475" t="s">
        <v>1814</v>
      </c>
      <c r="C16" s="463">
        <v>1651.875</v>
      </c>
      <c r="D16" s="463">
        <v>1651.875</v>
      </c>
      <c r="E16" s="536">
        <f t="shared" si="0"/>
        <v>100</v>
      </c>
    </row>
    <row r="17" spans="1:6" ht="15.75" x14ac:dyDescent="0.25">
      <c r="A17" s="477">
        <v>10</v>
      </c>
      <c r="B17" s="475" t="s">
        <v>1815</v>
      </c>
      <c r="C17" s="463">
        <v>3518.7449999999999</v>
      </c>
      <c r="D17" s="463">
        <v>3369.7761800000003</v>
      </c>
      <c r="E17" s="536">
        <f t="shared" si="0"/>
        <v>95.766421835057685</v>
      </c>
    </row>
    <row r="18" spans="1:6" ht="15.75" x14ac:dyDescent="0.25">
      <c r="A18" s="477">
        <v>11</v>
      </c>
      <c r="B18" s="475" t="s">
        <v>1816</v>
      </c>
      <c r="C18" s="463">
        <v>3008.1</v>
      </c>
      <c r="D18" s="463">
        <v>3008.1</v>
      </c>
      <c r="E18" s="536">
        <f t="shared" si="0"/>
        <v>100</v>
      </c>
    </row>
    <row r="19" spans="1:6" ht="15.75" x14ac:dyDescent="0.25">
      <c r="A19" s="477">
        <v>12</v>
      </c>
      <c r="B19" s="475" t="s">
        <v>1817</v>
      </c>
      <c r="C19" s="463">
        <v>383.9</v>
      </c>
      <c r="D19" s="463">
        <v>383.9</v>
      </c>
      <c r="E19" s="536">
        <f t="shared" si="0"/>
        <v>100</v>
      </c>
    </row>
    <row r="20" spans="1:6" ht="15.75" x14ac:dyDescent="0.25">
      <c r="A20" s="477">
        <v>13</v>
      </c>
      <c r="B20" s="475" t="s">
        <v>1829</v>
      </c>
      <c r="C20" s="463">
        <v>1727.5160000000001</v>
      </c>
      <c r="D20" s="463">
        <v>1727.5160000000001</v>
      </c>
      <c r="E20" s="536">
        <f t="shared" si="0"/>
        <v>100</v>
      </c>
    </row>
    <row r="21" spans="1:6" ht="15.75" x14ac:dyDescent="0.25">
      <c r="A21" s="477">
        <v>14</v>
      </c>
      <c r="B21" s="475" t="s">
        <v>1818</v>
      </c>
      <c r="C21" s="463">
        <v>6069.6409999999996</v>
      </c>
      <c r="D21" s="463">
        <v>6069.6409999999996</v>
      </c>
      <c r="E21" s="536">
        <f t="shared" si="0"/>
        <v>100</v>
      </c>
    </row>
    <row r="22" spans="1:6" ht="15.75" x14ac:dyDescent="0.25">
      <c r="A22" s="477">
        <v>15</v>
      </c>
      <c r="B22" s="475" t="s">
        <v>1819</v>
      </c>
      <c r="C22" s="463">
        <v>1091.3</v>
      </c>
      <c r="D22" s="463">
        <v>1091.3</v>
      </c>
      <c r="E22" s="536">
        <f t="shared" si="0"/>
        <v>100</v>
      </c>
    </row>
    <row r="23" spans="1:6" ht="15.75" x14ac:dyDescent="0.25">
      <c r="A23" s="477">
        <v>16</v>
      </c>
      <c r="B23" s="475" t="s">
        <v>1820</v>
      </c>
      <c r="C23" s="463">
        <v>2627</v>
      </c>
      <c r="D23" s="463">
        <v>2627</v>
      </c>
      <c r="E23" s="536">
        <f t="shared" si="0"/>
        <v>100</v>
      </c>
    </row>
    <row r="24" spans="1:6" ht="15.75" x14ac:dyDescent="0.25">
      <c r="A24" s="477">
        <v>17</v>
      </c>
      <c r="B24" s="475" t="s">
        <v>1821</v>
      </c>
      <c r="C24" s="463">
        <v>2373.15</v>
      </c>
      <c r="D24" s="463">
        <v>2373.15</v>
      </c>
      <c r="E24" s="536">
        <f t="shared" si="0"/>
        <v>100</v>
      </c>
    </row>
    <row r="25" spans="1:6" ht="15.75" x14ac:dyDescent="0.25">
      <c r="A25" s="477">
        <v>18</v>
      </c>
      <c r="B25" s="475" t="s">
        <v>1822</v>
      </c>
      <c r="C25" s="463">
        <v>8139.6329999999998</v>
      </c>
      <c r="D25" s="463">
        <v>8139.6329999999998</v>
      </c>
      <c r="E25" s="536">
        <f t="shared" si="0"/>
        <v>100</v>
      </c>
    </row>
    <row r="26" spans="1:6" ht="15.75" x14ac:dyDescent="0.25">
      <c r="A26" s="477">
        <v>19</v>
      </c>
      <c r="B26" s="475" t="s">
        <v>1830</v>
      </c>
      <c r="C26" s="463">
        <v>22809.38</v>
      </c>
      <c r="D26" s="463">
        <v>22809.38</v>
      </c>
      <c r="E26" s="536">
        <f t="shared" si="0"/>
        <v>100</v>
      </c>
      <c r="F26" s="481"/>
    </row>
    <row r="27" spans="1:6" ht="15.75" x14ac:dyDescent="0.25">
      <c r="A27" s="479"/>
      <c r="B27" s="475"/>
      <c r="C27" s="463"/>
      <c r="D27" s="463"/>
      <c r="E27" s="536"/>
    </row>
    <row r="28" spans="1:6" ht="19.5" customHeight="1" x14ac:dyDescent="0.25">
      <c r="A28" s="482"/>
      <c r="B28" s="483" t="s">
        <v>1823</v>
      </c>
      <c r="C28" s="484">
        <f>SUM(C8:C27)</f>
        <v>94403.467000000019</v>
      </c>
      <c r="D28" s="484">
        <f>SUM(D8:D27)</f>
        <v>92023.73692000001</v>
      </c>
      <c r="E28" s="537">
        <f>D28/C28*100</f>
        <v>97.479192072469118</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34"/>
  <sheetViews>
    <sheetView view="pageBreakPreview" zoomScaleNormal="100" zoomScaleSheetLayoutView="100" workbookViewId="0">
      <selection activeCell="B55" sqref="B55"/>
    </sheetView>
  </sheetViews>
  <sheetFormatPr defaultRowHeight="12.75" x14ac:dyDescent="0.2"/>
  <cols>
    <col min="1" max="1" width="4.7109375" style="538" customWidth="1"/>
    <col min="2" max="2" width="30.5703125" style="538" customWidth="1"/>
    <col min="3" max="3" width="18.5703125" style="538" customWidth="1"/>
    <col min="4" max="4" width="15.85546875" style="542" customWidth="1"/>
    <col min="5" max="5" width="16.85546875" style="538" customWidth="1"/>
    <col min="6" max="256" width="9.140625" style="538"/>
    <col min="257" max="257" width="4.7109375" style="538" customWidth="1"/>
    <col min="258" max="258" width="30.5703125" style="538" customWidth="1"/>
    <col min="259" max="259" width="18.5703125" style="538" customWidth="1"/>
    <col min="260" max="260" width="15.85546875" style="538" customWidth="1"/>
    <col min="261" max="261" width="16.85546875" style="538" customWidth="1"/>
    <col min="262" max="512" width="9.140625" style="538"/>
    <col min="513" max="513" width="4.7109375" style="538" customWidth="1"/>
    <col min="514" max="514" width="30.5703125" style="538" customWidth="1"/>
    <col min="515" max="515" width="18.5703125" style="538" customWidth="1"/>
    <col min="516" max="516" width="15.85546875" style="538" customWidth="1"/>
    <col min="517" max="517" width="16.85546875" style="538" customWidth="1"/>
    <col min="518" max="768" width="9.140625" style="538"/>
    <col min="769" max="769" width="4.7109375" style="538" customWidth="1"/>
    <col min="770" max="770" width="30.5703125" style="538" customWidth="1"/>
    <col min="771" max="771" width="18.5703125" style="538" customWidth="1"/>
    <col min="772" max="772" width="15.85546875" style="538" customWidth="1"/>
    <col min="773" max="773" width="16.85546875" style="538" customWidth="1"/>
    <col min="774" max="1024" width="9.140625" style="538"/>
    <col min="1025" max="1025" width="4.7109375" style="538" customWidth="1"/>
    <col min="1026" max="1026" width="30.5703125" style="538" customWidth="1"/>
    <col min="1027" max="1027" width="18.5703125" style="538" customWidth="1"/>
    <col min="1028" max="1028" width="15.85546875" style="538" customWidth="1"/>
    <col min="1029" max="1029" width="16.85546875" style="538" customWidth="1"/>
    <col min="1030" max="1280" width="9.140625" style="538"/>
    <col min="1281" max="1281" width="4.7109375" style="538" customWidth="1"/>
    <col min="1282" max="1282" width="30.5703125" style="538" customWidth="1"/>
    <col min="1283" max="1283" width="18.5703125" style="538" customWidth="1"/>
    <col min="1284" max="1284" width="15.85546875" style="538" customWidth="1"/>
    <col min="1285" max="1285" width="16.85546875" style="538" customWidth="1"/>
    <col min="1286" max="1536" width="9.140625" style="538"/>
    <col min="1537" max="1537" width="4.7109375" style="538" customWidth="1"/>
    <col min="1538" max="1538" width="30.5703125" style="538" customWidth="1"/>
    <col min="1539" max="1539" width="18.5703125" style="538" customWidth="1"/>
    <col min="1540" max="1540" width="15.85546875" style="538" customWidth="1"/>
    <col min="1541" max="1541" width="16.85546875" style="538" customWidth="1"/>
    <col min="1542" max="1792" width="9.140625" style="538"/>
    <col min="1793" max="1793" width="4.7109375" style="538" customWidth="1"/>
    <col min="1794" max="1794" width="30.5703125" style="538" customWidth="1"/>
    <col min="1795" max="1795" width="18.5703125" style="538" customWidth="1"/>
    <col min="1796" max="1796" width="15.85546875" style="538" customWidth="1"/>
    <col min="1797" max="1797" width="16.85546875" style="538" customWidth="1"/>
    <col min="1798" max="2048" width="9.140625" style="538"/>
    <col min="2049" max="2049" width="4.7109375" style="538" customWidth="1"/>
    <col min="2050" max="2050" width="30.5703125" style="538" customWidth="1"/>
    <col min="2051" max="2051" width="18.5703125" style="538" customWidth="1"/>
    <col min="2052" max="2052" width="15.85546875" style="538" customWidth="1"/>
    <col min="2053" max="2053" width="16.85546875" style="538" customWidth="1"/>
    <col min="2054" max="2304" width="9.140625" style="538"/>
    <col min="2305" max="2305" width="4.7109375" style="538" customWidth="1"/>
    <col min="2306" max="2306" width="30.5703125" style="538" customWidth="1"/>
    <col min="2307" max="2307" width="18.5703125" style="538" customWidth="1"/>
    <col min="2308" max="2308" width="15.85546875" style="538" customWidth="1"/>
    <col min="2309" max="2309" width="16.85546875" style="538" customWidth="1"/>
    <col min="2310" max="2560" width="9.140625" style="538"/>
    <col min="2561" max="2561" width="4.7109375" style="538" customWidth="1"/>
    <col min="2562" max="2562" width="30.5703125" style="538" customWidth="1"/>
    <col min="2563" max="2563" width="18.5703125" style="538" customWidth="1"/>
    <col min="2564" max="2564" width="15.85546875" style="538" customWidth="1"/>
    <col min="2565" max="2565" width="16.85546875" style="538" customWidth="1"/>
    <col min="2566" max="2816" width="9.140625" style="538"/>
    <col min="2817" max="2817" width="4.7109375" style="538" customWidth="1"/>
    <col min="2818" max="2818" width="30.5703125" style="538" customWidth="1"/>
    <col min="2819" max="2819" width="18.5703125" style="538" customWidth="1"/>
    <col min="2820" max="2820" width="15.85546875" style="538" customWidth="1"/>
    <col min="2821" max="2821" width="16.85546875" style="538" customWidth="1"/>
    <col min="2822" max="3072" width="9.140625" style="538"/>
    <col min="3073" max="3073" width="4.7109375" style="538" customWidth="1"/>
    <col min="3074" max="3074" width="30.5703125" style="538" customWidth="1"/>
    <col min="3075" max="3075" width="18.5703125" style="538" customWidth="1"/>
    <col min="3076" max="3076" width="15.85546875" style="538" customWidth="1"/>
    <col min="3077" max="3077" width="16.85546875" style="538" customWidth="1"/>
    <col min="3078" max="3328" width="9.140625" style="538"/>
    <col min="3329" max="3329" width="4.7109375" style="538" customWidth="1"/>
    <col min="3330" max="3330" width="30.5703125" style="538" customWidth="1"/>
    <col min="3331" max="3331" width="18.5703125" style="538" customWidth="1"/>
    <col min="3332" max="3332" width="15.85546875" style="538" customWidth="1"/>
    <col min="3333" max="3333" width="16.85546875" style="538" customWidth="1"/>
    <col min="3334" max="3584" width="9.140625" style="538"/>
    <col min="3585" max="3585" width="4.7109375" style="538" customWidth="1"/>
    <col min="3586" max="3586" width="30.5703125" style="538" customWidth="1"/>
    <col min="3587" max="3587" width="18.5703125" style="538" customWidth="1"/>
    <col min="3588" max="3588" width="15.85546875" style="538" customWidth="1"/>
    <col min="3589" max="3589" width="16.85546875" style="538" customWidth="1"/>
    <col min="3590" max="3840" width="9.140625" style="538"/>
    <col min="3841" max="3841" width="4.7109375" style="538" customWidth="1"/>
    <col min="3842" max="3842" width="30.5703125" style="538" customWidth="1"/>
    <col min="3843" max="3843" width="18.5703125" style="538" customWidth="1"/>
    <col min="3844" max="3844" width="15.85546875" style="538" customWidth="1"/>
    <col min="3845" max="3845" width="16.85546875" style="538" customWidth="1"/>
    <col min="3846" max="4096" width="9.140625" style="538"/>
    <col min="4097" max="4097" width="4.7109375" style="538" customWidth="1"/>
    <col min="4098" max="4098" width="30.5703125" style="538" customWidth="1"/>
    <col min="4099" max="4099" width="18.5703125" style="538" customWidth="1"/>
    <col min="4100" max="4100" width="15.85546875" style="538" customWidth="1"/>
    <col min="4101" max="4101" width="16.85546875" style="538" customWidth="1"/>
    <col min="4102" max="4352" width="9.140625" style="538"/>
    <col min="4353" max="4353" width="4.7109375" style="538" customWidth="1"/>
    <col min="4354" max="4354" width="30.5703125" style="538" customWidth="1"/>
    <col min="4355" max="4355" width="18.5703125" style="538" customWidth="1"/>
    <col min="4356" max="4356" width="15.85546875" style="538" customWidth="1"/>
    <col min="4357" max="4357" width="16.85546875" style="538" customWidth="1"/>
    <col min="4358" max="4608" width="9.140625" style="538"/>
    <col min="4609" max="4609" width="4.7109375" style="538" customWidth="1"/>
    <col min="4610" max="4610" width="30.5703125" style="538" customWidth="1"/>
    <col min="4611" max="4611" width="18.5703125" style="538" customWidth="1"/>
    <col min="4612" max="4612" width="15.85546875" style="538" customWidth="1"/>
    <col min="4613" max="4613" width="16.85546875" style="538" customWidth="1"/>
    <col min="4614" max="4864" width="9.140625" style="538"/>
    <col min="4865" max="4865" width="4.7109375" style="538" customWidth="1"/>
    <col min="4866" max="4866" width="30.5703125" style="538" customWidth="1"/>
    <col min="4867" max="4867" width="18.5703125" style="538" customWidth="1"/>
    <col min="4868" max="4868" width="15.85546875" style="538" customWidth="1"/>
    <col min="4869" max="4869" width="16.85546875" style="538" customWidth="1"/>
    <col min="4870" max="5120" width="9.140625" style="538"/>
    <col min="5121" max="5121" width="4.7109375" style="538" customWidth="1"/>
    <col min="5122" max="5122" width="30.5703125" style="538" customWidth="1"/>
    <col min="5123" max="5123" width="18.5703125" style="538" customWidth="1"/>
    <col min="5124" max="5124" width="15.85546875" style="538" customWidth="1"/>
    <col min="5125" max="5125" width="16.85546875" style="538" customWidth="1"/>
    <col min="5126" max="5376" width="9.140625" style="538"/>
    <col min="5377" max="5377" width="4.7109375" style="538" customWidth="1"/>
    <col min="5378" max="5378" width="30.5703125" style="538" customWidth="1"/>
    <col min="5379" max="5379" width="18.5703125" style="538" customWidth="1"/>
    <col min="5380" max="5380" width="15.85546875" style="538" customWidth="1"/>
    <col min="5381" max="5381" width="16.85546875" style="538" customWidth="1"/>
    <col min="5382" max="5632" width="9.140625" style="538"/>
    <col min="5633" max="5633" width="4.7109375" style="538" customWidth="1"/>
    <col min="5634" max="5634" width="30.5703125" style="538" customWidth="1"/>
    <col min="5635" max="5635" width="18.5703125" style="538" customWidth="1"/>
    <col min="5636" max="5636" width="15.85546875" style="538" customWidth="1"/>
    <col min="5637" max="5637" width="16.85546875" style="538" customWidth="1"/>
    <col min="5638" max="5888" width="9.140625" style="538"/>
    <col min="5889" max="5889" width="4.7109375" style="538" customWidth="1"/>
    <col min="5890" max="5890" width="30.5703125" style="538" customWidth="1"/>
    <col min="5891" max="5891" width="18.5703125" style="538" customWidth="1"/>
    <col min="5892" max="5892" width="15.85546875" style="538" customWidth="1"/>
    <col min="5893" max="5893" width="16.85546875" style="538" customWidth="1"/>
    <col min="5894" max="6144" width="9.140625" style="538"/>
    <col min="6145" max="6145" width="4.7109375" style="538" customWidth="1"/>
    <col min="6146" max="6146" width="30.5703125" style="538" customWidth="1"/>
    <col min="6147" max="6147" width="18.5703125" style="538" customWidth="1"/>
    <col min="6148" max="6148" width="15.85546875" style="538" customWidth="1"/>
    <col min="6149" max="6149" width="16.85546875" style="538" customWidth="1"/>
    <col min="6150" max="6400" width="9.140625" style="538"/>
    <col min="6401" max="6401" width="4.7109375" style="538" customWidth="1"/>
    <col min="6402" max="6402" width="30.5703125" style="538" customWidth="1"/>
    <col min="6403" max="6403" width="18.5703125" style="538" customWidth="1"/>
    <col min="6404" max="6404" width="15.85546875" style="538" customWidth="1"/>
    <col min="6405" max="6405" width="16.85546875" style="538" customWidth="1"/>
    <col min="6406" max="6656" width="9.140625" style="538"/>
    <col min="6657" max="6657" width="4.7109375" style="538" customWidth="1"/>
    <col min="6658" max="6658" width="30.5703125" style="538" customWidth="1"/>
    <col min="6659" max="6659" width="18.5703125" style="538" customWidth="1"/>
    <col min="6660" max="6660" width="15.85546875" style="538" customWidth="1"/>
    <col min="6661" max="6661" width="16.85546875" style="538" customWidth="1"/>
    <col min="6662" max="6912" width="9.140625" style="538"/>
    <col min="6913" max="6913" width="4.7109375" style="538" customWidth="1"/>
    <col min="6914" max="6914" width="30.5703125" style="538" customWidth="1"/>
    <col min="6915" max="6915" width="18.5703125" style="538" customWidth="1"/>
    <col min="6916" max="6916" width="15.85546875" style="538" customWidth="1"/>
    <col min="6917" max="6917" width="16.85546875" style="538" customWidth="1"/>
    <col min="6918" max="7168" width="9.140625" style="538"/>
    <col min="7169" max="7169" width="4.7109375" style="538" customWidth="1"/>
    <col min="7170" max="7170" width="30.5703125" style="538" customWidth="1"/>
    <col min="7171" max="7171" width="18.5703125" style="538" customWidth="1"/>
    <col min="7172" max="7172" width="15.85546875" style="538" customWidth="1"/>
    <col min="7173" max="7173" width="16.85546875" style="538" customWidth="1"/>
    <col min="7174" max="7424" width="9.140625" style="538"/>
    <col min="7425" max="7425" width="4.7109375" style="538" customWidth="1"/>
    <col min="7426" max="7426" width="30.5703125" style="538" customWidth="1"/>
    <col min="7427" max="7427" width="18.5703125" style="538" customWidth="1"/>
    <col min="7428" max="7428" width="15.85546875" style="538" customWidth="1"/>
    <col min="7429" max="7429" width="16.85546875" style="538" customWidth="1"/>
    <col min="7430" max="7680" width="9.140625" style="538"/>
    <col min="7681" max="7681" width="4.7109375" style="538" customWidth="1"/>
    <col min="7682" max="7682" width="30.5703125" style="538" customWidth="1"/>
    <col min="7683" max="7683" width="18.5703125" style="538" customWidth="1"/>
    <col min="7684" max="7684" width="15.85546875" style="538" customWidth="1"/>
    <col min="7685" max="7685" width="16.85546875" style="538" customWidth="1"/>
    <col min="7686" max="7936" width="9.140625" style="538"/>
    <col min="7937" max="7937" width="4.7109375" style="538" customWidth="1"/>
    <col min="7938" max="7938" width="30.5703125" style="538" customWidth="1"/>
    <col min="7939" max="7939" width="18.5703125" style="538" customWidth="1"/>
    <col min="7940" max="7940" width="15.85546875" style="538" customWidth="1"/>
    <col min="7941" max="7941" width="16.85546875" style="538" customWidth="1"/>
    <col min="7942" max="8192" width="9.140625" style="538"/>
    <col min="8193" max="8193" width="4.7109375" style="538" customWidth="1"/>
    <col min="8194" max="8194" width="30.5703125" style="538" customWidth="1"/>
    <col min="8195" max="8195" width="18.5703125" style="538" customWidth="1"/>
    <col min="8196" max="8196" width="15.85546875" style="538" customWidth="1"/>
    <col min="8197" max="8197" width="16.85546875" style="538" customWidth="1"/>
    <col min="8198" max="8448" width="9.140625" style="538"/>
    <col min="8449" max="8449" width="4.7109375" style="538" customWidth="1"/>
    <col min="8450" max="8450" width="30.5703125" style="538" customWidth="1"/>
    <col min="8451" max="8451" width="18.5703125" style="538" customWidth="1"/>
    <col min="8452" max="8452" width="15.85546875" style="538" customWidth="1"/>
    <col min="8453" max="8453" width="16.85546875" style="538" customWidth="1"/>
    <col min="8454" max="8704" width="9.140625" style="538"/>
    <col min="8705" max="8705" width="4.7109375" style="538" customWidth="1"/>
    <col min="8706" max="8706" width="30.5703125" style="538" customWidth="1"/>
    <col min="8707" max="8707" width="18.5703125" style="538" customWidth="1"/>
    <col min="8708" max="8708" width="15.85546875" style="538" customWidth="1"/>
    <col min="8709" max="8709" width="16.85546875" style="538" customWidth="1"/>
    <col min="8710" max="8960" width="9.140625" style="538"/>
    <col min="8961" max="8961" width="4.7109375" style="538" customWidth="1"/>
    <col min="8962" max="8962" width="30.5703125" style="538" customWidth="1"/>
    <col min="8963" max="8963" width="18.5703125" style="538" customWidth="1"/>
    <col min="8964" max="8964" width="15.85546875" style="538" customWidth="1"/>
    <col min="8965" max="8965" width="16.85546875" style="538" customWidth="1"/>
    <col min="8966" max="9216" width="9.140625" style="538"/>
    <col min="9217" max="9217" width="4.7109375" style="538" customWidth="1"/>
    <col min="9218" max="9218" width="30.5703125" style="538" customWidth="1"/>
    <col min="9219" max="9219" width="18.5703125" style="538" customWidth="1"/>
    <col min="9220" max="9220" width="15.85546875" style="538" customWidth="1"/>
    <col min="9221" max="9221" width="16.85546875" style="538" customWidth="1"/>
    <col min="9222" max="9472" width="9.140625" style="538"/>
    <col min="9473" max="9473" width="4.7109375" style="538" customWidth="1"/>
    <col min="9474" max="9474" width="30.5703125" style="538" customWidth="1"/>
    <col min="9475" max="9475" width="18.5703125" style="538" customWidth="1"/>
    <col min="9476" max="9476" width="15.85546875" style="538" customWidth="1"/>
    <col min="9477" max="9477" width="16.85546875" style="538" customWidth="1"/>
    <col min="9478" max="9728" width="9.140625" style="538"/>
    <col min="9729" max="9729" width="4.7109375" style="538" customWidth="1"/>
    <col min="9730" max="9730" width="30.5703125" style="538" customWidth="1"/>
    <col min="9731" max="9731" width="18.5703125" style="538" customWidth="1"/>
    <col min="9732" max="9732" width="15.85546875" style="538" customWidth="1"/>
    <col min="9733" max="9733" width="16.85546875" style="538" customWidth="1"/>
    <col min="9734" max="9984" width="9.140625" style="538"/>
    <col min="9985" max="9985" width="4.7109375" style="538" customWidth="1"/>
    <col min="9986" max="9986" width="30.5703125" style="538" customWidth="1"/>
    <col min="9987" max="9987" width="18.5703125" style="538" customWidth="1"/>
    <col min="9988" max="9988" width="15.85546875" style="538" customWidth="1"/>
    <col min="9989" max="9989" width="16.85546875" style="538" customWidth="1"/>
    <col min="9990" max="10240" width="9.140625" style="538"/>
    <col min="10241" max="10241" width="4.7109375" style="538" customWidth="1"/>
    <col min="10242" max="10242" width="30.5703125" style="538" customWidth="1"/>
    <col min="10243" max="10243" width="18.5703125" style="538" customWidth="1"/>
    <col min="10244" max="10244" width="15.85546875" style="538" customWidth="1"/>
    <col min="10245" max="10245" width="16.85546875" style="538" customWidth="1"/>
    <col min="10246" max="10496" width="9.140625" style="538"/>
    <col min="10497" max="10497" width="4.7109375" style="538" customWidth="1"/>
    <col min="10498" max="10498" width="30.5703125" style="538" customWidth="1"/>
    <col min="10499" max="10499" width="18.5703125" style="538" customWidth="1"/>
    <col min="10500" max="10500" width="15.85546875" style="538" customWidth="1"/>
    <col min="10501" max="10501" width="16.85546875" style="538" customWidth="1"/>
    <col min="10502" max="10752" width="9.140625" style="538"/>
    <col min="10753" max="10753" width="4.7109375" style="538" customWidth="1"/>
    <col min="10754" max="10754" width="30.5703125" style="538" customWidth="1"/>
    <col min="10755" max="10755" width="18.5703125" style="538" customWidth="1"/>
    <col min="10756" max="10756" width="15.85546875" style="538" customWidth="1"/>
    <col min="10757" max="10757" width="16.85546875" style="538" customWidth="1"/>
    <col min="10758" max="11008" width="9.140625" style="538"/>
    <col min="11009" max="11009" width="4.7109375" style="538" customWidth="1"/>
    <col min="11010" max="11010" width="30.5703125" style="538" customWidth="1"/>
    <col min="11011" max="11011" width="18.5703125" style="538" customWidth="1"/>
    <col min="11012" max="11012" width="15.85546875" style="538" customWidth="1"/>
    <col min="11013" max="11013" width="16.85546875" style="538" customWidth="1"/>
    <col min="11014" max="11264" width="9.140625" style="538"/>
    <col min="11265" max="11265" width="4.7109375" style="538" customWidth="1"/>
    <col min="11266" max="11266" width="30.5703125" style="538" customWidth="1"/>
    <col min="11267" max="11267" width="18.5703125" style="538" customWidth="1"/>
    <col min="11268" max="11268" width="15.85546875" style="538" customWidth="1"/>
    <col min="11269" max="11269" width="16.85546875" style="538" customWidth="1"/>
    <col min="11270" max="11520" width="9.140625" style="538"/>
    <col min="11521" max="11521" width="4.7109375" style="538" customWidth="1"/>
    <col min="11522" max="11522" width="30.5703125" style="538" customWidth="1"/>
    <col min="11523" max="11523" width="18.5703125" style="538" customWidth="1"/>
    <col min="11524" max="11524" width="15.85546875" style="538" customWidth="1"/>
    <col min="11525" max="11525" width="16.85546875" style="538" customWidth="1"/>
    <col min="11526" max="11776" width="9.140625" style="538"/>
    <col min="11777" max="11777" width="4.7109375" style="538" customWidth="1"/>
    <col min="11778" max="11778" width="30.5703125" style="538" customWidth="1"/>
    <col min="11779" max="11779" width="18.5703125" style="538" customWidth="1"/>
    <col min="11780" max="11780" width="15.85546875" style="538" customWidth="1"/>
    <col min="11781" max="11781" width="16.85546875" style="538" customWidth="1"/>
    <col min="11782" max="12032" width="9.140625" style="538"/>
    <col min="12033" max="12033" width="4.7109375" style="538" customWidth="1"/>
    <col min="12034" max="12034" width="30.5703125" style="538" customWidth="1"/>
    <col min="12035" max="12035" width="18.5703125" style="538" customWidth="1"/>
    <col min="12036" max="12036" width="15.85546875" style="538" customWidth="1"/>
    <col min="12037" max="12037" width="16.85546875" style="538" customWidth="1"/>
    <col min="12038" max="12288" width="9.140625" style="538"/>
    <col min="12289" max="12289" width="4.7109375" style="538" customWidth="1"/>
    <col min="12290" max="12290" width="30.5703125" style="538" customWidth="1"/>
    <col min="12291" max="12291" width="18.5703125" style="538" customWidth="1"/>
    <col min="12292" max="12292" width="15.85546875" style="538" customWidth="1"/>
    <col min="12293" max="12293" width="16.85546875" style="538" customWidth="1"/>
    <col min="12294" max="12544" width="9.140625" style="538"/>
    <col min="12545" max="12545" width="4.7109375" style="538" customWidth="1"/>
    <col min="12546" max="12546" width="30.5703125" style="538" customWidth="1"/>
    <col min="12547" max="12547" width="18.5703125" style="538" customWidth="1"/>
    <col min="12548" max="12548" width="15.85546875" style="538" customWidth="1"/>
    <col min="12549" max="12549" width="16.85546875" style="538" customWidth="1"/>
    <col min="12550" max="12800" width="9.140625" style="538"/>
    <col min="12801" max="12801" width="4.7109375" style="538" customWidth="1"/>
    <col min="12802" max="12802" width="30.5703125" style="538" customWidth="1"/>
    <col min="12803" max="12803" width="18.5703125" style="538" customWidth="1"/>
    <col min="12804" max="12804" width="15.85546875" style="538" customWidth="1"/>
    <col min="12805" max="12805" width="16.85546875" style="538" customWidth="1"/>
    <col min="12806" max="13056" width="9.140625" style="538"/>
    <col min="13057" max="13057" width="4.7109375" style="538" customWidth="1"/>
    <col min="13058" max="13058" width="30.5703125" style="538" customWidth="1"/>
    <col min="13059" max="13059" width="18.5703125" style="538" customWidth="1"/>
    <col min="13060" max="13060" width="15.85546875" style="538" customWidth="1"/>
    <col min="13061" max="13061" width="16.85546875" style="538" customWidth="1"/>
    <col min="13062" max="13312" width="9.140625" style="538"/>
    <col min="13313" max="13313" width="4.7109375" style="538" customWidth="1"/>
    <col min="13314" max="13314" width="30.5703125" style="538" customWidth="1"/>
    <col min="13315" max="13315" width="18.5703125" style="538" customWidth="1"/>
    <col min="13316" max="13316" width="15.85546875" style="538" customWidth="1"/>
    <col min="13317" max="13317" width="16.85546875" style="538" customWidth="1"/>
    <col min="13318" max="13568" width="9.140625" style="538"/>
    <col min="13569" max="13569" width="4.7109375" style="538" customWidth="1"/>
    <col min="13570" max="13570" width="30.5703125" style="538" customWidth="1"/>
    <col min="13571" max="13571" width="18.5703125" style="538" customWidth="1"/>
    <col min="13572" max="13572" width="15.85546875" style="538" customWidth="1"/>
    <col min="13573" max="13573" width="16.85546875" style="538" customWidth="1"/>
    <col min="13574" max="13824" width="9.140625" style="538"/>
    <col min="13825" max="13825" width="4.7109375" style="538" customWidth="1"/>
    <col min="13826" max="13826" width="30.5703125" style="538" customWidth="1"/>
    <col min="13827" max="13827" width="18.5703125" style="538" customWidth="1"/>
    <col min="13828" max="13828" width="15.85546875" style="538" customWidth="1"/>
    <col min="13829" max="13829" width="16.85546875" style="538" customWidth="1"/>
    <col min="13830" max="14080" width="9.140625" style="538"/>
    <col min="14081" max="14081" width="4.7109375" style="538" customWidth="1"/>
    <col min="14082" max="14082" width="30.5703125" style="538" customWidth="1"/>
    <col min="14083" max="14083" width="18.5703125" style="538" customWidth="1"/>
    <col min="14084" max="14084" width="15.85546875" style="538" customWidth="1"/>
    <col min="14085" max="14085" width="16.85546875" style="538" customWidth="1"/>
    <col min="14086" max="14336" width="9.140625" style="538"/>
    <col min="14337" max="14337" width="4.7109375" style="538" customWidth="1"/>
    <col min="14338" max="14338" width="30.5703125" style="538" customWidth="1"/>
    <col min="14339" max="14339" width="18.5703125" style="538" customWidth="1"/>
    <col min="14340" max="14340" width="15.85546875" style="538" customWidth="1"/>
    <col min="14341" max="14341" width="16.85546875" style="538" customWidth="1"/>
    <col min="14342" max="14592" width="9.140625" style="538"/>
    <col min="14593" max="14593" width="4.7109375" style="538" customWidth="1"/>
    <col min="14594" max="14594" width="30.5703125" style="538" customWidth="1"/>
    <col min="14595" max="14595" width="18.5703125" style="538" customWidth="1"/>
    <col min="14596" max="14596" width="15.85546875" style="538" customWidth="1"/>
    <col min="14597" max="14597" width="16.85546875" style="538" customWidth="1"/>
    <col min="14598" max="14848" width="9.140625" style="538"/>
    <col min="14849" max="14849" width="4.7109375" style="538" customWidth="1"/>
    <col min="14850" max="14850" width="30.5703125" style="538" customWidth="1"/>
    <col min="14851" max="14851" width="18.5703125" style="538" customWidth="1"/>
    <col min="14852" max="14852" width="15.85546875" style="538" customWidth="1"/>
    <col min="14853" max="14853" width="16.85546875" style="538" customWidth="1"/>
    <col min="14854" max="15104" width="9.140625" style="538"/>
    <col min="15105" max="15105" width="4.7109375" style="538" customWidth="1"/>
    <col min="15106" max="15106" width="30.5703125" style="538" customWidth="1"/>
    <col min="15107" max="15107" width="18.5703125" style="538" customWidth="1"/>
    <col min="15108" max="15108" width="15.85546875" style="538" customWidth="1"/>
    <col min="15109" max="15109" width="16.85546875" style="538" customWidth="1"/>
    <col min="15110" max="15360" width="9.140625" style="538"/>
    <col min="15361" max="15361" width="4.7109375" style="538" customWidth="1"/>
    <col min="15362" max="15362" width="30.5703125" style="538" customWidth="1"/>
    <col min="15363" max="15363" width="18.5703125" style="538" customWidth="1"/>
    <col min="15364" max="15364" width="15.85546875" style="538" customWidth="1"/>
    <col min="15365" max="15365" width="16.85546875" style="538" customWidth="1"/>
    <col min="15366" max="15616" width="9.140625" style="538"/>
    <col min="15617" max="15617" width="4.7109375" style="538" customWidth="1"/>
    <col min="15618" max="15618" width="30.5703125" style="538" customWidth="1"/>
    <col min="15619" max="15619" width="18.5703125" style="538" customWidth="1"/>
    <col min="15620" max="15620" width="15.85546875" style="538" customWidth="1"/>
    <col min="15621" max="15621" width="16.85546875" style="538" customWidth="1"/>
    <col min="15622" max="15872" width="9.140625" style="538"/>
    <col min="15873" max="15873" width="4.7109375" style="538" customWidth="1"/>
    <col min="15874" max="15874" width="30.5703125" style="538" customWidth="1"/>
    <col min="15875" max="15875" width="18.5703125" style="538" customWidth="1"/>
    <col min="15876" max="15876" width="15.85546875" style="538" customWidth="1"/>
    <col min="15877" max="15877" width="16.85546875" style="538" customWidth="1"/>
    <col min="15878" max="16128" width="9.140625" style="538"/>
    <col min="16129" max="16129" width="4.7109375" style="538" customWidth="1"/>
    <col min="16130" max="16130" width="30.5703125" style="538" customWidth="1"/>
    <col min="16131" max="16131" width="18.5703125" style="538" customWidth="1"/>
    <col min="16132" max="16132" width="15.85546875" style="538" customWidth="1"/>
    <col min="16133" max="16133" width="16.85546875" style="538" customWidth="1"/>
    <col min="16134" max="16384" width="9.140625" style="538"/>
  </cols>
  <sheetData>
    <row r="1" spans="1:6" ht="15.75" x14ac:dyDescent="0.25">
      <c r="C1" s="393"/>
      <c r="D1" s="393"/>
      <c r="E1" s="399" t="s">
        <v>1864</v>
      </c>
      <c r="F1" s="539"/>
    </row>
    <row r="2" spans="1:6" ht="15.75" x14ac:dyDescent="0.2">
      <c r="C2" s="393"/>
      <c r="D2" s="393"/>
      <c r="E2" s="395" t="s">
        <v>1840</v>
      </c>
      <c r="F2" s="539"/>
    </row>
    <row r="3" spans="1:6" ht="15.75" x14ac:dyDescent="0.25">
      <c r="C3" s="393"/>
      <c r="D3" s="399"/>
      <c r="E3" s="399"/>
      <c r="F3" s="539"/>
    </row>
    <row r="4" spans="1:6" s="542" customFormat="1" ht="15.75" customHeight="1" x14ac:dyDescent="0.2">
      <c r="A4" s="540" t="s">
        <v>1673</v>
      </c>
      <c r="B4" s="540"/>
      <c r="C4" s="540"/>
      <c r="D4" s="540"/>
      <c r="E4" s="540"/>
      <c r="F4" s="541"/>
    </row>
    <row r="5" spans="1:6" ht="39.75" customHeight="1" x14ac:dyDescent="0.2">
      <c r="A5" s="540" t="s">
        <v>1865</v>
      </c>
      <c r="B5" s="540"/>
      <c r="C5" s="540"/>
      <c r="D5" s="540"/>
      <c r="E5" s="540"/>
      <c r="F5" s="539"/>
    </row>
    <row r="6" spans="1:6" ht="15.75" x14ac:dyDescent="0.2">
      <c r="A6" s="543"/>
      <c r="B6" s="543"/>
      <c r="D6" s="544"/>
      <c r="E6" s="545" t="s">
        <v>1675</v>
      </c>
      <c r="F6" s="539"/>
    </row>
    <row r="7" spans="1:6" ht="30" customHeight="1" x14ac:dyDescent="0.2">
      <c r="A7" s="429" t="s">
        <v>1676</v>
      </c>
      <c r="B7" s="546" t="s">
        <v>5</v>
      </c>
      <c r="C7" s="547" t="s">
        <v>1804</v>
      </c>
      <c r="D7" s="533" t="s">
        <v>43</v>
      </c>
      <c r="E7" s="534" t="s">
        <v>53</v>
      </c>
      <c r="F7" s="539"/>
    </row>
    <row r="8" spans="1:6" ht="16.5" customHeight="1" x14ac:dyDescent="0.2">
      <c r="A8" s="548">
        <v>1</v>
      </c>
      <c r="B8" s="549" t="s">
        <v>1806</v>
      </c>
      <c r="C8" s="463">
        <v>1434.2</v>
      </c>
      <c r="D8" s="463">
        <v>1434.2</v>
      </c>
      <c r="E8" s="550">
        <f>D8/C8*100</f>
        <v>100</v>
      </c>
      <c r="F8" s="539"/>
    </row>
    <row r="9" spans="1:6" ht="15" customHeight="1" x14ac:dyDescent="0.2">
      <c r="A9" s="551">
        <v>2</v>
      </c>
      <c r="B9" s="552" t="s">
        <v>1807</v>
      </c>
      <c r="C9" s="463">
        <v>1199.4000000000001</v>
      </c>
      <c r="D9" s="463">
        <v>1199.4000000000001</v>
      </c>
      <c r="E9" s="553">
        <f t="shared" ref="E9:E24" si="0">D9/C9*100</f>
        <v>100</v>
      </c>
      <c r="F9" s="539"/>
    </row>
    <row r="10" spans="1:6" ht="15" customHeight="1" x14ac:dyDescent="0.2">
      <c r="A10" s="551">
        <v>3</v>
      </c>
      <c r="B10" s="552" t="s">
        <v>1846</v>
      </c>
      <c r="C10" s="463">
        <v>1715.2</v>
      </c>
      <c r="D10" s="463">
        <v>1715.2</v>
      </c>
      <c r="E10" s="553">
        <f t="shared" si="0"/>
        <v>100</v>
      </c>
      <c r="F10" s="539"/>
    </row>
    <row r="11" spans="1:6" ht="15" customHeight="1" x14ac:dyDescent="0.2">
      <c r="A11" s="551">
        <v>4</v>
      </c>
      <c r="B11" s="552" t="s">
        <v>1809</v>
      </c>
      <c r="C11" s="463">
        <v>1477.9</v>
      </c>
      <c r="D11" s="463">
        <v>1477.9</v>
      </c>
      <c r="E11" s="553">
        <f t="shared" si="0"/>
        <v>100</v>
      </c>
      <c r="F11" s="539"/>
    </row>
    <row r="12" spans="1:6" ht="15" customHeight="1" x14ac:dyDescent="0.2">
      <c r="A12" s="551">
        <v>5</v>
      </c>
      <c r="B12" s="554" t="s">
        <v>1810</v>
      </c>
      <c r="C12" s="463">
        <v>1745.7</v>
      </c>
      <c r="D12" s="463">
        <v>1745.7</v>
      </c>
      <c r="E12" s="553">
        <f t="shared" si="0"/>
        <v>100</v>
      </c>
      <c r="F12" s="539"/>
    </row>
    <row r="13" spans="1:6" ht="15" customHeight="1" x14ac:dyDescent="0.2">
      <c r="A13" s="551">
        <v>6</v>
      </c>
      <c r="B13" s="552" t="s">
        <v>1811</v>
      </c>
      <c r="C13" s="463">
        <v>356</v>
      </c>
      <c r="D13" s="463">
        <v>356</v>
      </c>
      <c r="E13" s="553">
        <f t="shared" si="0"/>
        <v>100</v>
      </c>
      <c r="F13" s="539"/>
    </row>
    <row r="14" spans="1:6" ht="15" customHeight="1" x14ac:dyDescent="0.2">
      <c r="A14" s="551">
        <v>7</v>
      </c>
      <c r="B14" s="552" t="s">
        <v>1812</v>
      </c>
      <c r="C14" s="463">
        <v>1217.5</v>
      </c>
      <c r="D14" s="463">
        <v>1217.5</v>
      </c>
      <c r="E14" s="553">
        <f t="shared" si="0"/>
        <v>100</v>
      </c>
      <c r="F14" s="539"/>
    </row>
    <row r="15" spans="1:6" ht="15" customHeight="1" x14ac:dyDescent="0.2">
      <c r="A15" s="551">
        <v>8</v>
      </c>
      <c r="B15" s="552" t="s">
        <v>1813</v>
      </c>
      <c r="C15" s="463">
        <v>999.9</v>
      </c>
      <c r="D15" s="463">
        <v>999.9</v>
      </c>
      <c r="E15" s="553">
        <f t="shared" si="0"/>
        <v>100</v>
      </c>
      <c r="F15" s="539"/>
    </row>
    <row r="16" spans="1:6" ht="15" customHeight="1" x14ac:dyDescent="0.2">
      <c r="A16" s="551">
        <v>9</v>
      </c>
      <c r="B16" s="552" t="s">
        <v>1814</v>
      </c>
      <c r="C16" s="463">
        <v>1293.8</v>
      </c>
      <c r="D16" s="463">
        <v>1293.8</v>
      </c>
      <c r="E16" s="553">
        <f t="shared" si="0"/>
        <v>100</v>
      </c>
      <c r="F16" s="539"/>
    </row>
    <row r="17" spans="1:7" ht="15" customHeight="1" x14ac:dyDescent="0.2">
      <c r="A17" s="551">
        <v>10</v>
      </c>
      <c r="B17" s="552" t="s">
        <v>1815</v>
      </c>
      <c r="C17" s="463">
        <v>1545</v>
      </c>
      <c r="D17" s="463">
        <v>1545</v>
      </c>
      <c r="E17" s="553">
        <f t="shared" si="0"/>
        <v>100</v>
      </c>
      <c r="F17" s="539"/>
    </row>
    <row r="18" spans="1:7" ht="15" customHeight="1" x14ac:dyDescent="0.2">
      <c r="A18" s="551">
        <v>11</v>
      </c>
      <c r="B18" s="552" t="s">
        <v>1816</v>
      </c>
      <c r="C18" s="463">
        <v>880.1</v>
      </c>
      <c r="D18" s="463">
        <v>880.1</v>
      </c>
      <c r="E18" s="553">
        <f t="shared" si="0"/>
        <v>100</v>
      </c>
      <c r="F18" s="539"/>
    </row>
    <row r="19" spans="1:7" ht="15" customHeight="1" x14ac:dyDescent="0.2">
      <c r="A19" s="551">
        <v>12</v>
      </c>
      <c r="B19" s="552" t="s">
        <v>1817</v>
      </c>
      <c r="C19" s="463">
        <v>208.7</v>
      </c>
      <c r="D19" s="463">
        <v>208.7</v>
      </c>
      <c r="E19" s="553">
        <f t="shared" si="0"/>
        <v>100</v>
      </c>
      <c r="F19" s="539"/>
    </row>
    <row r="20" spans="1:7" ht="15" customHeight="1" x14ac:dyDescent="0.2">
      <c r="A20" s="551">
        <v>13</v>
      </c>
      <c r="B20" s="552" t="s">
        <v>1829</v>
      </c>
      <c r="C20" s="463">
        <v>675.9</v>
      </c>
      <c r="D20" s="463">
        <v>675.9</v>
      </c>
      <c r="E20" s="553">
        <f t="shared" si="0"/>
        <v>100</v>
      </c>
      <c r="F20" s="539"/>
    </row>
    <row r="21" spans="1:7" ht="15" customHeight="1" x14ac:dyDescent="0.2">
      <c r="A21" s="551">
        <v>14</v>
      </c>
      <c r="B21" s="552" t="s">
        <v>1818</v>
      </c>
      <c r="C21" s="463">
        <v>1320.3</v>
      </c>
      <c r="D21" s="463">
        <v>1320.3</v>
      </c>
      <c r="E21" s="553">
        <f t="shared" si="0"/>
        <v>100</v>
      </c>
      <c r="F21" s="539"/>
    </row>
    <row r="22" spans="1:7" ht="15" customHeight="1" x14ac:dyDescent="0.2">
      <c r="A22" s="551">
        <v>15</v>
      </c>
      <c r="B22" s="552" t="s">
        <v>1819</v>
      </c>
      <c r="C22" s="463">
        <v>869.5</v>
      </c>
      <c r="D22" s="463">
        <v>869.5</v>
      </c>
      <c r="E22" s="553">
        <f t="shared" si="0"/>
        <v>100</v>
      </c>
      <c r="F22" s="539"/>
      <c r="G22" s="539"/>
    </row>
    <row r="23" spans="1:7" ht="15" customHeight="1" x14ac:dyDescent="0.2">
      <c r="A23" s="551">
        <v>16</v>
      </c>
      <c r="B23" s="552" t="s">
        <v>1820</v>
      </c>
      <c r="C23" s="463">
        <v>1000.5</v>
      </c>
      <c r="D23" s="463">
        <v>1000.5</v>
      </c>
      <c r="E23" s="553">
        <f t="shared" si="0"/>
        <v>100</v>
      </c>
      <c r="F23" s="539"/>
    </row>
    <row r="24" spans="1:7" ht="15" customHeight="1" x14ac:dyDescent="0.2">
      <c r="A24" s="551">
        <v>17</v>
      </c>
      <c r="B24" s="552" t="s">
        <v>1821</v>
      </c>
      <c r="C24" s="463">
        <v>720.7</v>
      </c>
      <c r="D24" s="463">
        <v>720.7</v>
      </c>
      <c r="E24" s="553">
        <f t="shared" si="0"/>
        <v>100</v>
      </c>
      <c r="F24" s="539"/>
    </row>
    <row r="25" spans="1:7" ht="15" customHeight="1" x14ac:dyDescent="0.2">
      <c r="A25" s="551">
        <v>18</v>
      </c>
      <c r="B25" s="554" t="s">
        <v>1822</v>
      </c>
      <c r="C25" s="463">
        <v>1287.7</v>
      </c>
      <c r="D25" s="463">
        <v>1151.4946</v>
      </c>
      <c r="E25" s="553">
        <f>D25/C25*100</f>
        <v>89.42258289974373</v>
      </c>
      <c r="F25" s="539"/>
    </row>
    <row r="26" spans="1:7" ht="15" customHeight="1" x14ac:dyDescent="0.2">
      <c r="A26" s="555"/>
      <c r="B26" s="556"/>
      <c r="C26" s="557"/>
      <c r="D26" s="558"/>
      <c r="E26" s="553"/>
      <c r="F26" s="539"/>
    </row>
    <row r="27" spans="1:7" ht="17.25" customHeight="1" x14ac:dyDescent="0.2">
      <c r="A27" s="559"/>
      <c r="B27" s="560" t="s">
        <v>1823</v>
      </c>
      <c r="C27" s="561">
        <f>SUM(C8:C26)</f>
        <v>19948</v>
      </c>
      <c r="D27" s="561">
        <f>SUM(D8:D26)</f>
        <v>19811.794600000001</v>
      </c>
      <c r="E27" s="562">
        <f>D27/C27*100</f>
        <v>99.317197714056547</v>
      </c>
      <c r="F27" s="539"/>
    </row>
    <row r="28" spans="1:7" ht="14.25" x14ac:dyDescent="0.2">
      <c r="A28" s="543"/>
      <c r="B28" s="563"/>
      <c r="C28" s="564"/>
      <c r="D28" s="565"/>
      <c r="F28" s="539"/>
    </row>
    <row r="29" spans="1:7" ht="14.25" x14ac:dyDescent="0.2">
      <c r="A29" s="543"/>
      <c r="B29" s="543"/>
      <c r="C29" s="564"/>
      <c r="D29" s="565"/>
      <c r="F29" s="539"/>
    </row>
    <row r="30" spans="1:7" ht="14.25" x14ac:dyDescent="0.2">
      <c r="A30" s="543"/>
      <c r="B30" s="543"/>
      <c r="C30" s="566"/>
      <c r="D30" s="567"/>
      <c r="F30" s="539"/>
    </row>
    <row r="31" spans="1:7" x14ac:dyDescent="0.2">
      <c r="A31" s="543"/>
      <c r="B31" s="543"/>
      <c r="C31" s="566"/>
      <c r="D31" s="541"/>
      <c r="E31" s="539"/>
      <c r="F31" s="539"/>
    </row>
    <row r="32" spans="1:7" x14ac:dyDescent="0.2">
      <c r="C32" s="568"/>
    </row>
    <row r="34" spans="3:3" x14ac:dyDescent="0.2">
      <c r="C34" s="568"/>
    </row>
  </sheetData>
  <mergeCells count="2">
    <mergeCell ref="A4:E4"/>
    <mergeCell ref="A5:E5"/>
  </mergeCells>
  <pageMargins left="0.85" right="0.27559055118110237" top="0.51181102362204722" bottom="0.51181102362204722" header="0.19685039370078741" footer="0.19685039370078741"/>
  <pageSetup paperSize="9" orientation="portrait" r:id="rId1"/>
  <headerFooter alignWithMargins="0"/>
  <rowBreaks count="1" manualBreakCount="1">
    <brk id="11" max="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E31"/>
  <sheetViews>
    <sheetView view="pageBreakPreview" zoomScaleNormal="100" zoomScaleSheetLayoutView="100" workbookViewId="0">
      <selection activeCell="B55" sqref="B55"/>
    </sheetView>
  </sheetViews>
  <sheetFormatPr defaultRowHeight="12.75" x14ac:dyDescent="0.2"/>
  <cols>
    <col min="1" max="1" width="4.140625" customWidth="1"/>
    <col min="2" max="2" width="28.7109375" customWidth="1"/>
    <col min="3" max="3" width="14.5703125" customWidth="1"/>
    <col min="4" max="4" width="14.42578125" customWidth="1"/>
    <col min="5" max="5" width="17.140625" customWidth="1"/>
    <col min="257" max="257" width="4.140625" customWidth="1"/>
    <col min="258" max="258" width="28.7109375" customWidth="1"/>
    <col min="259" max="259" width="14.5703125" customWidth="1"/>
    <col min="260" max="260" width="14.42578125" customWidth="1"/>
    <col min="261" max="261" width="17.140625" customWidth="1"/>
    <col min="513" max="513" width="4.140625" customWidth="1"/>
    <col min="514" max="514" width="28.7109375" customWidth="1"/>
    <col min="515" max="515" width="14.5703125" customWidth="1"/>
    <col min="516" max="516" width="14.42578125" customWidth="1"/>
    <col min="517" max="517" width="17.140625" customWidth="1"/>
    <col min="769" max="769" width="4.140625" customWidth="1"/>
    <col min="770" max="770" width="28.7109375" customWidth="1"/>
    <col min="771" max="771" width="14.5703125" customWidth="1"/>
    <col min="772" max="772" width="14.42578125" customWidth="1"/>
    <col min="773" max="773" width="17.140625" customWidth="1"/>
    <col min="1025" max="1025" width="4.140625" customWidth="1"/>
    <col min="1026" max="1026" width="28.7109375" customWidth="1"/>
    <col min="1027" max="1027" width="14.5703125" customWidth="1"/>
    <col min="1028" max="1028" width="14.42578125" customWidth="1"/>
    <col min="1029" max="1029" width="17.140625" customWidth="1"/>
    <col min="1281" max="1281" width="4.140625" customWidth="1"/>
    <col min="1282" max="1282" width="28.7109375" customWidth="1"/>
    <col min="1283" max="1283" width="14.5703125" customWidth="1"/>
    <col min="1284" max="1284" width="14.42578125" customWidth="1"/>
    <col min="1285" max="1285" width="17.140625" customWidth="1"/>
    <col min="1537" max="1537" width="4.140625" customWidth="1"/>
    <col min="1538" max="1538" width="28.7109375" customWidth="1"/>
    <col min="1539" max="1539" width="14.5703125" customWidth="1"/>
    <col min="1540" max="1540" width="14.42578125" customWidth="1"/>
    <col min="1541" max="1541" width="17.140625" customWidth="1"/>
    <col min="1793" max="1793" width="4.140625" customWidth="1"/>
    <col min="1794" max="1794" width="28.7109375" customWidth="1"/>
    <col min="1795" max="1795" width="14.5703125" customWidth="1"/>
    <col min="1796" max="1796" width="14.42578125" customWidth="1"/>
    <col min="1797" max="1797" width="17.140625" customWidth="1"/>
    <col min="2049" max="2049" width="4.140625" customWidth="1"/>
    <col min="2050" max="2050" width="28.7109375" customWidth="1"/>
    <col min="2051" max="2051" width="14.5703125" customWidth="1"/>
    <col min="2052" max="2052" width="14.42578125" customWidth="1"/>
    <col min="2053" max="2053" width="17.140625" customWidth="1"/>
    <col min="2305" max="2305" width="4.140625" customWidth="1"/>
    <col min="2306" max="2306" width="28.7109375" customWidth="1"/>
    <col min="2307" max="2307" width="14.5703125" customWidth="1"/>
    <col min="2308" max="2308" width="14.42578125" customWidth="1"/>
    <col min="2309" max="2309" width="17.140625" customWidth="1"/>
    <col min="2561" max="2561" width="4.140625" customWidth="1"/>
    <col min="2562" max="2562" width="28.7109375" customWidth="1"/>
    <col min="2563" max="2563" width="14.5703125" customWidth="1"/>
    <col min="2564" max="2564" width="14.42578125" customWidth="1"/>
    <col min="2565" max="2565" width="17.140625" customWidth="1"/>
    <col min="2817" max="2817" width="4.140625" customWidth="1"/>
    <col min="2818" max="2818" width="28.7109375" customWidth="1"/>
    <col min="2819" max="2819" width="14.5703125" customWidth="1"/>
    <col min="2820" max="2820" width="14.42578125" customWidth="1"/>
    <col min="2821" max="2821" width="17.140625" customWidth="1"/>
    <col min="3073" max="3073" width="4.140625" customWidth="1"/>
    <col min="3074" max="3074" width="28.7109375" customWidth="1"/>
    <col min="3075" max="3075" width="14.5703125" customWidth="1"/>
    <col min="3076" max="3076" width="14.42578125" customWidth="1"/>
    <col min="3077" max="3077" width="17.140625" customWidth="1"/>
    <col min="3329" max="3329" width="4.140625" customWidth="1"/>
    <col min="3330" max="3330" width="28.7109375" customWidth="1"/>
    <col min="3331" max="3331" width="14.5703125" customWidth="1"/>
    <col min="3332" max="3332" width="14.42578125" customWidth="1"/>
    <col min="3333" max="3333" width="17.140625" customWidth="1"/>
    <col min="3585" max="3585" width="4.140625" customWidth="1"/>
    <col min="3586" max="3586" width="28.7109375" customWidth="1"/>
    <col min="3587" max="3587" width="14.5703125" customWidth="1"/>
    <col min="3588" max="3588" width="14.42578125" customWidth="1"/>
    <col min="3589" max="3589" width="17.140625" customWidth="1"/>
    <col min="3841" max="3841" width="4.140625" customWidth="1"/>
    <col min="3842" max="3842" width="28.7109375" customWidth="1"/>
    <col min="3843" max="3843" width="14.5703125" customWidth="1"/>
    <col min="3844" max="3844" width="14.42578125" customWidth="1"/>
    <col min="3845" max="3845" width="17.140625" customWidth="1"/>
    <col min="4097" max="4097" width="4.140625" customWidth="1"/>
    <col min="4098" max="4098" width="28.7109375" customWidth="1"/>
    <col min="4099" max="4099" width="14.5703125" customWidth="1"/>
    <col min="4100" max="4100" width="14.42578125" customWidth="1"/>
    <col min="4101" max="4101" width="17.140625" customWidth="1"/>
    <col min="4353" max="4353" width="4.140625" customWidth="1"/>
    <col min="4354" max="4354" width="28.7109375" customWidth="1"/>
    <col min="4355" max="4355" width="14.5703125" customWidth="1"/>
    <col min="4356" max="4356" width="14.42578125" customWidth="1"/>
    <col min="4357" max="4357" width="17.140625" customWidth="1"/>
    <col min="4609" max="4609" width="4.140625" customWidth="1"/>
    <col min="4610" max="4610" width="28.7109375" customWidth="1"/>
    <col min="4611" max="4611" width="14.5703125" customWidth="1"/>
    <col min="4612" max="4612" width="14.42578125" customWidth="1"/>
    <col min="4613" max="4613" width="17.140625" customWidth="1"/>
    <col min="4865" max="4865" width="4.140625" customWidth="1"/>
    <col min="4866" max="4866" width="28.7109375" customWidth="1"/>
    <col min="4867" max="4867" width="14.5703125" customWidth="1"/>
    <col min="4868" max="4868" width="14.42578125" customWidth="1"/>
    <col min="4869" max="4869" width="17.140625" customWidth="1"/>
    <col min="5121" max="5121" width="4.140625" customWidth="1"/>
    <col min="5122" max="5122" width="28.7109375" customWidth="1"/>
    <col min="5123" max="5123" width="14.5703125" customWidth="1"/>
    <col min="5124" max="5124" width="14.42578125" customWidth="1"/>
    <col min="5125" max="5125" width="17.140625" customWidth="1"/>
    <col min="5377" max="5377" width="4.140625" customWidth="1"/>
    <col min="5378" max="5378" width="28.7109375" customWidth="1"/>
    <col min="5379" max="5379" width="14.5703125" customWidth="1"/>
    <col min="5380" max="5380" width="14.42578125" customWidth="1"/>
    <col min="5381" max="5381" width="17.140625" customWidth="1"/>
    <col min="5633" max="5633" width="4.140625" customWidth="1"/>
    <col min="5634" max="5634" width="28.7109375" customWidth="1"/>
    <col min="5635" max="5635" width="14.5703125" customWidth="1"/>
    <col min="5636" max="5636" width="14.42578125" customWidth="1"/>
    <col min="5637" max="5637" width="17.140625" customWidth="1"/>
    <col min="5889" max="5889" width="4.140625" customWidth="1"/>
    <col min="5890" max="5890" width="28.7109375" customWidth="1"/>
    <col min="5891" max="5891" width="14.5703125" customWidth="1"/>
    <col min="5892" max="5892" width="14.42578125" customWidth="1"/>
    <col min="5893" max="5893" width="17.140625" customWidth="1"/>
    <col min="6145" max="6145" width="4.140625" customWidth="1"/>
    <col min="6146" max="6146" width="28.7109375" customWidth="1"/>
    <col min="6147" max="6147" width="14.5703125" customWidth="1"/>
    <col min="6148" max="6148" width="14.42578125" customWidth="1"/>
    <col min="6149" max="6149" width="17.140625" customWidth="1"/>
    <col min="6401" max="6401" width="4.140625" customWidth="1"/>
    <col min="6402" max="6402" width="28.7109375" customWidth="1"/>
    <col min="6403" max="6403" width="14.5703125" customWidth="1"/>
    <col min="6404" max="6404" width="14.42578125" customWidth="1"/>
    <col min="6405" max="6405" width="17.140625" customWidth="1"/>
    <col min="6657" max="6657" width="4.140625" customWidth="1"/>
    <col min="6658" max="6658" width="28.7109375" customWidth="1"/>
    <col min="6659" max="6659" width="14.5703125" customWidth="1"/>
    <col min="6660" max="6660" width="14.42578125" customWidth="1"/>
    <col min="6661" max="6661" width="17.140625" customWidth="1"/>
    <col min="6913" max="6913" width="4.140625" customWidth="1"/>
    <col min="6914" max="6914" width="28.7109375" customWidth="1"/>
    <col min="6915" max="6915" width="14.5703125" customWidth="1"/>
    <col min="6916" max="6916" width="14.42578125" customWidth="1"/>
    <col min="6917" max="6917" width="17.140625" customWidth="1"/>
    <col min="7169" max="7169" width="4.140625" customWidth="1"/>
    <col min="7170" max="7170" width="28.7109375" customWidth="1"/>
    <col min="7171" max="7171" width="14.5703125" customWidth="1"/>
    <col min="7172" max="7172" width="14.42578125" customWidth="1"/>
    <col min="7173" max="7173" width="17.140625" customWidth="1"/>
    <col min="7425" max="7425" width="4.140625" customWidth="1"/>
    <col min="7426" max="7426" width="28.7109375" customWidth="1"/>
    <col min="7427" max="7427" width="14.5703125" customWidth="1"/>
    <col min="7428" max="7428" width="14.42578125" customWidth="1"/>
    <col min="7429" max="7429" width="17.140625" customWidth="1"/>
    <col min="7681" max="7681" width="4.140625" customWidth="1"/>
    <col min="7682" max="7682" width="28.7109375" customWidth="1"/>
    <col min="7683" max="7683" width="14.5703125" customWidth="1"/>
    <col min="7684" max="7684" width="14.42578125" customWidth="1"/>
    <col min="7685" max="7685" width="17.140625" customWidth="1"/>
    <col min="7937" max="7937" width="4.140625" customWidth="1"/>
    <col min="7938" max="7938" width="28.7109375" customWidth="1"/>
    <col min="7939" max="7939" width="14.5703125" customWidth="1"/>
    <col min="7940" max="7940" width="14.42578125" customWidth="1"/>
    <col min="7941" max="7941" width="17.140625" customWidth="1"/>
    <col min="8193" max="8193" width="4.140625" customWidth="1"/>
    <col min="8194" max="8194" width="28.7109375" customWidth="1"/>
    <col min="8195" max="8195" width="14.5703125" customWidth="1"/>
    <col min="8196" max="8196" width="14.42578125" customWidth="1"/>
    <col min="8197" max="8197" width="17.140625" customWidth="1"/>
    <col min="8449" max="8449" width="4.140625" customWidth="1"/>
    <col min="8450" max="8450" width="28.7109375" customWidth="1"/>
    <col min="8451" max="8451" width="14.5703125" customWidth="1"/>
    <col min="8452" max="8452" width="14.42578125" customWidth="1"/>
    <col min="8453" max="8453" width="17.140625" customWidth="1"/>
    <col min="8705" max="8705" width="4.140625" customWidth="1"/>
    <col min="8706" max="8706" width="28.7109375" customWidth="1"/>
    <col min="8707" max="8707" width="14.5703125" customWidth="1"/>
    <col min="8708" max="8708" width="14.42578125" customWidth="1"/>
    <col min="8709" max="8709" width="17.140625" customWidth="1"/>
    <col min="8961" max="8961" width="4.140625" customWidth="1"/>
    <col min="8962" max="8962" width="28.7109375" customWidth="1"/>
    <col min="8963" max="8963" width="14.5703125" customWidth="1"/>
    <col min="8964" max="8964" width="14.42578125" customWidth="1"/>
    <col min="8965" max="8965" width="17.140625" customWidth="1"/>
    <col min="9217" max="9217" width="4.140625" customWidth="1"/>
    <col min="9218" max="9218" width="28.7109375" customWidth="1"/>
    <col min="9219" max="9219" width="14.5703125" customWidth="1"/>
    <col min="9220" max="9220" width="14.42578125" customWidth="1"/>
    <col min="9221" max="9221" width="17.140625" customWidth="1"/>
    <col min="9473" max="9473" width="4.140625" customWidth="1"/>
    <col min="9474" max="9474" width="28.7109375" customWidth="1"/>
    <col min="9475" max="9475" width="14.5703125" customWidth="1"/>
    <col min="9476" max="9476" width="14.42578125" customWidth="1"/>
    <col min="9477" max="9477" width="17.140625" customWidth="1"/>
    <col min="9729" max="9729" width="4.140625" customWidth="1"/>
    <col min="9730" max="9730" width="28.7109375" customWidth="1"/>
    <col min="9731" max="9731" width="14.5703125" customWidth="1"/>
    <col min="9732" max="9732" width="14.42578125" customWidth="1"/>
    <col min="9733" max="9733" width="17.140625" customWidth="1"/>
    <col min="9985" max="9985" width="4.140625" customWidth="1"/>
    <col min="9986" max="9986" width="28.7109375" customWidth="1"/>
    <col min="9987" max="9987" width="14.5703125" customWidth="1"/>
    <col min="9988" max="9988" width="14.42578125" customWidth="1"/>
    <col min="9989" max="9989" width="17.140625" customWidth="1"/>
    <col min="10241" max="10241" width="4.140625" customWidth="1"/>
    <col min="10242" max="10242" width="28.7109375" customWidth="1"/>
    <col min="10243" max="10243" width="14.5703125" customWidth="1"/>
    <col min="10244" max="10244" width="14.42578125" customWidth="1"/>
    <col min="10245" max="10245" width="17.140625" customWidth="1"/>
    <col min="10497" max="10497" width="4.140625" customWidth="1"/>
    <col min="10498" max="10498" width="28.7109375" customWidth="1"/>
    <col min="10499" max="10499" width="14.5703125" customWidth="1"/>
    <col min="10500" max="10500" width="14.42578125" customWidth="1"/>
    <col min="10501" max="10501" width="17.140625" customWidth="1"/>
    <col min="10753" max="10753" width="4.140625" customWidth="1"/>
    <col min="10754" max="10754" width="28.7109375" customWidth="1"/>
    <col min="10755" max="10755" width="14.5703125" customWidth="1"/>
    <col min="10756" max="10756" width="14.42578125" customWidth="1"/>
    <col min="10757" max="10757" width="17.140625" customWidth="1"/>
    <col min="11009" max="11009" width="4.140625" customWidth="1"/>
    <col min="11010" max="11010" width="28.7109375" customWidth="1"/>
    <col min="11011" max="11011" width="14.5703125" customWidth="1"/>
    <col min="11012" max="11012" width="14.42578125" customWidth="1"/>
    <col min="11013" max="11013" width="17.140625" customWidth="1"/>
    <col min="11265" max="11265" width="4.140625" customWidth="1"/>
    <col min="11266" max="11266" width="28.7109375" customWidth="1"/>
    <col min="11267" max="11267" width="14.5703125" customWidth="1"/>
    <col min="11268" max="11268" width="14.42578125" customWidth="1"/>
    <col min="11269" max="11269" width="17.140625" customWidth="1"/>
    <col min="11521" max="11521" width="4.140625" customWidth="1"/>
    <col min="11522" max="11522" width="28.7109375" customWidth="1"/>
    <col min="11523" max="11523" width="14.5703125" customWidth="1"/>
    <col min="11524" max="11524" width="14.42578125" customWidth="1"/>
    <col min="11525" max="11525" width="17.140625" customWidth="1"/>
    <col min="11777" max="11777" width="4.140625" customWidth="1"/>
    <col min="11778" max="11778" width="28.7109375" customWidth="1"/>
    <col min="11779" max="11779" width="14.5703125" customWidth="1"/>
    <col min="11780" max="11780" width="14.42578125" customWidth="1"/>
    <col min="11781" max="11781" width="17.140625" customWidth="1"/>
    <col min="12033" max="12033" width="4.140625" customWidth="1"/>
    <col min="12034" max="12034" width="28.7109375" customWidth="1"/>
    <col min="12035" max="12035" width="14.5703125" customWidth="1"/>
    <col min="12036" max="12036" width="14.42578125" customWidth="1"/>
    <col min="12037" max="12037" width="17.140625" customWidth="1"/>
    <col min="12289" max="12289" width="4.140625" customWidth="1"/>
    <col min="12290" max="12290" width="28.7109375" customWidth="1"/>
    <col min="12291" max="12291" width="14.5703125" customWidth="1"/>
    <col min="12292" max="12292" width="14.42578125" customWidth="1"/>
    <col min="12293" max="12293" width="17.140625" customWidth="1"/>
    <col min="12545" max="12545" width="4.140625" customWidth="1"/>
    <col min="12546" max="12546" width="28.7109375" customWidth="1"/>
    <col min="12547" max="12547" width="14.5703125" customWidth="1"/>
    <col min="12548" max="12548" width="14.42578125" customWidth="1"/>
    <col min="12549" max="12549" width="17.140625" customWidth="1"/>
    <col min="12801" max="12801" width="4.140625" customWidth="1"/>
    <col min="12802" max="12802" width="28.7109375" customWidth="1"/>
    <col min="12803" max="12803" width="14.5703125" customWidth="1"/>
    <col min="12804" max="12804" width="14.42578125" customWidth="1"/>
    <col min="12805" max="12805" width="17.140625" customWidth="1"/>
    <col min="13057" max="13057" width="4.140625" customWidth="1"/>
    <col min="13058" max="13058" width="28.7109375" customWidth="1"/>
    <col min="13059" max="13059" width="14.5703125" customWidth="1"/>
    <col min="13060" max="13060" width="14.42578125" customWidth="1"/>
    <col min="13061" max="13061" width="17.140625" customWidth="1"/>
    <col min="13313" max="13313" width="4.140625" customWidth="1"/>
    <col min="13314" max="13314" width="28.7109375" customWidth="1"/>
    <col min="13315" max="13315" width="14.5703125" customWidth="1"/>
    <col min="13316" max="13316" width="14.42578125" customWidth="1"/>
    <col min="13317" max="13317" width="17.140625" customWidth="1"/>
    <col min="13569" max="13569" width="4.140625" customWidth="1"/>
    <col min="13570" max="13570" width="28.7109375" customWidth="1"/>
    <col min="13571" max="13571" width="14.5703125" customWidth="1"/>
    <col min="13572" max="13572" width="14.42578125" customWidth="1"/>
    <col min="13573" max="13573" width="17.140625" customWidth="1"/>
    <col min="13825" max="13825" width="4.140625" customWidth="1"/>
    <col min="13826" max="13826" width="28.7109375" customWidth="1"/>
    <col min="13827" max="13827" width="14.5703125" customWidth="1"/>
    <col min="13828" max="13828" width="14.42578125" customWidth="1"/>
    <col min="13829" max="13829" width="17.140625" customWidth="1"/>
    <col min="14081" max="14081" width="4.140625" customWidth="1"/>
    <col min="14082" max="14082" width="28.7109375" customWidth="1"/>
    <col min="14083" max="14083" width="14.5703125" customWidth="1"/>
    <col min="14084" max="14084" width="14.42578125" customWidth="1"/>
    <col min="14085" max="14085" width="17.140625" customWidth="1"/>
    <col min="14337" max="14337" width="4.140625" customWidth="1"/>
    <col min="14338" max="14338" width="28.7109375" customWidth="1"/>
    <col min="14339" max="14339" width="14.5703125" customWidth="1"/>
    <col min="14340" max="14340" width="14.42578125" customWidth="1"/>
    <col min="14341" max="14341" width="17.140625" customWidth="1"/>
    <col min="14593" max="14593" width="4.140625" customWidth="1"/>
    <col min="14594" max="14594" width="28.7109375" customWidth="1"/>
    <col min="14595" max="14595" width="14.5703125" customWidth="1"/>
    <col min="14596" max="14596" width="14.42578125" customWidth="1"/>
    <col min="14597" max="14597" width="17.140625" customWidth="1"/>
    <col min="14849" max="14849" width="4.140625" customWidth="1"/>
    <col min="14850" max="14850" width="28.7109375" customWidth="1"/>
    <col min="14851" max="14851" width="14.5703125" customWidth="1"/>
    <col min="14852" max="14852" width="14.42578125" customWidth="1"/>
    <col min="14853" max="14853" width="17.140625" customWidth="1"/>
    <col min="15105" max="15105" width="4.140625" customWidth="1"/>
    <col min="15106" max="15106" width="28.7109375" customWidth="1"/>
    <col min="15107" max="15107" width="14.5703125" customWidth="1"/>
    <col min="15108" max="15108" width="14.42578125" customWidth="1"/>
    <col min="15109" max="15109" width="17.140625" customWidth="1"/>
    <col min="15361" max="15361" width="4.140625" customWidth="1"/>
    <col min="15362" max="15362" width="28.7109375" customWidth="1"/>
    <col min="15363" max="15363" width="14.5703125" customWidth="1"/>
    <col min="15364" max="15364" width="14.42578125" customWidth="1"/>
    <col min="15365" max="15365" width="17.140625" customWidth="1"/>
    <col min="15617" max="15617" width="4.140625" customWidth="1"/>
    <col min="15618" max="15618" width="28.7109375" customWidth="1"/>
    <col min="15619" max="15619" width="14.5703125" customWidth="1"/>
    <col min="15620" max="15620" width="14.42578125" customWidth="1"/>
    <col min="15621" max="15621" width="17.140625" customWidth="1"/>
    <col min="15873" max="15873" width="4.140625" customWidth="1"/>
    <col min="15874" max="15874" width="28.7109375" customWidth="1"/>
    <col min="15875" max="15875" width="14.5703125" customWidth="1"/>
    <col min="15876" max="15876" width="14.42578125" customWidth="1"/>
    <col min="15877" max="15877" width="17.140625" customWidth="1"/>
    <col min="16129" max="16129" width="4.140625" customWidth="1"/>
    <col min="16130" max="16130" width="28.7109375" customWidth="1"/>
    <col min="16131" max="16131" width="14.5703125" customWidth="1"/>
    <col min="16132" max="16132" width="14.42578125" customWidth="1"/>
    <col min="16133" max="16133" width="17.140625" customWidth="1"/>
  </cols>
  <sheetData>
    <row r="1" spans="1:5" ht="15.75" x14ac:dyDescent="0.25">
      <c r="A1" s="538"/>
      <c r="B1" s="538"/>
      <c r="C1" s="393"/>
      <c r="D1" s="393"/>
      <c r="E1" s="399" t="s">
        <v>1866</v>
      </c>
    </row>
    <row r="2" spans="1:5" ht="15.75" x14ac:dyDescent="0.2">
      <c r="A2" s="538"/>
      <c r="B2" s="538"/>
      <c r="C2" s="393"/>
      <c r="D2" s="393"/>
      <c r="E2" s="395" t="s">
        <v>1840</v>
      </c>
    </row>
    <row r="3" spans="1:5" ht="15.75" x14ac:dyDescent="0.25">
      <c r="A3" s="469"/>
      <c r="B3" s="469"/>
      <c r="C3" s="393"/>
      <c r="D3" s="399"/>
      <c r="E3" s="399"/>
    </row>
    <row r="4" spans="1:5" ht="15.75" x14ac:dyDescent="0.25">
      <c r="A4" s="569" t="s">
        <v>1673</v>
      </c>
      <c r="B4" s="569"/>
      <c r="C4" s="569"/>
      <c r="D4" s="569"/>
      <c r="E4" s="569"/>
    </row>
    <row r="5" spans="1:5" s="495" customFormat="1" ht="36" customHeight="1" x14ac:dyDescent="0.2">
      <c r="A5" s="494" t="s">
        <v>1867</v>
      </c>
      <c r="B5" s="494"/>
      <c r="C5" s="494"/>
      <c r="D5" s="494"/>
      <c r="E5" s="494"/>
    </row>
    <row r="6" spans="1:5" ht="15.75" x14ac:dyDescent="0.25">
      <c r="A6" s="496"/>
      <c r="B6" s="496"/>
      <c r="E6" s="497" t="s">
        <v>1675</v>
      </c>
    </row>
    <row r="7" spans="1:5" ht="30.75" customHeight="1" x14ac:dyDescent="0.2">
      <c r="A7" s="487" t="s">
        <v>1676</v>
      </c>
      <c r="B7" s="429" t="s">
        <v>1803</v>
      </c>
      <c r="C7" s="430" t="s">
        <v>1804</v>
      </c>
      <c r="D7" s="533" t="s">
        <v>43</v>
      </c>
      <c r="E7" s="534" t="s">
        <v>53</v>
      </c>
    </row>
    <row r="8" spans="1:5" ht="15.75" x14ac:dyDescent="0.25">
      <c r="A8" s="474">
        <v>1</v>
      </c>
      <c r="B8" s="475" t="s">
        <v>1806</v>
      </c>
      <c r="C8" s="463">
        <v>289.90501</v>
      </c>
      <c r="D8" s="463">
        <v>272.63825000000003</v>
      </c>
      <c r="E8" s="535">
        <f>D8/C8*100</f>
        <v>94.043993927528206</v>
      </c>
    </row>
    <row r="9" spans="1:5" ht="15.75" x14ac:dyDescent="0.25">
      <c r="A9" s="477">
        <v>2</v>
      </c>
      <c r="B9" s="475" t="s">
        <v>1807</v>
      </c>
      <c r="C9" s="463">
        <v>248.00672</v>
      </c>
      <c r="D9" s="463">
        <v>248.00672</v>
      </c>
      <c r="E9" s="536">
        <f t="shared" ref="E9:E26" si="0">D9/C9*100</f>
        <v>100</v>
      </c>
    </row>
    <row r="10" spans="1:5" ht="15.75" x14ac:dyDescent="0.25">
      <c r="A10" s="477">
        <v>3</v>
      </c>
      <c r="B10" s="475" t="s">
        <v>1808</v>
      </c>
      <c r="C10" s="463">
        <v>344.07751999999999</v>
      </c>
      <c r="D10" s="463">
        <v>344.07751999999999</v>
      </c>
      <c r="E10" s="536">
        <f t="shared" si="0"/>
        <v>100</v>
      </c>
    </row>
    <row r="11" spans="1:5" ht="15.75" x14ac:dyDescent="0.25">
      <c r="A11" s="477">
        <v>4</v>
      </c>
      <c r="B11" s="475" t="s">
        <v>1809</v>
      </c>
      <c r="C11" s="463">
        <v>198.06479999999999</v>
      </c>
      <c r="D11" s="463">
        <v>180.79804000000001</v>
      </c>
      <c r="E11" s="536">
        <f t="shared" si="0"/>
        <v>91.282267217597479</v>
      </c>
    </row>
    <row r="12" spans="1:5" ht="15.75" x14ac:dyDescent="0.25">
      <c r="A12" s="477">
        <v>5</v>
      </c>
      <c r="B12" s="475" t="s">
        <v>1810</v>
      </c>
      <c r="C12" s="463">
        <v>395.62626</v>
      </c>
      <c r="D12" s="463">
        <v>395.62626</v>
      </c>
      <c r="E12" s="536">
        <f t="shared" si="0"/>
        <v>100</v>
      </c>
    </row>
    <row r="13" spans="1:5" ht="15.75" x14ac:dyDescent="0.25">
      <c r="A13" s="477">
        <v>6</v>
      </c>
      <c r="B13" s="475" t="s">
        <v>1811</v>
      </c>
      <c r="C13" s="463">
        <v>102.67852999999999</v>
      </c>
      <c r="D13" s="463">
        <v>84.178429999999992</v>
      </c>
      <c r="E13" s="536">
        <f t="shared" si="0"/>
        <v>81.982504034679877</v>
      </c>
    </row>
    <row r="14" spans="1:5" ht="15.75" x14ac:dyDescent="0.25">
      <c r="A14" s="477">
        <v>7</v>
      </c>
      <c r="B14" s="475" t="s">
        <v>1812</v>
      </c>
      <c r="C14" s="463">
        <v>94.364240000000009</v>
      </c>
      <c r="D14" s="463">
        <v>94.364240000000009</v>
      </c>
      <c r="E14" s="536">
        <f t="shared" si="0"/>
        <v>100</v>
      </c>
    </row>
    <row r="15" spans="1:5" ht="15.75" x14ac:dyDescent="0.25">
      <c r="A15" s="477">
        <v>8</v>
      </c>
      <c r="B15" s="475" t="s">
        <v>1813</v>
      </c>
      <c r="C15" s="463">
        <v>181.30088000000001</v>
      </c>
      <c r="D15" s="463">
        <v>181.30088000000001</v>
      </c>
      <c r="E15" s="536">
        <f t="shared" si="0"/>
        <v>100</v>
      </c>
    </row>
    <row r="16" spans="1:5" ht="15.75" x14ac:dyDescent="0.25">
      <c r="A16" s="477">
        <v>9</v>
      </c>
      <c r="B16" s="475" t="s">
        <v>1814</v>
      </c>
      <c r="C16" s="463">
        <v>171.91319000000001</v>
      </c>
      <c r="D16" s="463">
        <v>154.64642999999998</v>
      </c>
      <c r="E16" s="536">
        <f t="shared" si="0"/>
        <v>89.95611680523173</v>
      </c>
    </row>
    <row r="17" spans="1:5" ht="15.75" x14ac:dyDescent="0.25">
      <c r="A17" s="477">
        <v>10</v>
      </c>
      <c r="B17" s="475" t="s">
        <v>1815</v>
      </c>
      <c r="C17" s="463">
        <v>189.93428</v>
      </c>
      <c r="D17" s="463">
        <v>189.93426000000002</v>
      </c>
      <c r="E17" s="536">
        <f t="shared" si="0"/>
        <v>99.999989470041967</v>
      </c>
    </row>
    <row r="18" spans="1:5" ht="15.75" x14ac:dyDescent="0.25">
      <c r="A18" s="477">
        <v>11</v>
      </c>
      <c r="B18" s="475" t="s">
        <v>1816</v>
      </c>
      <c r="C18" s="463">
        <v>154.89785000000001</v>
      </c>
      <c r="D18" s="463">
        <v>137.63109</v>
      </c>
      <c r="E18" s="536">
        <f t="shared" si="0"/>
        <v>88.852808479911118</v>
      </c>
    </row>
    <row r="19" spans="1:5" ht="15.75" x14ac:dyDescent="0.25">
      <c r="A19" s="477">
        <v>12</v>
      </c>
      <c r="B19" s="475" t="s">
        <v>1817</v>
      </c>
      <c r="C19" s="463">
        <v>20.731900000000003</v>
      </c>
      <c r="D19" s="463">
        <v>8.98062</v>
      </c>
      <c r="E19" s="536">
        <f t="shared" si="0"/>
        <v>43.317882104389852</v>
      </c>
    </row>
    <row r="20" spans="1:5" ht="15.75" x14ac:dyDescent="0.25">
      <c r="A20" s="477">
        <v>13</v>
      </c>
      <c r="B20" s="475" t="s">
        <v>1829</v>
      </c>
      <c r="C20" s="463">
        <v>184.46214000000001</v>
      </c>
      <c r="D20" s="463">
        <v>167.43666000000002</v>
      </c>
      <c r="E20" s="536">
        <f t="shared" si="0"/>
        <v>90.770203576733962</v>
      </c>
    </row>
    <row r="21" spans="1:5" ht="15.75" x14ac:dyDescent="0.25">
      <c r="A21" s="477">
        <v>14</v>
      </c>
      <c r="B21" s="475" t="s">
        <v>1818</v>
      </c>
      <c r="C21" s="463">
        <v>439.54784000000001</v>
      </c>
      <c r="D21" s="463">
        <v>422.28108000000003</v>
      </c>
      <c r="E21" s="536">
        <f t="shared" si="0"/>
        <v>96.071699499194452</v>
      </c>
    </row>
    <row r="22" spans="1:5" ht="15.75" x14ac:dyDescent="0.25">
      <c r="A22" s="477">
        <v>15</v>
      </c>
      <c r="B22" s="475" t="s">
        <v>1819</v>
      </c>
      <c r="C22" s="463">
        <v>139.33338000000001</v>
      </c>
      <c r="D22" s="463">
        <v>103.60044000000001</v>
      </c>
      <c r="E22" s="536">
        <f t="shared" si="0"/>
        <v>74.354357871746174</v>
      </c>
    </row>
    <row r="23" spans="1:5" ht="15.75" x14ac:dyDescent="0.25">
      <c r="A23" s="477">
        <v>16</v>
      </c>
      <c r="B23" s="475" t="s">
        <v>1820</v>
      </c>
      <c r="C23" s="463">
        <v>177.79564999999999</v>
      </c>
      <c r="D23" s="463">
        <v>177.79564999999999</v>
      </c>
      <c r="E23" s="536">
        <f t="shared" si="0"/>
        <v>100</v>
      </c>
    </row>
    <row r="24" spans="1:5" ht="15.75" x14ac:dyDescent="0.25">
      <c r="A24" s="477">
        <v>17</v>
      </c>
      <c r="B24" s="475" t="s">
        <v>1821</v>
      </c>
      <c r="C24" s="463">
        <v>95.628249999999994</v>
      </c>
      <c r="D24" s="463">
        <v>95.34353999999999</v>
      </c>
      <c r="E24" s="536">
        <f t="shared" si="0"/>
        <v>99.702274171073924</v>
      </c>
    </row>
    <row r="25" spans="1:5" ht="15.75" x14ac:dyDescent="0.25">
      <c r="A25" s="477">
        <v>18</v>
      </c>
      <c r="B25" s="475" t="s">
        <v>1822</v>
      </c>
      <c r="C25" s="463">
        <v>304.90133000000003</v>
      </c>
      <c r="D25" s="463">
        <v>267.63446999999996</v>
      </c>
      <c r="E25" s="536">
        <f t="shared" si="0"/>
        <v>87.777403266820755</v>
      </c>
    </row>
    <row r="26" spans="1:5" ht="15.75" x14ac:dyDescent="0.25">
      <c r="A26" s="477">
        <v>19</v>
      </c>
      <c r="B26" s="475" t="s">
        <v>1830</v>
      </c>
      <c r="C26" s="463">
        <v>1752.4702299999999</v>
      </c>
      <c r="D26" s="463">
        <v>1713.7676299999998</v>
      </c>
      <c r="E26" s="536">
        <f t="shared" si="0"/>
        <v>97.791540230614928</v>
      </c>
    </row>
    <row r="27" spans="1:5" ht="15.75" x14ac:dyDescent="0.25">
      <c r="A27" s="505"/>
      <c r="B27" s="475"/>
      <c r="C27" s="463"/>
      <c r="D27" s="463"/>
      <c r="E27" s="536"/>
    </row>
    <row r="28" spans="1:5" ht="15.75" x14ac:dyDescent="0.25">
      <c r="A28" s="570"/>
      <c r="B28" s="483" t="s">
        <v>1823</v>
      </c>
      <c r="C28" s="513">
        <f>SUM(C8:C27)</f>
        <v>5485.6400000000012</v>
      </c>
      <c r="D28" s="513">
        <f>SUM(D8:D27)</f>
        <v>5240.0422099999996</v>
      </c>
      <c r="E28" s="537">
        <f>D28/C28*100</f>
        <v>95.522896325679383</v>
      </c>
    </row>
    <row r="31" spans="1:5" x14ac:dyDescent="0.2">
      <c r="E31" s="481"/>
    </row>
  </sheetData>
  <mergeCells count="2">
    <mergeCell ref="A4:E4"/>
    <mergeCell ref="A5:E5"/>
  </mergeCells>
  <pageMargins left="1.1100000000000001" right="0.74803149606299213" top="0.51181102362204722" bottom="0.98425196850393704" header="0.1574803149606299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H27"/>
  <sheetViews>
    <sheetView view="pageBreakPreview" zoomScaleNormal="100" zoomScaleSheetLayoutView="100" workbookViewId="0">
      <selection activeCell="B55" sqref="B55"/>
    </sheetView>
  </sheetViews>
  <sheetFormatPr defaultRowHeight="12.75" x14ac:dyDescent="0.2"/>
  <cols>
    <col min="1" max="1" width="4.85546875" customWidth="1"/>
    <col min="2" max="2" width="27.28515625" customWidth="1"/>
    <col min="3" max="3" width="17.28515625" customWidth="1"/>
    <col min="4" max="4" width="14.28515625" customWidth="1"/>
    <col min="5" max="5" width="16.42578125" customWidth="1"/>
    <col min="257" max="257" width="4.85546875" customWidth="1"/>
    <col min="258" max="258" width="27.28515625" customWidth="1"/>
    <col min="259" max="259" width="17.28515625" customWidth="1"/>
    <col min="260" max="260" width="14.28515625" customWidth="1"/>
    <col min="261" max="261" width="16.42578125" customWidth="1"/>
    <col min="513" max="513" width="4.85546875" customWidth="1"/>
    <col min="514" max="514" width="27.28515625" customWidth="1"/>
    <col min="515" max="515" width="17.28515625" customWidth="1"/>
    <col min="516" max="516" width="14.28515625" customWidth="1"/>
    <col min="517" max="517" width="16.42578125" customWidth="1"/>
    <col min="769" max="769" width="4.85546875" customWidth="1"/>
    <col min="770" max="770" width="27.28515625" customWidth="1"/>
    <col min="771" max="771" width="17.28515625" customWidth="1"/>
    <col min="772" max="772" width="14.28515625" customWidth="1"/>
    <col min="773" max="773" width="16.42578125" customWidth="1"/>
    <col min="1025" max="1025" width="4.85546875" customWidth="1"/>
    <col min="1026" max="1026" width="27.28515625" customWidth="1"/>
    <col min="1027" max="1027" width="17.28515625" customWidth="1"/>
    <col min="1028" max="1028" width="14.28515625" customWidth="1"/>
    <col min="1029" max="1029" width="16.42578125" customWidth="1"/>
    <col min="1281" max="1281" width="4.85546875" customWidth="1"/>
    <col min="1282" max="1282" width="27.28515625" customWidth="1"/>
    <col min="1283" max="1283" width="17.28515625" customWidth="1"/>
    <col min="1284" max="1284" width="14.28515625" customWidth="1"/>
    <col min="1285" max="1285" width="16.42578125" customWidth="1"/>
    <col min="1537" max="1537" width="4.85546875" customWidth="1"/>
    <col min="1538" max="1538" width="27.28515625" customWidth="1"/>
    <col min="1539" max="1539" width="17.28515625" customWidth="1"/>
    <col min="1540" max="1540" width="14.28515625" customWidth="1"/>
    <col min="1541" max="1541" width="16.42578125" customWidth="1"/>
    <col min="1793" max="1793" width="4.85546875" customWidth="1"/>
    <col min="1794" max="1794" width="27.28515625" customWidth="1"/>
    <col min="1795" max="1795" width="17.28515625" customWidth="1"/>
    <col min="1796" max="1796" width="14.28515625" customWidth="1"/>
    <col min="1797" max="1797" width="16.42578125" customWidth="1"/>
    <col min="2049" max="2049" width="4.85546875" customWidth="1"/>
    <col min="2050" max="2050" width="27.28515625" customWidth="1"/>
    <col min="2051" max="2051" width="17.28515625" customWidth="1"/>
    <col min="2052" max="2052" width="14.28515625" customWidth="1"/>
    <col min="2053" max="2053" width="16.42578125" customWidth="1"/>
    <col min="2305" max="2305" width="4.85546875" customWidth="1"/>
    <col min="2306" max="2306" width="27.28515625" customWidth="1"/>
    <col min="2307" max="2307" width="17.28515625" customWidth="1"/>
    <col min="2308" max="2308" width="14.28515625" customWidth="1"/>
    <col min="2309" max="2309" width="16.42578125" customWidth="1"/>
    <col min="2561" max="2561" width="4.85546875" customWidth="1"/>
    <col min="2562" max="2562" width="27.28515625" customWidth="1"/>
    <col min="2563" max="2563" width="17.28515625" customWidth="1"/>
    <col min="2564" max="2564" width="14.28515625" customWidth="1"/>
    <col min="2565" max="2565" width="16.42578125" customWidth="1"/>
    <col min="2817" max="2817" width="4.85546875" customWidth="1"/>
    <col min="2818" max="2818" width="27.28515625" customWidth="1"/>
    <col min="2819" max="2819" width="17.28515625" customWidth="1"/>
    <col min="2820" max="2820" width="14.28515625" customWidth="1"/>
    <col min="2821" max="2821" width="16.42578125" customWidth="1"/>
    <col min="3073" max="3073" width="4.85546875" customWidth="1"/>
    <col min="3074" max="3074" width="27.28515625" customWidth="1"/>
    <col min="3075" max="3075" width="17.28515625" customWidth="1"/>
    <col min="3076" max="3076" width="14.28515625" customWidth="1"/>
    <col min="3077" max="3077" width="16.42578125" customWidth="1"/>
    <col min="3329" max="3329" width="4.85546875" customWidth="1"/>
    <col min="3330" max="3330" width="27.28515625" customWidth="1"/>
    <col min="3331" max="3331" width="17.28515625" customWidth="1"/>
    <col min="3332" max="3332" width="14.28515625" customWidth="1"/>
    <col min="3333" max="3333" width="16.42578125" customWidth="1"/>
    <col min="3585" max="3585" width="4.85546875" customWidth="1"/>
    <col min="3586" max="3586" width="27.28515625" customWidth="1"/>
    <col min="3587" max="3587" width="17.28515625" customWidth="1"/>
    <col min="3588" max="3588" width="14.28515625" customWidth="1"/>
    <col min="3589" max="3589" width="16.42578125" customWidth="1"/>
    <col min="3841" max="3841" width="4.85546875" customWidth="1"/>
    <col min="3842" max="3842" width="27.28515625" customWidth="1"/>
    <col min="3843" max="3843" width="17.28515625" customWidth="1"/>
    <col min="3844" max="3844" width="14.28515625" customWidth="1"/>
    <col min="3845" max="3845" width="16.42578125" customWidth="1"/>
    <col min="4097" max="4097" width="4.85546875" customWidth="1"/>
    <col min="4098" max="4098" width="27.28515625" customWidth="1"/>
    <col min="4099" max="4099" width="17.28515625" customWidth="1"/>
    <col min="4100" max="4100" width="14.28515625" customWidth="1"/>
    <col min="4101" max="4101" width="16.42578125" customWidth="1"/>
    <col min="4353" max="4353" width="4.85546875" customWidth="1"/>
    <col min="4354" max="4354" width="27.28515625" customWidth="1"/>
    <col min="4355" max="4355" width="17.28515625" customWidth="1"/>
    <col min="4356" max="4356" width="14.28515625" customWidth="1"/>
    <col min="4357" max="4357" width="16.42578125" customWidth="1"/>
    <col min="4609" max="4609" width="4.85546875" customWidth="1"/>
    <col min="4610" max="4610" width="27.28515625" customWidth="1"/>
    <col min="4611" max="4611" width="17.28515625" customWidth="1"/>
    <col min="4612" max="4612" width="14.28515625" customWidth="1"/>
    <col min="4613" max="4613" width="16.42578125" customWidth="1"/>
    <col min="4865" max="4865" width="4.85546875" customWidth="1"/>
    <col min="4866" max="4866" width="27.28515625" customWidth="1"/>
    <col min="4867" max="4867" width="17.28515625" customWidth="1"/>
    <col min="4868" max="4868" width="14.28515625" customWidth="1"/>
    <col min="4869" max="4869" width="16.42578125" customWidth="1"/>
    <col min="5121" max="5121" width="4.85546875" customWidth="1"/>
    <col min="5122" max="5122" width="27.28515625" customWidth="1"/>
    <col min="5123" max="5123" width="17.28515625" customWidth="1"/>
    <col min="5124" max="5124" width="14.28515625" customWidth="1"/>
    <col min="5125" max="5125" width="16.42578125" customWidth="1"/>
    <col min="5377" max="5377" width="4.85546875" customWidth="1"/>
    <col min="5378" max="5378" width="27.28515625" customWidth="1"/>
    <col min="5379" max="5379" width="17.28515625" customWidth="1"/>
    <col min="5380" max="5380" width="14.28515625" customWidth="1"/>
    <col min="5381" max="5381" width="16.42578125" customWidth="1"/>
    <col min="5633" max="5633" width="4.85546875" customWidth="1"/>
    <col min="5634" max="5634" width="27.28515625" customWidth="1"/>
    <col min="5635" max="5635" width="17.28515625" customWidth="1"/>
    <col min="5636" max="5636" width="14.28515625" customWidth="1"/>
    <col min="5637" max="5637" width="16.42578125" customWidth="1"/>
    <col min="5889" max="5889" width="4.85546875" customWidth="1"/>
    <col min="5890" max="5890" width="27.28515625" customWidth="1"/>
    <col min="5891" max="5891" width="17.28515625" customWidth="1"/>
    <col min="5892" max="5892" width="14.28515625" customWidth="1"/>
    <col min="5893" max="5893" width="16.42578125" customWidth="1"/>
    <col min="6145" max="6145" width="4.85546875" customWidth="1"/>
    <col min="6146" max="6146" width="27.28515625" customWidth="1"/>
    <col min="6147" max="6147" width="17.28515625" customWidth="1"/>
    <col min="6148" max="6148" width="14.28515625" customWidth="1"/>
    <col min="6149" max="6149" width="16.42578125" customWidth="1"/>
    <col min="6401" max="6401" width="4.85546875" customWidth="1"/>
    <col min="6402" max="6402" width="27.28515625" customWidth="1"/>
    <col min="6403" max="6403" width="17.28515625" customWidth="1"/>
    <col min="6404" max="6404" width="14.28515625" customWidth="1"/>
    <col min="6405" max="6405" width="16.42578125" customWidth="1"/>
    <col min="6657" max="6657" width="4.85546875" customWidth="1"/>
    <col min="6658" max="6658" width="27.28515625" customWidth="1"/>
    <col min="6659" max="6659" width="17.28515625" customWidth="1"/>
    <col min="6660" max="6660" width="14.28515625" customWidth="1"/>
    <col min="6661" max="6661" width="16.42578125" customWidth="1"/>
    <col min="6913" max="6913" width="4.85546875" customWidth="1"/>
    <col min="6914" max="6914" width="27.28515625" customWidth="1"/>
    <col min="6915" max="6915" width="17.28515625" customWidth="1"/>
    <col min="6916" max="6916" width="14.28515625" customWidth="1"/>
    <col min="6917" max="6917" width="16.42578125" customWidth="1"/>
    <col min="7169" max="7169" width="4.85546875" customWidth="1"/>
    <col min="7170" max="7170" width="27.28515625" customWidth="1"/>
    <col min="7171" max="7171" width="17.28515625" customWidth="1"/>
    <col min="7172" max="7172" width="14.28515625" customWidth="1"/>
    <col min="7173" max="7173" width="16.42578125" customWidth="1"/>
    <col min="7425" max="7425" width="4.85546875" customWidth="1"/>
    <col min="7426" max="7426" width="27.28515625" customWidth="1"/>
    <col min="7427" max="7427" width="17.28515625" customWidth="1"/>
    <col min="7428" max="7428" width="14.28515625" customWidth="1"/>
    <col min="7429" max="7429" width="16.42578125" customWidth="1"/>
    <col min="7681" max="7681" width="4.85546875" customWidth="1"/>
    <col min="7682" max="7682" width="27.28515625" customWidth="1"/>
    <col min="7683" max="7683" width="17.28515625" customWidth="1"/>
    <col min="7684" max="7684" width="14.28515625" customWidth="1"/>
    <col min="7685" max="7685" width="16.42578125" customWidth="1"/>
    <col min="7937" max="7937" width="4.85546875" customWidth="1"/>
    <col min="7938" max="7938" width="27.28515625" customWidth="1"/>
    <col min="7939" max="7939" width="17.28515625" customWidth="1"/>
    <col min="7940" max="7940" width="14.28515625" customWidth="1"/>
    <col min="7941" max="7941" width="16.42578125" customWidth="1"/>
    <col min="8193" max="8193" width="4.85546875" customWidth="1"/>
    <col min="8194" max="8194" width="27.28515625" customWidth="1"/>
    <col min="8195" max="8195" width="17.28515625" customWidth="1"/>
    <col min="8196" max="8196" width="14.28515625" customWidth="1"/>
    <col min="8197" max="8197" width="16.42578125" customWidth="1"/>
    <col min="8449" max="8449" width="4.85546875" customWidth="1"/>
    <col min="8450" max="8450" width="27.28515625" customWidth="1"/>
    <col min="8451" max="8451" width="17.28515625" customWidth="1"/>
    <col min="8452" max="8452" width="14.28515625" customWidth="1"/>
    <col min="8453" max="8453" width="16.42578125" customWidth="1"/>
    <col min="8705" max="8705" width="4.85546875" customWidth="1"/>
    <col min="8706" max="8706" width="27.28515625" customWidth="1"/>
    <col min="8707" max="8707" width="17.28515625" customWidth="1"/>
    <col min="8708" max="8708" width="14.28515625" customWidth="1"/>
    <col min="8709" max="8709" width="16.42578125" customWidth="1"/>
    <col min="8961" max="8961" width="4.85546875" customWidth="1"/>
    <col min="8962" max="8962" width="27.28515625" customWidth="1"/>
    <col min="8963" max="8963" width="17.28515625" customWidth="1"/>
    <col min="8964" max="8964" width="14.28515625" customWidth="1"/>
    <col min="8965" max="8965" width="16.42578125" customWidth="1"/>
    <col min="9217" max="9217" width="4.85546875" customWidth="1"/>
    <col min="9218" max="9218" width="27.28515625" customWidth="1"/>
    <col min="9219" max="9219" width="17.28515625" customWidth="1"/>
    <col min="9220" max="9220" width="14.28515625" customWidth="1"/>
    <col min="9221" max="9221" width="16.42578125" customWidth="1"/>
    <col min="9473" max="9473" width="4.85546875" customWidth="1"/>
    <col min="9474" max="9474" width="27.28515625" customWidth="1"/>
    <col min="9475" max="9475" width="17.28515625" customWidth="1"/>
    <col min="9476" max="9476" width="14.28515625" customWidth="1"/>
    <col min="9477" max="9477" width="16.42578125" customWidth="1"/>
    <col min="9729" max="9729" width="4.85546875" customWidth="1"/>
    <col min="9730" max="9730" width="27.28515625" customWidth="1"/>
    <col min="9731" max="9731" width="17.28515625" customWidth="1"/>
    <col min="9732" max="9732" width="14.28515625" customWidth="1"/>
    <col min="9733" max="9733" width="16.42578125" customWidth="1"/>
    <col min="9985" max="9985" width="4.85546875" customWidth="1"/>
    <col min="9986" max="9986" width="27.28515625" customWidth="1"/>
    <col min="9987" max="9987" width="17.28515625" customWidth="1"/>
    <col min="9988" max="9988" width="14.28515625" customWidth="1"/>
    <col min="9989" max="9989" width="16.42578125" customWidth="1"/>
    <col min="10241" max="10241" width="4.85546875" customWidth="1"/>
    <col min="10242" max="10242" width="27.28515625" customWidth="1"/>
    <col min="10243" max="10243" width="17.28515625" customWidth="1"/>
    <col min="10244" max="10244" width="14.28515625" customWidth="1"/>
    <col min="10245" max="10245" width="16.42578125" customWidth="1"/>
    <col min="10497" max="10497" width="4.85546875" customWidth="1"/>
    <col min="10498" max="10498" width="27.28515625" customWidth="1"/>
    <col min="10499" max="10499" width="17.28515625" customWidth="1"/>
    <col min="10500" max="10500" width="14.28515625" customWidth="1"/>
    <col min="10501" max="10501" width="16.42578125" customWidth="1"/>
    <col min="10753" max="10753" width="4.85546875" customWidth="1"/>
    <col min="10754" max="10754" width="27.28515625" customWidth="1"/>
    <col min="10755" max="10755" width="17.28515625" customWidth="1"/>
    <col min="10756" max="10756" width="14.28515625" customWidth="1"/>
    <col min="10757" max="10757" width="16.42578125" customWidth="1"/>
    <col min="11009" max="11009" width="4.85546875" customWidth="1"/>
    <col min="11010" max="11010" width="27.28515625" customWidth="1"/>
    <col min="11011" max="11011" width="17.28515625" customWidth="1"/>
    <col min="11012" max="11012" width="14.28515625" customWidth="1"/>
    <col min="11013" max="11013" width="16.42578125" customWidth="1"/>
    <col min="11265" max="11265" width="4.85546875" customWidth="1"/>
    <col min="11266" max="11266" width="27.28515625" customWidth="1"/>
    <col min="11267" max="11267" width="17.28515625" customWidth="1"/>
    <col min="11268" max="11268" width="14.28515625" customWidth="1"/>
    <col min="11269" max="11269" width="16.42578125" customWidth="1"/>
    <col min="11521" max="11521" width="4.85546875" customWidth="1"/>
    <col min="11522" max="11522" width="27.28515625" customWidth="1"/>
    <col min="11523" max="11523" width="17.28515625" customWidth="1"/>
    <col min="11524" max="11524" width="14.28515625" customWidth="1"/>
    <col min="11525" max="11525" width="16.42578125" customWidth="1"/>
    <col min="11777" max="11777" width="4.85546875" customWidth="1"/>
    <col min="11778" max="11778" width="27.28515625" customWidth="1"/>
    <col min="11779" max="11779" width="17.28515625" customWidth="1"/>
    <col min="11780" max="11780" width="14.28515625" customWidth="1"/>
    <col min="11781" max="11781" width="16.42578125" customWidth="1"/>
    <col min="12033" max="12033" width="4.85546875" customWidth="1"/>
    <col min="12034" max="12034" width="27.28515625" customWidth="1"/>
    <col min="12035" max="12035" width="17.28515625" customWidth="1"/>
    <col min="12036" max="12036" width="14.28515625" customWidth="1"/>
    <col min="12037" max="12037" width="16.42578125" customWidth="1"/>
    <col min="12289" max="12289" width="4.85546875" customWidth="1"/>
    <col min="12290" max="12290" width="27.28515625" customWidth="1"/>
    <col min="12291" max="12291" width="17.28515625" customWidth="1"/>
    <col min="12292" max="12292" width="14.28515625" customWidth="1"/>
    <col min="12293" max="12293" width="16.42578125" customWidth="1"/>
    <col min="12545" max="12545" width="4.85546875" customWidth="1"/>
    <col min="12546" max="12546" width="27.28515625" customWidth="1"/>
    <col min="12547" max="12547" width="17.28515625" customWidth="1"/>
    <col min="12548" max="12548" width="14.28515625" customWidth="1"/>
    <col min="12549" max="12549" width="16.42578125" customWidth="1"/>
    <col min="12801" max="12801" width="4.85546875" customWidth="1"/>
    <col min="12802" max="12802" width="27.28515625" customWidth="1"/>
    <col min="12803" max="12803" width="17.28515625" customWidth="1"/>
    <col min="12804" max="12804" width="14.28515625" customWidth="1"/>
    <col min="12805" max="12805" width="16.42578125" customWidth="1"/>
    <col min="13057" max="13057" width="4.85546875" customWidth="1"/>
    <col min="13058" max="13058" width="27.28515625" customWidth="1"/>
    <col min="13059" max="13059" width="17.28515625" customWidth="1"/>
    <col min="13060" max="13060" width="14.28515625" customWidth="1"/>
    <col min="13061" max="13061" width="16.42578125" customWidth="1"/>
    <col min="13313" max="13313" width="4.85546875" customWidth="1"/>
    <col min="13314" max="13314" width="27.28515625" customWidth="1"/>
    <col min="13315" max="13315" width="17.28515625" customWidth="1"/>
    <col min="13316" max="13316" width="14.28515625" customWidth="1"/>
    <col min="13317" max="13317" width="16.42578125" customWidth="1"/>
    <col min="13569" max="13569" width="4.85546875" customWidth="1"/>
    <col min="13570" max="13570" width="27.28515625" customWidth="1"/>
    <col min="13571" max="13571" width="17.28515625" customWidth="1"/>
    <col min="13572" max="13572" width="14.28515625" customWidth="1"/>
    <col min="13573" max="13573" width="16.42578125" customWidth="1"/>
    <col min="13825" max="13825" width="4.85546875" customWidth="1"/>
    <col min="13826" max="13826" width="27.28515625" customWidth="1"/>
    <col min="13827" max="13827" width="17.28515625" customWidth="1"/>
    <col min="13828" max="13828" width="14.28515625" customWidth="1"/>
    <col min="13829" max="13829" width="16.42578125" customWidth="1"/>
    <col min="14081" max="14081" width="4.85546875" customWidth="1"/>
    <col min="14082" max="14082" width="27.28515625" customWidth="1"/>
    <col min="14083" max="14083" width="17.28515625" customWidth="1"/>
    <col min="14084" max="14084" width="14.28515625" customWidth="1"/>
    <col min="14085" max="14085" width="16.42578125" customWidth="1"/>
    <col min="14337" max="14337" width="4.85546875" customWidth="1"/>
    <col min="14338" max="14338" width="27.28515625" customWidth="1"/>
    <col min="14339" max="14339" width="17.28515625" customWidth="1"/>
    <col min="14340" max="14340" width="14.28515625" customWidth="1"/>
    <col min="14341" max="14341" width="16.42578125" customWidth="1"/>
    <col min="14593" max="14593" width="4.85546875" customWidth="1"/>
    <col min="14594" max="14594" width="27.28515625" customWidth="1"/>
    <col min="14595" max="14595" width="17.28515625" customWidth="1"/>
    <col min="14596" max="14596" width="14.28515625" customWidth="1"/>
    <col min="14597" max="14597" width="16.42578125" customWidth="1"/>
    <col min="14849" max="14849" width="4.85546875" customWidth="1"/>
    <col min="14850" max="14850" width="27.28515625" customWidth="1"/>
    <col min="14851" max="14851" width="17.28515625" customWidth="1"/>
    <col min="14852" max="14852" width="14.28515625" customWidth="1"/>
    <col min="14853" max="14853" width="16.42578125" customWidth="1"/>
    <col min="15105" max="15105" width="4.85546875" customWidth="1"/>
    <col min="15106" max="15106" width="27.28515625" customWidth="1"/>
    <col min="15107" max="15107" width="17.28515625" customWidth="1"/>
    <col min="15108" max="15108" width="14.28515625" customWidth="1"/>
    <col min="15109" max="15109" width="16.42578125" customWidth="1"/>
    <col min="15361" max="15361" width="4.85546875" customWidth="1"/>
    <col min="15362" max="15362" width="27.28515625" customWidth="1"/>
    <col min="15363" max="15363" width="17.28515625" customWidth="1"/>
    <col min="15364" max="15364" width="14.28515625" customWidth="1"/>
    <col min="15365" max="15365" width="16.42578125" customWidth="1"/>
    <col min="15617" max="15617" width="4.85546875" customWidth="1"/>
    <col min="15618" max="15618" width="27.28515625" customWidth="1"/>
    <col min="15619" max="15619" width="17.28515625" customWidth="1"/>
    <col min="15620" max="15620" width="14.28515625" customWidth="1"/>
    <col min="15621" max="15621" width="16.42578125" customWidth="1"/>
    <col min="15873" max="15873" width="4.85546875" customWidth="1"/>
    <col min="15874" max="15874" width="27.28515625" customWidth="1"/>
    <col min="15875" max="15875" width="17.28515625" customWidth="1"/>
    <col min="15876" max="15876" width="14.28515625" customWidth="1"/>
    <col min="15877" max="15877" width="16.42578125" customWidth="1"/>
    <col min="16129" max="16129" width="4.85546875" customWidth="1"/>
    <col min="16130" max="16130" width="27.28515625" customWidth="1"/>
    <col min="16131" max="16131" width="17.28515625" customWidth="1"/>
    <col min="16132" max="16132" width="14.28515625" customWidth="1"/>
    <col min="16133" max="16133" width="16.42578125" customWidth="1"/>
  </cols>
  <sheetData>
    <row r="1" spans="1:5" ht="15.75" x14ac:dyDescent="0.25">
      <c r="A1" s="538"/>
      <c r="B1" s="538"/>
      <c r="C1" s="393"/>
      <c r="D1" s="393"/>
      <c r="E1" s="399" t="s">
        <v>1868</v>
      </c>
    </row>
    <row r="2" spans="1:5" ht="15.75" x14ac:dyDescent="0.2">
      <c r="A2" s="538"/>
      <c r="B2" s="538"/>
      <c r="C2" s="393"/>
      <c r="D2" s="393"/>
      <c r="E2" s="395" t="s">
        <v>1840</v>
      </c>
    </row>
    <row r="3" spans="1:5" ht="15.75" x14ac:dyDescent="0.25">
      <c r="A3" s="469"/>
      <c r="B3" s="469"/>
      <c r="C3" s="393"/>
      <c r="D3" s="399"/>
      <c r="E3" s="399"/>
    </row>
    <row r="4" spans="1:5" ht="15.75" x14ac:dyDescent="0.25">
      <c r="A4" s="569" t="s">
        <v>1673</v>
      </c>
      <c r="B4" s="569"/>
      <c r="C4" s="569"/>
      <c r="D4" s="569"/>
      <c r="E4" s="569"/>
    </row>
    <row r="5" spans="1:5" ht="50.25" customHeight="1" x14ac:dyDescent="0.25">
      <c r="A5" s="571" t="s">
        <v>1869</v>
      </c>
      <c r="B5" s="571"/>
      <c r="C5" s="571"/>
      <c r="D5" s="571"/>
      <c r="E5" s="571"/>
    </row>
    <row r="6" spans="1:5" ht="15.75" x14ac:dyDescent="0.25">
      <c r="A6" s="496"/>
      <c r="B6" s="496"/>
      <c r="C6" s="508" t="s">
        <v>1675</v>
      </c>
      <c r="D6" s="508"/>
      <c r="E6" s="508"/>
    </row>
    <row r="7" spans="1:5" ht="30.75" customHeight="1" x14ac:dyDescent="0.2">
      <c r="A7" s="487" t="s">
        <v>1676</v>
      </c>
      <c r="B7" s="429" t="s">
        <v>1803</v>
      </c>
      <c r="C7" s="429" t="s">
        <v>1804</v>
      </c>
      <c r="D7" s="533" t="s">
        <v>43</v>
      </c>
      <c r="E7" s="487" t="s">
        <v>53</v>
      </c>
    </row>
    <row r="8" spans="1:5" ht="15.75" x14ac:dyDescent="0.25">
      <c r="A8" s="474">
        <v>1</v>
      </c>
      <c r="B8" s="475" t="s">
        <v>1806</v>
      </c>
      <c r="C8" s="463">
        <v>28</v>
      </c>
      <c r="D8" s="463">
        <v>28</v>
      </c>
      <c r="E8" s="572">
        <f>D8/C8*100</f>
        <v>100</v>
      </c>
    </row>
    <row r="9" spans="1:5" ht="15.75" x14ac:dyDescent="0.25">
      <c r="A9" s="477">
        <v>2</v>
      </c>
      <c r="B9" s="475" t="s">
        <v>1807</v>
      </c>
      <c r="C9" s="463">
        <v>46.8</v>
      </c>
      <c r="D9" s="463">
        <v>46.8</v>
      </c>
      <c r="E9" s="573">
        <f t="shared" ref="E9:E25" si="0">D9/C9*100</f>
        <v>100</v>
      </c>
    </row>
    <row r="10" spans="1:5" ht="15.75" x14ac:dyDescent="0.25">
      <c r="A10" s="477">
        <v>3</v>
      </c>
      <c r="B10" s="475" t="s">
        <v>1808</v>
      </c>
      <c r="C10" s="463">
        <v>46.8</v>
      </c>
      <c r="D10" s="463">
        <v>46.8</v>
      </c>
      <c r="E10" s="573">
        <f t="shared" si="0"/>
        <v>100</v>
      </c>
    </row>
    <row r="11" spans="1:5" ht="15.75" x14ac:dyDescent="0.25">
      <c r="A11" s="477">
        <v>4</v>
      </c>
      <c r="B11" s="475" t="s">
        <v>1809</v>
      </c>
      <c r="C11" s="463">
        <v>37.4</v>
      </c>
      <c r="D11" s="463">
        <v>37.4</v>
      </c>
      <c r="E11" s="573">
        <f t="shared" si="0"/>
        <v>100</v>
      </c>
    </row>
    <row r="12" spans="1:5" ht="15.75" x14ac:dyDescent="0.25">
      <c r="A12" s="477">
        <v>5</v>
      </c>
      <c r="B12" s="475" t="s">
        <v>1810</v>
      </c>
      <c r="C12" s="463">
        <v>46.8</v>
      </c>
      <c r="D12" s="463">
        <v>46.8</v>
      </c>
      <c r="E12" s="573">
        <f t="shared" si="0"/>
        <v>100</v>
      </c>
    </row>
    <row r="13" spans="1:5" ht="15.75" x14ac:dyDescent="0.25">
      <c r="A13" s="477">
        <v>6</v>
      </c>
      <c r="B13" s="475" t="s">
        <v>1811</v>
      </c>
      <c r="C13" s="463">
        <v>18.600000000000001</v>
      </c>
      <c r="D13" s="463">
        <v>18.600000000000001</v>
      </c>
      <c r="E13" s="573">
        <f t="shared" si="0"/>
        <v>100</v>
      </c>
    </row>
    <row r="14" spans="1:5" ht="15.75" x14ac:dyDescent="0.25">
      <c r="A14" s="477">
        <v>7</v>
      </c>
      <c r="B14" s="475" t="s">
        <v>1812</v>
      </c>
      <c r="C14" s="463">
        <v>18.600000000000001</v>
      </c>
      <c r="D14" s="463">
        <v>18.600000000000001</v>
      </c>
      <c r="E14" s="573">
        <f t="shared" si="0"/>
        <v>100</v>
      </c>
    </row>
    <row r="15" spans="1:5" ht="15.75" x14ac:dyDescent="0.25">
      <c r="A15" s="477">
        <v>8</v>
      </c>
      <c r="B15" s="475" t="s">
        <v>1813</v>
      </c>
      <c r="C15" s="463">
        <v>37.4</v>
      </c>
      <c r="D15" s="463">
        <v>37.4</v>
      </c>
      <c r="E15" s="573">
        <f t="shared" si="0"/>
        <v>100</v>
      </c>
    </row>
    <row r="16" spans="1:5" ht="15.75" x14ac:dyDescent="0.25">
      <c r="A16" s="477">
        <v>9</v>
      </c>
      <c r="B16" s="475" t="s">
        <v>1814</v>
      </c>
      <c r="C16" s="463">
        <v>22.4</v>
      </c>
      <c r="D16" s="463">
        <v>22.4</v>
      </c>
      <c r="E16" s="573">
        <f t="shared" si="0"/>
        <v>100</v>
      </c>
    </row>
    <row r="17" spans="1:8" ht="15.75" x14ac:dyDescent="0.25">
      <c r="A17" s="477">
        <v>10</v>
      </c>
      <c r="B17" s="475" t="s">
        <v>1815</v>
      </c>
      <c r="C17" s="463">
        <v>37.4</v>
      </c>
      <c r="D17" s="463">
        <v>37.4</v>
      </c>
      <c r="E17" s="573">
        <f t="shared" si="0"/>
        <v>100</v>
      </c>
      <c r="H17" s="481"/>
    </row>
    <row r="18" spans="1:8" ht="15.75" x14ac:dyDescent="0.25">
      <c r="A18" s="477">
        <v>11</v>
      </c>
      <c r="B18" s="475" t="s">
        <v>1816</v>
      </c>
      <c r="C18" s="463">
        <v>22.5</v>
      </c>
      <c r="D18" s="463">
        <v>22.5</v>
      </c>
      <c r="E18" s="573">
        <f t="shared" si="0"/>
        <v>100</v>
      </c>
      <c r="H18" s="481"/>
    </row>
    <row r="19" spans="1:8" ht="15.75" x14ac:dyDescent="0.25">
      <c r="A19" s="477">
        <v>12</v>
      </c>
      <c r="B19" s="475" t="s">
        <v>1817</v>
      </c>
      <c r="C19" s="463">
        <v>7.4</v>
      </c>
      <c r="D19" s="463">
        <v>7.4</v>
      </c>
      <c r="E19" s="573">
        <f t="shared" si="0"/>
        <v>100</v>
      </c>
    </row>
    <row r="20" spans="1:8" ht="15.75" x14ac:dyDescent="0.25">
      <c r="A20" s="477">
        <v>13</v>
      </c>
      <c r="B20" s="475" t="s">
        <v>1829</v>
      </c>
      <c r="C20" s="463">
        <v>18.600000000000001</v>
      </c>
      <c r="D20" s="463">
        <v>18.600000000000001</v>
      </c>
      <c r="E20" s="573">
        <f t="shared" si="0"/>
        <v>100</v>
      </c>
    </row>
    <row r="21" spans="1:8" ht="15.75" x14ac:dyDescent="0.25">
      <c r="A21" s="477">
        <v>14</v>
      </c>
      <c r="B21" s="475" t="s">
        <v>1818</v>
      </c>
      <c r="C21" s="463">
        <v>46.8</v>
      </c>
      <c r="D21" s="463">
        <v>46.8</v>
      </c>
      <c r="E21" s="573">
        <f t="shared" si="0"/>
        <v>100</v>
      </c>
    </row>
    <row r="22" spans="1:8" ht="15.75" x14ac:dyDescent="0.25">
      <c r="A22" s="477">
        <v>15</v>
      </c>
      <c r="B22" s="475" t="s">
        <v>1819</v>
      </c>
      <c r="C22" s="463">
        <v>18.600000000000001</v>
      </c>
      <c r="D22" s="463">
        <v>18.600000000000001</v>
      </c>
      <c r="E22" s="573">
        <f t="shared" si="0"/>
        <v>100</v>
      </c>
    </row>
    <row r="23" spans="1:8" ht="15.75" x14ac:dyDescent="0.25">
      <c r="A23" s="502">
        <v>16</v>
      </c>
      <c r="B23" s="475" t="s">
        <v>1821</v>
      </c>
      <c r="C23" s="463">
        <v>18.600000000000001</v>
      </c>
      <c r="D23" s="463">
        <v>18.600000000000001</v>
      </c>
      <c r="E23" s="573">
        <f t="shared" si="0"/>
        <v>100</v>
      </c>
      <c r="H23" s="481"/>
    </row>
    <row r="24" spans="1:8" ht="15.75" x14ac:dyDescent="0.25">
      <c r="A24" s="477">
        <v>17</v>
      </c>
      <c r="B24" s="475" t="s">
        <v>1822</v>
      </c>
      <c r="C24" s="463">
        <v>46.7</v>
      </c>
      <c r="D24" s="463">
        <v>46.7</v>
      </c>
      <c r="E24" s="573">
        <f t="shared" si="0"/>
        <v>100</v>
      </c>
    </row>
    <row r="25" spans="1:8" ht="15.75" x14ac:dyDescent="0.25">
      <c r="A25" s="477">
        <v>18</v>
      </c>
      <c r="B25" s="475" t="s">
        <v>1830</v>
      </c>
      <c r="C25" s="463">
        <v>84.1</v>
      </c>
      <c r="D25" s="463">
        <v>84.1</v>
      </c>
      <c r="E25" s="573">
        <f t="shared" si="0"/>
        <v>100</v>
      </c>
      <c r="F25" s="512"/>
    </row>
    <row r="26" spans="1:8" ht="15.75" x14ac:dyDescent="0.25">
      <c r="A26" s="574"/>
      <c r="B26" s="475"/>
      <c r="C26" s="463"/>
      <c r="D26" s="463"/>
      <c r="E26" s="573"/>
      <c r="F26" s="481"/>
    </row>
    <row r="27" spans="1:8" ht="15.75" x14ac:dyDescent="0.25">
      <c r="A27" s="482"/>
      <c r="B27" s="483" t="s">
        <v>1823</v>
      </c>
      <c r="C27" s="513">
        <f>SUM(C8:C26)</f>
        <v>603.5</v>
      </c>
      <c r="D27" s="513">
        <f>SUM(D8:D26)</f>
        <v>603.5</v>
      </c>
      <c r="E27" s="575">
        <f>D27/C27*100</f>
        <v>100</v>
      </c>
    </row>
  </sheetData>
  <mergeCells count="3">
    <mergeCell ref="A4:E4"/>
    <mergeCell ref="A5:E5"/>
    <mergeCell ref="C6:E6"/>
  </mergeCells>
  <pageMargins left="0.96" right="0.74803149606299213" top="0.51181102362204722" bottom="0.98425196850393704" header="0.1574803149606299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H28"/>
  <sheetViews>
    <sheetView view="pageBreakPreview" zoomScaleNormal="100" zoomScaleSheetLayoutView="100" workbookViewId="0">
      <selection activeCell="B55" sqref="B55"/>
    </sheetView>
  </sheetViews>
  <sheetFormatPr defaultRowHeight="12.75" x14ac:dyDescent="0.2"/>
  <cols>
    <col min="1" max="1" width="5.140625" style="579" customWidth="1"/>
    <col min="2" max="2" width="35.5703125" style="579" customWidth="1"/>
    <col min="3" max="3" width="17.140625" style="579" customWidth="1"/>
    <col min="4" max="4" width="17" style="579" customWidth="1"/>
    <col min="5" max="5" width="16.85546875" style="579" customWidth="1"/>
    <col min="6" max="256" width="9.140625" style="579"/>
    <col min="257" max="257" width="5.140625" style="579" customWidth="1"/>
    <col min="258" max="258" width="35.5703125" style="579" customWidth="1"/>
    <col min="259" max="259" width="17.140625" style="579" customWidth="1"/>
    <col min="260" max="260" width="17" style="579" customWidth="1"/>
    <col min="261" max="261" width="16.85546875" style="579" customWidth="1"/>
    <col min="262" max="512" width="9.140625" style="579"/>
    <col min="513" max="513" width="5.140625" style="579" customWidth="1"/>
    <col min="514" max="514" width="35.5703125" style="579" customWidth="1"/>
    <col min="515" max="515" width="17.140625" style="579" customWidth="1"/>
    <col min="516" max="516" width="17" style="579" customWidth="1"/>
    <col min="517" max="517" width="16.85546875" style="579" customWidth="1"/>
    <col min="518" max="768" width="9.140625" style="579"/>
    <col min="769" max="769" width="5.140625" style="579" customWidth="1"/>
    <col min="770" max="770" width="35.5703125" style="579" customWidth="1"/>
    <col min="771" max="771" width="17.140625" style="579" customWidth="1"/>
    <col min="772" max="772" width="17" style="579" customWidth="1"/>
    <col min="773" max="773" width="16.85546875" style="579" customWidth="1"/>
    <col min="774" max="1024" width="9.140625" style="579"/>
    <col min="1025" max="1025" width="5.140625" style="579" customWidth="1"/>
    <col min="1026" max="1026" width="35.5703125" style="579" customWidth="1"/>
    <col min="1027" max="1027" width="17.140625" style="579" customWidth="1"/>
    <col min="1028" max="1028" width="17" style="579" customWidth="1"/>
    <col min="1029" max="1029" width="16.85546875" style="579" customWidth="1"/>
    <col min="1030" max="1280" width="9.140625" style="579"/>
    <col min="1281" max="1281" width="5.140625" style="579" customWidth="1"/>
    <col min="1282" max="1282" width="35.5703125" style="579" customWidth="1"/>
    <col min="1283" max="1283" width="17.140625" style="579" customWidth="1"/>
    <col min="1284" max="1284" width="17" style="579" customWidth="1"/>
    <col min="1285" max="1285" width="16.85546875" style="579" customWidth="1"/>
    <col min="1286" max="1536" width="9.140625" style="579"/>
    <col min="1537" max="1537" width="5.140625" style="579" customWidth="1"/>
    <col min="1538" max="1538" width="35.5703125" style="579" customWidth="1"/>
    <col min="1539" max="1539" width="17.140625" style="579" customWidth="1"/>
    <col min="1540" max="1540" width="17" style="579" customWidth="1"/>
    <col min="1541" max="1541" width="16.85546875" style="579" customWidth="1"/>
    <col min="1542" max="1792" width="9.140625" style="579"/>
    <col min="1793" max="1793" width="5.140625" style="579" customWidth="1"/>
    <col min="1794" max="1794" width="35.5703125" style="579" customWidth="1"/>
    <col min="1795" max="1795" width="17.140625" style="579" customWidth="1"/>
    <col min="1796" max="1796" width="17" style="579" customWidth="1"/>
    <col min="1797" max="1797" width="16.85546875" style="579" customWidth="1"/>
    <col min="1798" max="2048" width="9.140625" style="579"/>
    <col min="2049" max="2049" width="5.140625" style="579" customWidth="1"/>
    <col min="2050" max="2050" width="35.5703125" style="579" customWidth="1"/>
    <col min="2051" max="2051" width="17.140625" style="579" customWidth="1"/>
    <col min="2052" max="2052" width="17" style="579" customWidth="1"/>
    <col min="2053" max="2053" width="16.85546875" style="579" customWidth="1"/>
    <col min="2054" max="2304" width="9.140625" style="579"/>
    <col min="2305" max="2305" width="5.140625" style="579" customWidth="1"/>
    <col min="2306" max="2306" width="35.5703125" style="579" customWidth="1"/>
    <col min="2307" max="2307" width="17.140625" style="579" customWidth="1"/>
    <col min="2308" max="2308" width="17" style="579" customWidth="1"/>
    <col min="2309" max="2309" width="16.85546875" style="579" customWidth="1"/>
    <col min="2310" max="2560" width="9.140625" style="579"/>
    <col min="2561" max="2561" width="5.140625" style="579" customWidth="1"/>
    <col min="2562" max="2562" width="35.5703125" style="579" customWidth="1"/>
    <col min="2563" max="2563" width="17.140625" style="579" customWidth="1"/>
    <col min="2564" max="2564" width="17" style="579" customWidth="1"/>
    <col min="2565" max="2565" width="16.85546875" style="579" customWidth="1"/>
    <col min="2566" max="2816" width="9.140625" style="579"/>
    <col min="2817" max="2817" width="5.140625" style="579" customWidth="1"/>
    <col min="2818" max="2818" width="35.5703125" style="579" customWidth="1"/>
    <col min="2819" max="2819" width="17.140625" style="579" customWidth="1"/>
    <col min="2820" max="2820" width="17" style="579" customWidth="1"/>
    <col min="2821" max="2821" width="16.85546875" style="579" customWidth="1"/>
    <col min="2822" max="3072" width="9.140625" style="579"/>
    <col min="3073" max="3073" width="5.140625" style="579" customWidth="1"/>
    <col min="3074" max="3074" width="35.5703125" style="579" customWidth="1"/>
    <col min="3075" max="3075" width="17.140625" style="579" customWidth="1"/>
    <col min="3076" max="3076" width="17" style="579" customWidth="1"/>
    <col min="3077" max="3077" width="16.85546875" style="579" customWidth="1"/>
    <col min="3078" max="3328" width="9.140625" style="579"/>
    <col min="3329" max="3329" width="5.140625" style="579" customWidth="1"/>
    <col min="3330" max="3330" width="35.5703125" style="579" customWidth="1"/>
    <col min="3331" max="3331" width="17.140625" style="579" customWidth="1"/>
    <col min="3332" max="3332" width="17" style="579" customWidth="1"/>
    <col min="3333" max="3333" width="16.85546875" style="579" customWidth="1"/>
    <col min="3334" max="3584" width="9.140625" style="579"/>
    <col min="3585" max="3585" width="5.140625" style="579" customWidth="1"/>
    <col min="3586" max="3586" width="35.5703125" style="579" customWidth="1"/>
    <col min="3587" max="3587" width="17.140625" style="579" customWidth="1"/>
    <col min="3588" max="3588" width="17" style="579" customWidth="1"/>
    <col min="3589" max="3589" width="16.85546875" style="579" customWidth="1"/>
    <col min="3590" max="3840" width="9.140625" style="579"/>
    <col min="3841" max="3841" width="5.140625" style="579" customWidth="1"/>
    <col min="3842" max="3842" width="35.5703125" style="579" customWidth="1"/>
    <col min="3843" max="3843" width="17.140625" style="579" customWidth="1"/>
    <col min="3844" max="3844" width="17" style="579" customWidth="1"/>
    <col min="3845" max="3845" width="16.85546875" style="579" customWidth="1"/>
    <col min="3846" max="4096" width="9.140625" style="579"/>
    <col min="4097" max="4097" width="5.140625" style="579" customWidth="1"/>
    <col min="4098" max="4098" width="35.5703125" style="579" customWidth="1"/>
    <col min="4099" max="4099" width="17.140625" style="579" customWidth="1"/>
    <col min="4100" max="4100" width="17" style="579" customWidth="1"/>
    <col min="4101" max="4101" width="16.85546875" style="579" customWidth="1"/>
    <col min="4102" max="4352" width="9.140625" style="579"/>
    <col min="4353" max="4353" width="5.140625" style="579" customWidth="1"/>
    <col min="4354" max="4354" width="35.5703125" style="579" customWidth="1"/>
    <col min="4355" max="4355" width="17.140625" style="579" customWidth="1"/>
    <col min="4356" max="4356" width="17" style="579" customWidth="1"/>
    <col min="4357" max="4357" width="16.85546875" style="579" customWidth="1"/>
    <col min="4358" max="4608" width="9.140625" style="579"/>
    <col min="4609" max="4609" width="5.140625" style="579" customWidth="1"/>
    <col min="4610" max="4610" width="35.5703125" style="579" customWidth="1"/>
    <col min="4611" max="4611" width="17.140625" style="579" customWidth="1"/>
    <col min="4612" max="4612" width="17" style="579" customWidth="1"/>
    <col min="4613" max="4613" width="16.85546875" style="579" customWidth="1"/>
    <col min="4614" max="4864" width="9.140625" style="579"/>
    <col min="4865" max="4865" width="5.140625" style="579" customWidth="1"/>
    <col min="4866" max="4866" width="35.5703125" style="579" customWidth="1"/>
    <col min="4867" max="4867" width="17.140625" style="579" customWidth="1"/>
    <col min="4868" max="4868" width="17" style="579" customWidth="1"/>
    <col min="4869" max="4869" width="16.85546875" style="579" customWidth="1"/>
    <col min="4870" max="5120" width="9.140625" style="579"/>
    <col min="5121" max="5121" width="5.140625" style="579" customWidth="1"/>
    <col min="5122" max="5122" width="35.5703125" style="579" customWidth="1"/>
    <col min="5123" max="5123" width="17.140625" style="579" customWidth="1"/>
    <col min="5124" max="5124" width="17" style="579" customWidth="1"/>
    <col min="5125" max="5125" width="16.85546875" style="579" customWidth="1"/>
    <col min="5126" max="5376" width="9.140625" style="579"/>
    <col min="5377" max="5377" width="5.140625" style="579" customWidth="1"/>
    <col min="5378" max="5378" width="35.5703125" style="579" customWidth="1"/>
    <col min="5379" max="5379" width="17.140625" style="579" customWidth="1"/>
    <col min="5380" max="5380" width="17" style="579" customWidth="1"/>
    <col min="5381" max="5381" width="16.85546875" style="579" customWidth="1"/>
    <col min="5382" max="5632" width="9.140625" style="579"/>
    <col min="5633" max="5633" width="5.140625" style="579" customWidth="1"/>
    <col min="5634" max="5634" width="35.5703125" style="579" customWidth="1"/>
    <col min="5635" max="5635" width="17.140625" style="579" customWidth="1"/>
    <col min="5636" max="5636" width="17" style="579" customWidth="1"/>
    <col min="5637" max="5637" width="16.85546875" style="579" customWidth="1"/>
    <col min="5638" max="5888" width="9.140625" style="579"/>
    <col min="5889" max="5889" width="5.140625" style="579" customWidth="1"/>
    <col min="5890" max="5890" width="35.5703125" style="579" customWidth="1"/>
    <col min="5891" max="5891" width="17.140625" style="579" customWidth="1"/>
    <col min="5892" max="5892" width="17" style="579" customWidth="1"/>
    <col min="5893" max="5893" width="16.85546875" style="579" customWidth="1"/>
    <col min="5894" max="6144" width="9.140625" style="579"/>
    <col min="6145" max="6145" width="5.140625" style="579" customWidth="1"/>
    <col min="6146" max="6146" width="35.5703125" style="579" customWidth="1"/>
    <col min="6147" max="6147" width="17.140625" style="579" customWidth="1"/>
    <col min="6148" max="6148" width="17" style="579" customWidth="1"/>
    <col min="6149" max="6149" width="16.85546875" style="579" customWidth="1"/>
    <col min="6150" max="6400" width="9.140625" style="579"/>
    <col min="6401" max="6401" width="5.140625" style="579" customWidth="1"/>
    <col min="6402" max="6402" width="35.5703125" style="579" customWidth="1"/>
    <col min="6403" max="6403" width="17.140625" style="579" customWidth="1"/>
    <col min="6404" max="6404" width="17" style="579" customWidth="1"/>
    <col min="6405" max="6405" width="16.85546875" style="579" customWidth="1"/>
    <col min="6406" max="6656" width="9.140625" style="579"/>
    <col min="6657" max="6657" width="5.140625" style="579" customWidth="1"/>
    <col min="6658" max="6658" width="35.5703125" style="579" customWidth="1"/>
    <col min="6659" max="6659" width="17.140625" style="579" customWidth="1"/>
    <col min="6660" max="6660" width="17" style="579" customWidth="1"/>
    <col min="6661" max="6661" width="16.85546875" style="579" customWidth="1"/>
    <col min="6662" max="6912" width="9.140625" style="579"/>
    <col min="6913" max="6913" width="5.140625" style="579" customWidth="1"/>
    <col min="6914" max="6914" width="35.5703125" style="579" customWidth="1"/>
    <col min="6915" max="6915" width="17.140625" style="579" customWidth="1"/>
    <col min="6916" max="6916" width="17" style="579" customWidth="1"/>
    <col min="6917" max="6917" width="16.85546875" style="579" customWidth="1"/>
    <col min="6918" max="7168" width="9.140625" style="579"/>
    <col min="7169" max="7169" width="5.140625" style="579" customWidth="1"/>
    <col min="7170" max="7170" width="35.5703125" style="579" customWidth="1"/>
    <col min="7171" max="7171" width="17.140625" style="579" customWidth="1"/>
    <col min="7172" max="7172" width="17" style="579" customWidth="1"/>
    <col min="7173" max="7173" width="16.85546875" style="579" customWidth="1"/>
    <col min="7174" max="7424" width="9.140625" style="579"/>
    <col min="7425" max="7425" width="5.140625" style="579" customWidth="1"/>
    <col min="7426" max="7426" width="35.5703125" style="579" customWidth="1"/>
    <col min="7427" max="7427" width="17.140625" style="579" customWidth="1"/>
    <col min="7428" max="7428" width="17" style="579" customWidth="1"/>
    <col min="7429" max="7429" width="16.85546875" style="579" customWidth="1"/>
    <col min="7430" max="7680" width="9.140625" style="579"/>
    <col min="7681" max="7681" width="5.140625" style="579" customWidth="1"/>
    <col min="7682" max="7682" width="35.5703125" style="579" customWidth="1"/>
    <col min="7683" max="7683" width="17.140625" style="579" customWidth="1"/>
    <col min="7684" max="7684" width="17" style="579" customWidth="1"/>
    <col min="7685" max="7685" width="16.85546875" style="579" customWidth="1"/>
    <col min="7686" max="7936" width="9.140625" style="579"/>
    <col min="7937" max="7937" width="5.140625" style="579" customWidth="1"/>
    <col min="7938" max="7938" width="35.5703125" style="579" customWidth="1"/>
    <col min="7939" max="7939" width="17.140625" style="579" customWidth="1"/>
    <col min="7940" max="7940" width="17" style="579" customWidth="1"/>
    <col min="7941" max="7941" width="16.85546875" style="579" customWidth="1"/>
    <col min="7942" max="8192" width="9.140625" style="579"/>
    <col min="8193" max="8193" width="5.140625" style="579" customWidth="1"/>
    <col min="8194" max="8194" width="35.5703125" style="579" customWidth="1"/>
    <col min="8195" max="8195" width="17.140625" style="579" customWidth="1"/>
    <col min="8196" max="8196" width="17" style="579" customWidth="1"/>
    <col min="8197" max="8197" width="16.85546875" style="579" customWidth="1"/>
    <col min="8198" max="8448" width="9.140625" style="579"/>
    <col min="8449" max="8449" width="5.140625" style="579" customWidth="1"/>
    <col min="8450" max="8450" width="35.5703125" style="579" customWidth="1"/>
    <col min="8451" max="8451" width="17.140625" style="579" customWidth="1"/>
    <col min="8452" max="8452" width="17" style="579" customWidth="1"/>
    <col min="8453" max="8453" width="16.85546875" style="579" customWidth="1"/>
    <col min="8454" max="8704" width="9.140625" style="579"/>
    <col min="8705" max="8705" width="5.140625" style="579" customWidth="1"/>
    <col min="8706" max="8706" width="35.5703125" style="579" customWidth="1"/>
    <col min="8707" max="8707" width="17.140625" style="579" customWidth="1"/>
    <col min="8708" max="8708" width="17" style="579" customWidth="1"/>
    <col min="8709" max="8709" width="16.85546875" style="579" customWidth="1"/>
    <col min="8710" max="8960" width="9.140625" style="579"/>
    <col min="8961" max="8961" width="5.140625" style="579" customWidth="1"/>
    <col min="8962" max="8962" width="35.5703125" style="579" customWidth="1"/>
    <col min="8963" max="8963" width="17.140625" style="579" customWidth="1"/>
    <col min="8964" max="8964" width="17" style="579" customWidth="1"/>
    <col min="8965" max="8965" width="16.85546875" style="579" customWidth="1"/>
    <col min="8966" max="9216" width="9.140625" style="579"/>
    <col min="9217" max="9217" width="5.140625" style="579" customWidth="1"/>
    <col min="9218" max="9218" width="35.5703125" style="579" customWidth="1"/>
    <col min="9219" max="9219" width="17.140625" style="579" customWidth="1"/>
    <col min="9220" max="9220" width="17" style="579" customWidth="1"/>
    <col min="9221" max="9221" width="16.85546875" style="579" customWidth="1"/>
    <col min="9222" max="9472" width="9.140625" style="579"/>
    <col min="9473" max="9473" width="5.140625" style="579" customWidth="1"/>
    <col min="9474" max="9474" width="35.5703125" style="579" customWidth="1"/>
    <col min="9475" max="9475" width="17.140625" style="579" customWidth="1"/>
    <col min="9476" max="9476" width="17" style="579" customWidth="1"/>
    <col min="9477" max="9477" width="16.85546875" style="579" customWidth="1"/>
    <col min="9478" max="9728" width="9.140625" style="579"/>
    <col min="9729" max="9729" width="5.140625" style="579" customWidth="1"/>
    <col min="9730" max="9730" width="35.5703125" style="579" customWidth="1"/>
    <col min="9731" max="9731" width="17.140625" style="579" customWidth="1"/>
    <col min="9732" max="9732" width="17" style="579" customWidth="1"/>
    <col min="9733" max="9733" width="16.85546875" style="579" customWidth="1"/>
    <col min="9734" max="9984" width="9.140625" style="579"/>
    <col min="9985" max="9985" width="5.140625" style="579" customWidth="1"/>
    <col min="9986" max="9986" width="35.5703125" style="579" customWidth="1"/>
    <col min="9987" max="9987" width="17.140625" style="579" customWidth="1"/>
    <col min="9988" max="9988" width="17" style="579" customWidth="1"/>
    <col min="9989" max="9989" width="16.85546875" style="579" customWidth="1"/>
    <col min="9990" max="10240" width="9.140625" style="579"/>
    <col min="10241" max="10241" width="5.140625" style="579" customWidth="1"/>
    <col min="10242" max="10242" width="35.5703125" style="579" customWidth="1"/>
    <col min="10243" max="10243" width="17.140625" style="579" customWidth="1"/>
    <col min="10244" max="10244" width="17" style="579" customWidth="1"/>
    <col min="10245" max="10245" width="16.85546875" style="579" customWidth="1"/>
    <col min="10246" max="10496" width="9.140625" style="579"/>
    <col min="10497" max="10497" width="5.140625" style="579" customWidth="1"/>
    <col min="10498" max="10498" width="35.5703125" style="579" customWidth="1"/>
    <col min="10499" max="10499" width="17.140625" style="579" customWidth="1"/>
    <col min="10500" max="10500" width="17" style="579" customWidth="1"/>
    <col min="10501" max="10501" width="16.85546875" style="579" customWidth="1"/>
    <col min="10502" max="10752" width="9.140625" style="579"/>
    <col min="10753" max="10753" width="5.140625" style="579" customWidth="1"/>
    <col min="10754" max="10754" width="35.5703125" style="579" customWidth="1"/>
    <col min="10755" max="10755" width="17.140625" style="579" customWidth="1"/>
    <col min="10756" max="10756" width="17" style="579" customWidth="1"/>
    <col min="10757" max="10757" width="16.85546875" style="579" customWidth="1"/>
    <col min="10758" max="11008" width="9.140625" style="579"/>
    <col min="11009" max="11009" width="5.140625" style="579" customWidth="1"/>
    <col min="11010" max="11010" width="35.5703125" style="579" customWidth="1"/>
    <col min="11011" max="11011" width="17.140625" style="579" customWidth="1"/>
    <col min="11012" max="11012" width="17" style="579" customWidth="1"/>
    <col min="11013" max="11013" width="16.85546875" style="579" customWidth="1"/>
    <col min="11014" max="11264" width="9.140625" style="579"/>
    <col min="11265" max="11265" width="5.140625" style="579" customWidth="1"/>
    <col min="11266" max="11266" width="35.5703125" style="579" customWidth="1"/>
    <col min="11267" max="11267" width="17.140625" style="579" customWidth="1"/>
    <col min="11268" max="11268" width="17" style="579" customWidth="1"/>
    <col min="11269" max="11269" width="16.85546875" style="579" customWidth="1"/>
    <col min="11270" max="11520" width="9.140625" style="579"/>
    <col min="11521" max="11521" width="5.140625" style="579" customWidth="1"/>
    <col min="11522" max="11522" width="35.5703125" style="579" customWidth="1"/>
    <col min="11523" max="11523" width="17.140625" style="579" customWidth="1"/>
    <col min="11524" max="11524" width="17" style="579" customWidth="1"/>
    <col min="11525" max="11525" width="16.85546875" style="579" customWidth="1"/>
    <col min="11526" max="11776" width="9.140625" style="579"/>
    <col min="11777" max="11777" width="5.140625" style="579" customWidth="1"/>
    <col min="11778" max="11778" width="35.5703125" style="579" customWidth="1"/>
    <col min="11779" max="11779" width="17.140625" style="579" customWidth="1"/>
    <col min="11780" max="11780" width="17" style="579" customWidth="1"/>
    <col min="11781" max="11781" width="16.85546875" style="579" customWidth="1"/>
    <col min="11782" max="12032" width="9.140625" style="579"/>
    <col min="12033" max="12033" width="5.140625" style="579" customWidth="1"/>
    <col min="12034" max="12034" width="35.5703125" style="579" customWidth="1"/>
    <col min="12035" max="12035" width="17.140625" style="579" customWidth="1"/>
    <col min="12036" max="12036" width="17" style="579" customWidth="1"/>
    <col min="12037" max="12037" width="16.85546875" style="579" customWidth="1"/>
    <col min="12038" max="12288" width="9.140625" style="579"/>
    <col min="12289" max="12289" width="5.140625" style="579" customWidth="1"/>
    <col min="12290" max="12290" width="35.5703125" style="579" customWidth="1"/>
    <col min="12291" max="12291" width="17.140625" style="579" customWidth="1"/>
    <col min="12292" max="12292" width="17" style="579" customWidth="1"/>
    <col min="12293" max="12293" width="16.85546875" style="579" customWidth="1"/>
    <col min="12294" max="12544" width="9.140625" style="579"/>
    <col min="12545" max="12545" width="5.140625" style="579" customWidth="1"/>
    <col min="12546" max="12546" width="35.5703125" style="579" customWidth="1"/>
    <col min="12547" max="12547" width="17.140625" style="579" customWidth="1"/>
    <col min="12548" max="12548" width="17" style="579" customWidth="1"/>
    <col min="12549" max="12549" width="16.85546875" style="579" customWidth="1"/>
    <col min="12550" max="12800" width="9.140625" style="579"/>
    <col min="12801" max="12801" width="5.140625" style="579" customWidth="1"/>
    <col min="12802" max="12802" width="35.5703125" style="579" customWidth="1"/>
    <col min="12803" max="12803" width="17.140625" style="579" customWidth="1"/>
    <col min="12804" max="12804" width="17" style="579" customWidth="1"/>
    <col min="12805" max="12805" width="16.85546875" style="579" customWidth="1"/>
    <col min="12806" max="13056" width="9.140625" style="579"/>
    <col min="13057" max="13057" width="5.140625" style="579" customWidth="1"/>
    <col min="13058" max="13058" width="35.5703125" style="579" customWidth="1"/>
    <col min="13059" max="13059" width="17.140625" style="579" customWidth="1"/>
    <col min="13060" max="13060" width="17" style="579" customWidth="1"/>
    <col min="13061" max="13061" width="16.85546875" style="579" customWidth="1"/>
    <col min="13062" max="13312" width="9.140625" style="579"/>
    <col min="13313" max="13313" width="5.140625" style="579" customWidth="1"/>
    <col min="13314" max="13314" width="35.5703125" style="579" customWidth="1"/>
    <col min="13315" max="13315" width="17.140625" style="579" customWidth="1"/>
    <col min="13316" max="13316" width="17" style="579" customWidth="1"/>
    <col min="13317" max="13317" width="16.85546875" style="579" customWidth="1"/>
    <col min="13318" max="13568" width="9.140625" style="579"/>
    <col min="13569" max="13569" width="5.140625" style="579" customWidth="1"/>
    <col min="13570" max="13570" width="35.5703125" style="579" customWidth="1"/>
    <col min="13571" max="13571" width="17.140625" style="579" customWidth="1"/>
    <col min="13572" max="13572" width="17" style="579" customWidth="1"/>
    <col min="13573" max="13573" width="16.85546875" style="579" customWidth="1"/>
    <col min="13574" max="13824" width="9.140625" style="579"/>
    <col min="13825" max="13825" width="5.140625" style="579" customWidth="1"/>
    <col min="13826" max="13826" width="35.5703125" style="579" customWidth="1"/>
    <col min="13827" max="13827" width="17.140625" style="579" customWidth="1"/>
    <col min="13828" max="13828" width="17" style="579" customWidth="1"/>
    <col min="13829" max="13829" width="16.85546875" style="579" customWidth="1"/>
    <col min="13830" max="14080" width="9.140625" style="579"/>
    <col min="14081" max="14081" width="5.140625" style="579" customWidth="1"/>
    <col min="14082" max="14082" width="35.5703125" style="579" customWidth="1"/>
    <col min="14083" max="14083" width="17.140625" style="579" customWidth="1"/>
    <col min="14084" max="14084" width="17" style="579" customWidth="1"/>
    <col min="14085" max="14085" width="16.85546875" style="579" customWidth="1"/>
    <col min="14086" max="14336" width="9.140625" style="579"/>
    <col min="14337" max="14337" width="5.140625" style="579" customWidth="1"/>
    <col min="14338" max="14338" width="35.5703125" style="579" customWidth="1"/>
    <col min="14339" max="14339" width="17.140625" style="579" customWidth="1"/>
    <col min="14340" max="14340" width="17" style="579" customWidth="1"/>
    <col min="14341" max="14341" width="16.85546875" style="579" customWidth="1"/>
    <col min="14342" max="14592" width="9.140625" style="579"/>
    <col min="14593" max="14593" width="5.140625" style="579" customWidth="1"/>
    <col min="14594" max="14594" width="35.5703125" style="579" customWidth="1"/>
    <col min="14595" max="14595" width="17.140625" style="579" customWidth="1"/>
    <col min="14596" max="14596" width="17" style="579" customWidth="1"/>
    <col min="14597" max="14597" width="16.85546875" style="579" customWidth="1"/>
    <col min="14598" max="14848" width="9.140625" style="579"/>
    <col min="14849" max="14849" width="5.140625" style="579" customWidth="1"/>
    <col min="14850" max="14850" width="35.5703125" style="579" customWidth="1"/>
    <col min="14851" max="14851" width="17.140625" style="579" customWidth="1"/>
    <col min="14852" max="14852" width="17" style="579" customWidth="1"/>
    <col min="14853" max="14853" width="16.85546875" style="579" customWidth="1"/>
    <col min="14854" max="15104" width="9.140625" style="579"/>
    <col min="15105" max="15105" width="5.140625" style="579" customWidth="1"/>
    <col min="15106" max="15106" width="35.5703125" style="579" customWidth="1"/>
    <col min="15107" max="15107" width="17.140625" style="579" customWidth="1"/>
    <col min="15108" max="15108" width="17" style="579" customWidth="1"/>
    <col min="15109" max="15109" width="16.85546875" style="579" customWidth="1"/>
    <col min="15110" max="15360" width="9.140625" style="579"/>
    <col min="15361" max="15361" width="5.140625" style="579" customWidth="1"/>
    <col min="15362" max="15362" width="35.5703125" style="579" customWidth="1"/>
    <col min="15363" max="15363" width="17.140625" style="579" customWidth="1"/>
    <col min="15364" max="15364" width="17" style="579" customWidth="1"/>
    <col min="15365" max="15365" width="16.85546875" style="579" customWidth="1"/>
    <col min="15366" max="15616" width="9.140625" style="579"/>
    <col min="15617" max="15617" width="5.140625" style="579" customWidth="1"/>
    <col min="15618" max="15618" width="35.5703125" style="579" customWidth="1"/>
    <col min="15619" max="15619" width="17.140625" style="579" customWidth="1"/>
    <col min="15620" max="15620" width="17" style="579" customWidth="1"/>
    <col min="15621" max="15621" width="16.85546875" style="579" customWidth="1"/>
    <col min="15622" max="15872" width="9.140625" style="579"/>
    <col min="15873" max="15873" width="5.140625" style="579" customWidth="1"/>
    <col min="15874" max="15874" width="35.5703125" style="579" customWidth="1"/>
    <col min="15875" max="15875" width="17.140625" style="579" customWidth="1"/>
    <col min="15876" max="15876" width="17" style="579" customWidth="1"/>
    <col min="15877" max="15877" width="16.85546875" style="579" customWidth="1"/>
    <col min="15878" max="16128" width="9.140625" style="579"/>
    <col min="16129" max="16129" width="5.140625" style="579" customWidth="1"/>
    <col min="16130" max="16130" width="35.5703125" style="579" customWidth="1"/>
    <col min="16131" max="16131" width="17.140625" style="579" customWidth="1"/>
    <col min="16132" max="16132" width="17" style="579" customWidth="1"/>
    <col min="16133" max="16133" width="16.85546875" style="579" customWidth="1"/>
    <col min="16134" max="16384" width="9.140625" style="579"/>
  </cols>
  <sheetData>
    <row r="1" spans="1:5" s="578" customFormat="1" ht="15.75" x14ac:dyDescent="0.25">
      <c r="A1" s="576"/>
      <c r="B1" s="577"/>
      <c r="C1" s="393"/>
      <c r="D1" s="393"/>
      <c r="E1" s="399" t="s">
        <v>1870</v>
      </c>
    </row>
    <row r="2" spans="1:5" s="578" customFormat="1" ht="15.75" x14ac:dyDescent="0.25">
      <c r="A2" s="576"/>
      <c r="B2" s="577"/>
      <c r="C2" s="393"/>
      <c r="D2" s="393"/>
      <c r="E2" s="395" t="s">
        <v>1840</v>
      </c>
    </row>
    <row r="3" spans="1:5" s="578" customFormat="1" ht="15.75" x14ac:dyDescent="0.25">
      <c r="A3" s="576"/>
      <c r="B3" s="577"/>
      <c r="C3" s="393"/>
      <c r="D3" s="399"/>
      <c r="E3" s="399"/>
    </row>
    <row r="4" spans="1:5" ht="19.5" customHeight="1" x14ac:dyDescent="0.25">
      <c r="A4" s="493" t="s">
        <v>1673</v>
      </c>
      <c r="B4" s="493"/>
      <c r="C4" s="493"/>
      <c r="D4" s="493"/>
      <c r="E4" s="493"/>
    </row>
    <row r="5" spans="1:5" ht="97.5" customHeight="1" x14ac:dyDescent="0.2">
      <c r="A5" s="580" t="s">
        <v>1871</v>
      </c>
      <c r="B5" s="580"/>
      <c r="C5" s="580"/>
      <c r="D5" s="580"/>
      <c r="E5" s="580"/>
    </row>
    <row r="6" spans="1:5" ht="15.75" x14ac:dyDescent="0.25">
      <c r="A6" s="581"/>
      <c r="B6" s="581"/>
      <c r="E6" s="582" t="s">
        <v>1675</v>
      </c>
    </row>
    <row r="7" spans="1:5" ht="30" customHeight="1" x14ac:dyDescent="0.2">
      <c r="A7" s="583" t="s">
        <v>1676</v>
      </c>
      <c r="B7" s="583" t="s">
        <v>1803</v>
      </c>
      <c r="C7" s="430" t="s">
        <v>1804</v>
      </c>
      <c r="D7" s="533" t="s">
        <v>43</v>
      </c>
      <c r="E7" s="534" t="s">
        <v>53</v>
      </c>
    </row>
    <row r="8" spans="1:5" ht="16.5" customHeight="1" x14ac:dyDescent="0.25">
      <c r="A8" s="584">
        <v>1</v>
      </c>
      <c r="B8" s="585" t="s">
        <v>1806</v>
      </c>
      <c r="C8" s="463">
        <v>26605.76671</v>
      </c>
      <c r="D8" s="463">
        <v>26079.88191</v>
      </c>
      <c r="E8" s="572">
        <f>D8/C8*100</f>
        <v>98.023417984032974</v>
      </c>
    </row>
    <row r="9" spans="1:5" ht="16.5" customHeight="1" x14ac:dyDescent="0.25">
      <c r="A9" s="586">
        <v>2</v>
      </c>
      <c r="B9" s="585" t="s">
        <v>1807</v>
      </c>
      <c r="C9" s="463">
        <v>24801.143219999998</v>
      </c>
      <c r="D9" s="463">
        <v>24357.86002</v>
      </c>
      <c r="E9" s="573">
        <f t="shared" ref="E9:E25" si="0">D9/C9*100</f>
        <v>98.212650134440054</v>
      </c>
    </row>
    <row r="10" spans="1:5" ht="15.75" x14ac:dyDescent="0.25">
      <c r="A10" s="586">
        <v>3</v>
      </c>
      <c r="B10" s="585" t="s">
        <v>1808</v>
      </c>
      <c r="C10" s="463">
        <v>58925.000659999998</v>
      </c>
      <c r="D10" s="463">
        <v>58343.623359999998</v>
      </c>
      <c r="E10" s="573">
        <f t="shared" si="0"/>
        <v>99.013360554114243</v>
      </c>
    </row>
    <row r="11" spans="1:5" ht="15.75" x14ac:dyDescent="0.25">
      <c r="A11" s="586">
        <v>4</v>
      </c>
      <c r="B11" s="585" t="s">
        <v>1809</v>
      </c>
      <c r="C11" s="463">
        <v>27281.38322</v>
      </c>
      <c r="D11" s="463">
        <v>26781.38322</v>
      </c>
      <c r="E11" s="573">
        <f t="shared" si="0"/>
        <v>98.167248354059083</v>
      </c>
    </row>
    <row r="12" spans="1:5" ht="15.75" x14ac:dyDescent="0.25">
      <c r="A12" s="586">
        <v>5</v>
      </c>
      <c r="B12" s="585" t="s">
        <v>1810</v>
      </c>
      <c r="C12" s="463">
        <v>67426.229030000002</v>
      </c>
      <c r="D12" s="463">
        <v>66876.420729999998</v>
      </c>
      <c r="E12" s="573">
        <f t="shared" si="0"/>
        <v>99.184578007832272</v>
      </c>
    </row>
    <row r="13" spans="1:5" ht="15.75" x14ac:dyDescent="0.25">
      <c r="A13" s="586">
        <v>6</v>
      </c>
      <c r="B13" s="585" t="s">
        <v>1811</v>
      </c>
      <c r="C13" s="463">
        <v>19227.499210000002</v>
      </c>
      <c r="D13" s="463">
        <v>18678.998620000002</v>
      </c>
      <c r="E13" s="573">
        <f t="shared" si="0"/>
        <v>97.147311857827404</v>
      </c>
    </row>
    <row r="14" spans="1:5" ht="15.75" x14ac:dyDescent="0.25">
      <c r="A14" s="586">
        <v>7</v>
      </c>
      <c r="B14" s="585" t="s">
        <v>1812</v>
      </c>
      <c r="C14" s="463">
        <v>17227.826059999999</v>
      </c>
      <c r="D14" s="463">
        <v>16828.521359999999</v>
      </c>
      <c r="E14" s="573">
        <f t="shared" si="0"/>
        <v>97.682210752480742</v>
      </c>
    </row>
    <row r="15" spans="1:5" ht="15.75" x14ac:dyDescent="0.25">
      <c r="A15" s="586">
        <v>8</v>
      </c>
      <c r="B15" s="585" t="s">
        <v>1813</v>
      </c>
      <c r="C15" s="463">
        <v>19226.197629999999</v>
      </c>
      <c r="D15" s="463">
        <v>18617.722870000001</v>
      </c>
      <c r="E15" s="573">
        <f t="shared" si="0"/>
        <v>96.835178896473266</v>
      </c>
    </row>
    <row r="16" spans="1:5" ht="15.75" x14ac:dyDescent="0.25">
      <c r="A16" s="586">
        <v>9</v>
      </c>
      <c r="B16" s="585" t="s">
        <v>1814</v>
      </c>
      <c r="C16" s="463">
        <v>19015.298179999998</v>
      </c>
      <c r="D16" s="463">
        <v>18715.278180000001</v>
      </c>
      <c r="E16" s="573">
        <f t="shared" si="0"/>
        <v>98.422217747205494</v>
      </c>
    </row>
    <row r="17" spans="1:8" ht="15.75" x14ac:dyDescent="0.25">
      <c r="A17" s="586">
        <v>10</v>
      </c>
      <c r="B17" s="585" t="s">
        <v>1815</v>
      </c>
      <c r="C17" s="463">
        <v>26874.549940000001</v>
      </c>
      <c r="D17" s="463">
        <v>26498.381579999997</v>
      </c>
      <c r="E17" s="573">
        <f t="shared" si="0"/>
        <v>98.600280336452755</v>
      </c>
    </row>
    <row r="18" spans="1:8" ht="15.75" x14ac:dyDescent="0.25">
      <c r="A18" s="586">
        <v>11</v>
      </c>
      <c r="B18" s="585" t="s">
        <v>1816</v>
      </c>
      <c r="C18" s="463">
        <v>24376.287260000001</v>
      </c>
      <c r="D18" s="463">
        <v>23839.627700000001</v>
      </c>
      <c r="E18" s="573">
        <f t="shared" si="0"/>
        <v>97.798436019907655</v>
      </c>
    </row>
    <row r="19" spans="1:8" ht="15.75" x14ac:dyDescent="0.25">
      <c r="A19" s="586">
        <v>12</v>
      </c>
      <c r="B19" s="585" t="s">
        <v>1817</v>
      </c>
      <c r="C19" s="463">
        <v>7139.2031699999998</v>
      </c>
      <c r="D19" s="463">
        <v>6739.1931699999996</v>
      </c>
      <c r="E19" s="573">
        <f t="shared" si="0"/>
        <v>94.39699374741285</v>
      </c>
    </row>
    <row r="20" spans="1:8" ht="15.75" x14ac:dyDescent="0.25">
      <c r="A20" s="586">
        <v>13</v>
      </c>
      <c r="B20" s="585" t="s">
        <v>1829</v>
      </c>
      <c r="C20" s="463">
        <v>17001.487209999999</v>
      </c>
      <c r="D20" s="463">
        <v>16368.72237</v>
      </c>
      <c r="E20" s="573">
        <f t="shared" si="0"/>
        <v>96.278179478158719</v>
      </c>
    </row>
    <row r="21" spans="1:8" ht="15.75" x14ac:dyDescent="0.25">
      <c r="A21" s="586">
        <v>14</v>
      </c>
      <c r="B21" s="585" t="s">
        <v>1818</v>
      </c>
      <c r="C21" s="463">
        <v>48267.678799999994</v>
      </c>
      <c r="D21" s="463">
        <v>47469.319960000001</v>
      </c>
      <c r="E21" s="573">
        <f t="shared" si="0"/>
        <v>98.345976314071279</v>
      </c>
      <c r="H21" s="587"/>
    </row>
    <row r="22" spans="1:8" ht="15.75" x14ac:dyDescent="0.25">
      <c r="A22" s="586">
        <v>15</v>
      </c>
      <c r="B22" s="585" t="s">
        <v>1819</v>
      </c>
      <c r="C22" s="463">
        <v>17379.968920000003</v>
      </c>
      <c r="D22" s="463">
        <v>16932.256570000001</v>
      </c>
      <c r="E22" s="573">
        <f t="shared" si="0"/>
        <v>97.423974967614598</v>
      </c>
    </row>
    <row r="23" spans="1:8" ht="15.75" x14ac:dyDescent="0.25">
      <c r="A23" s="586">
        <v>16</v>
      </c>
      <c r="B23" s="585" t="s">
        <v>1820</v>
      </c>
      <c r="C23" s="463">
        <v>16725.347600000001</v>
      </c>
      <c r="D23" s="463">
        <v>16460.170760000001</v>
      </c>
      <c r="E23" s="573">
        <f t="shared" si="0"/>
        <v>98.414521202536918</v>
      </c>
    </row>
    <row r="24" spans="1:8" ht="15.75" x14ac:dyDescent="0.25">
      <c r="A24" s="586">
        <v>17</v>
      </c>
      <c r="B24" s="585" t="s">
        <v>1821</v>
      </c>
      <c r="C24" s="463">
        <v>15671.65796</v>
      </c>
      <c r="D24" s="463">
        <v>14554.58827</v>
      </c>
      <c r="E24" s="573">
        <f t="shared" si="0"/>
        <v>92.872038856059874</v>
      </c>
    </row>
    <row r="25" spans="1:8" ht="15.75" x14ac:dyDescent="0.25">
      <c r="A25" s="586">
        <v>18</v>
      </c>
      <c r="B25" s="585" t="s">
        <v>1822</v>
      </c>
      <c r="C25" s="463">
        <v>27219.732739999999</v>
      </c>
      <c r="D25" s="463">
        <v>26765.250050000002</v>
      </c>
      <c r="E25" s="573">
        <f t="shared" si="0"/>
        <v>98.330319058084925</v>
      </c>
    </row>
    <row r="26" spans="1:8" ht="15.75" x14ac:dyDescent="0.25">
      <c r="A26" s="586">
        <v>19</v>
      </c>
      <c r="B26" s="585" t="s">
        <v>1830</v>
      </c>
      <c r="C26" s="463">
        <v>141131.44248</v>
      </c>
      <c r="D26" s="463">
        <v>137670.59986000002</v>
      </c>
      <c r="E26" s="573">
        <f>D26/C26*100</f>
        <v>97.547787679920845</v>
      </c>
    </row>
    <row r="27" spans="1:8" ht="15.75" x14ac:dyDescent="0.25">
      <c r="A27" s="588"/>
      <c r="B27" s="585"/>
      <c r="C27" s="589"/>
      <c r="D27" s="590"/>
      <c r="E27" s="573"/>
    </row>
    <row r="28" spans="1:8" ht="19.5" customHeight="1" x14ac:dyDescent="0.25">
      <c r="A28" s="591"/>
      <c r="B28" s="592" t="s">
        <v>1823</v>
      </c>
      <c r="C28" s="593">
        <f>SUM(C8:C27)</f>
        <v>621523.69999999995</v>
      </c>
      <c r="D28" s="593">
        <f>SUM(D8:D27)</f>
        <v>608577.80056000012</v>
      </c>
      <c r="E28" s="594">
        <v>99.4</v>
      </c>
    </row>
  </sheetData>
  <mergeCells count="2">
    <mergeCell ref="A4:E4"/>
    <mergeCell ref="A5:E5"/>
  </mergeCells>
  <pageMargins left="0.85" right="0.70866141732283472" top="0.47244094488188981" bottom="0.74803149606299213" header="0.15748031496062992" footer="0.31496062992125984"/>
  <pageSetup paperSize="9" scale="9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E29"/>
  <sheetViews>
    <sheetView view="pageBreakPreview" zoomScaleNormal="100" zoomScaleSheetLayoutView="100" workbookViewId="0">
      <selection activeCell="B55" sqref="B55"/>
    </sheetView>
  </sheetViews>
  <sheetFormatPr defaultRowHeight="12.75" x14ac:dyDescent="0.2"/>
  <cols>
    <col min="1" max="1" width="4.5703125" style="579" customWidth="1"/>
    <col min="2" max="2" width="30.85546875" style="579" customWidth="1"/>
    <col min="3" max="3" width="18" style="579" customWidth="1"/>
    <col min="4" max="4" width="14.5703125" style="579" customWidth="1"/>
    <col min="5" max="5" width="16.85546875" style="579" customWidth="1"/>
    <col min="6" max="256" width="9.140625" style="579"/>
    <col min="257" max="257" width="4.5703125" style="579" customWidth="1"/>
    <col min="258" max="258" width="30.85546875" style="579" customWidth="1"/>
    <col min="259" max="259" width="18" style="579" customWidth="1"/>
    <col min="260" max="260" width="14.5703125" style="579" customWidth="1"/>
    <col min="261" max="261" width="16.85546875" style="579" customWidth="1"/>
    <col min="262" max="512" width="9.140625" style="579"/>
    <col min="513" max="513" width="4.5703125" style="579" customWidth="1"/>
    <col min="514" max="514" width="30.85546875" style="579" customWidth="1"/>
    <col min="515" max="515" width="18" style="579" customWidth="1"/>
    <col min="516" max="516" width="14.5703125" style="579" customWidth="1"/>
    <col min="517" max="517" width="16.85546875" style="579" customWidth="1"/>
    <col min="518" max="768" width="9.140625" style="579"/>
    <col min="769" max="769" width="4.5703125" style="579" customWidth="1"/>
    <col min="770" max="770" width="30.85546875" style="579" customWidth="1"/>
    <col min="771" max="771" width="18" style="579" customWidth="1"/>
    <col min="772" max="772" width="14.5703125" style="579" customWidth="1"/>
    <col min="773" max="773" width="16.85546875" style="579" customWidth="1"/>
    <col min="774" max="1024" width="9.140625" style="579"/>
    <col min="1025" max="1025" width="4.5703125" style="579" customWidth="1"/>
    <col min="1026" max="1026" width="30.85546875" style="579" customWidth="1"/>
    <col min="1027" max="1027" width="18" style="579" customWidth="1"/>
    <col min="1028" max="1028" width="14.5703125" style="579" customWidth="1"/>
    <col min="1029" max="1029" width="16.85546875" style="579" customWidth="1"/>
    <col min="1030" max="1280" width="9.140625" style="579"/>
    <col min="1281" max="1281" width="4.5703125" style="579" customWidth="1"/>
    <col min="1282" max="1282" width="30.85546875" style="579" customWidth="1"/>
    <col min="1283" max="1283" width="18" style="579" customWidth="1"/>
    <col min="1284" max="1284" width="14.5703125" style="579" customWidth="1"/>
    <col min="1285" max="1285" width="16.85546875" style="579" customWidth="1"/>
    <col min="1286" max="1536" width="9.140625" style="579"/>
    <col min="1537" max="1537" width="4.5703125" style="579" customWidth="1"/>
    <col min="1538" max="1538" width="30.85546875" style="579" customWidth="1"/>
    <col min="1539" max="1539" width="18" style="579" customWidth="1"/>
    <col min="1540" max="1540" width="14.5703125" style="579" customWidth="1"/>
    <col min="1541" max="1541" width="16.85546875" style="579" customWidth="1"/>
    <col min="1542" max="1792" width="9.140625" style="579"/>
    <col min="1793" max="1793" width="4.5703125" style="579" customWidth="1"/>
    <col min="1794" max="1794" width="30.85546875" style="579" customWidth="1"/>
    <col min="1795" max="1795" width="18" style="579" customWidth="1"/>
    <col min="1796" max="1796" width="14.5703125" style="579" customWidth="1"/>
    <col min="1797" max="1797" width="16.85546875" style="579" customWidth="1"/>
    <col min="1798" max="2048" width="9.140625" style="579"/>
    <col min="2049" max="2049" width="4.5703125" style="579" customWidth="1"/>
    <col min="2050" max="2050" width="30.85546875" style="579" customWidth="1"/>
    <col min="2051" max="2051" width="18" style="579" customWidth="1"/>
    <col min="2052" max="2052" width="14.5703125" style="579" customWidth="1"/>
    <col min="2053" max="2053" width="16.85546875" style="579" customWidth="1"/>
    <col min="2054" max="2304" width="9.140625" style="579"/>
    <col min="2305" max="2305" width="4.5703125" style="579" customWidth="1"/>
    <col min="2306" max="2306" width="30.85546875" style="579" customWidth="1"/>
    <col min="2307" max="2307" width="18" style="579" customWidth="1"/>
    <col min="2308" max="2308" width="14.5703125" style="579" customWidth="1"/>
    <col min="2309" max="2309" width="16.85546875" style="579" customWidth="1"/>
    <col min="2310" max="2560" width="9.140625" style="579"/>
    <col min="2561" max="2561" width="4.5703125" style="579" customWidth="1"/>
    <col min="2562" max="2562" width="30.85546875" style="579" customWidth="1"/>
    <col min="2563" max="2563" width="18" style="579" customWidth="1"/>
    <col min="2564" max="2564" width="14.5703125" style="579" customWidth="1"/>
    <col min="2565" max="2565" width="16.85546875" style="579" customWidth="1"/>
    <col min="2566" max="2816" width="9.140625" style="579"/>
    <col min="2817" max="2817" width="4.5703125" style="579" customWidth="1"/>
    <col min="2818" max="2818" width="30.85546875" style="579" customWidth="1"/>
    <col min="2819" max="2819" width="18" style="579" customWidth="1"/>
    <col min="2820" max="2820" width="14.5703125" style="579" customWidth="1"/>
    <col min="2821" max="2821" width="16.85546875" style="579" customWidth="1"/>
    <col min="2822" max="3072" width="9.140625" style="579"/>
    <col min="3073" max="3073" width="4.5703125" style="579" customWidth="1"/>
    <col min="3074" max="3074" width="30.85546875" style="579" customWidth="1"/>
    <col min="3075" max="3075" width="18" style="579" customWidth="1"/>
    <col min="3076" max="3076" width="14.5703125" style="579" customWidth="1"/>
    <col min="3077" max="3077" width="16.85546875" style="579" customWidth="1"/>
    <col min="3078" max="3328" width="9.140625" style="579"/>
    <col min="3329" max="3329" width="4.5703125" style="579" customWidth="1"/>
    <col min="3330" max="3330" width="30.85546875" style="579" customWidth="1"/>
    <col min="3331" max="3331" width="18" style="579" customWidth="1"/>
    <col min="3332" max="3332" width="14.5703125" style="579" customWidth="1"/>
    <col min="3333" max="3333" width="16.85546875" style="579" customWidth="1"/>
    <col min="3334" max="3584" width="9.140625" style="579"/>
    <col min="3585" max="3585" width="4.5703125" style="579" customWidth="1"/>
    <col min="3586" max="3586" width="30.85546875" style="579" customWidth="1"/>
    <col min="3587" max="3587" width="18" style="579" customWidth="1"/>
    <col min="3588" max="3588" width="14.5703125" style="579" customWidth="1"/>
    <col min="3589" max="3589" width="16.85546875" style="579" customWidth="1"/>
    <col min="3590" max="3840" width="9.140625" style="579"/>
    <col min="3841" max="3841" width="4.5703125" style="579" customWidth="1"/>
    <col min="3842" max="3842" width="30.85546875" style="579" customWidth="1"/>
    <col min="3843" max="3843" width="18" style="579" customWidth="1"/>
    <col min="3844" max="3844" width="14.5703125" style="579" customWidth="1"/>
    <col min="3845" max="3845" width="16.85546875" style="579" customWidth="1"/>
    <col min="3846" max="4096" width="9.140625" style="579"/>
    <col min="4097" max="4097" width="4.5703125" style="579" customWidth="1"/>
    <col min="4098" max="4098" width="30.85546875" style="579" customWidth="1"/>
    <col min="4099" max="4099" width="18" style="579" customWidth="1"/>
    <col min="4100" max="4100" width="14.5703125" style="579" customWidth="1"/>
    <col min="4101" max="4101" width="16.85546875" style="579" customWidth="1"/>
    <col min="4102" max="4352" width="9.140625" style="579"/>
    <col min="4353" max="4353" width="4.5703125" style="579" customWidth="1"/>
    <col min="4354" max="4354" width="30.85546875" style="579" customWidth="1"/>
    <col min="4355" max="4355" width="18" style="579" customWidth="1"/>
    <col min="4356" max="4356" width="14.5703125" style="579" customWidth="1"/>
    <col min="4357" max="4357" width="16.85546875" style="579" customWidth="1"/>
    <col min="4358" max="4608" width="9.140625" style="579"/>
    <col min="4609" max="4609" width="4.5703125" style="579" customWidth="1"/>
    <col min="4610" max="4610" width="30.85546875" style="579" customWidth="1"/>
    <col min="4611" max="4611" width="18" style="579" customWidth="1"/>
    <col min="4612" max="4612" width="14.5703125" style="579" customWidth="1"/>
    <col min="4613" max="4613" width="16.85546875" style="579" customWidth="1"/>
    <col min="4614" max="4864" width="9.140625" style="579"/>
    <col min="4865" max="4865" width="4.5703125" style="579" customWidth="1"/>
    <col min="4866" max="4866" width="30.85546875" style="579" customWidth="1"/>
    <col min="4867" max="4867" width="18" style="579" customWidth="1"/>
    <col min="4868" max="4868" width="14.5703125" style="579" customWidth="1"/>
    <col min="4869" max="4869" width="16.85546875" style="579" customWidth="1"/>
    <col min="4870" max="5120" width="9.140625" style="579"/>
    <col min="5121" max="5121" width="4.5703125" style="579" customWidth="1"/>
    <col min="5122" max="5122" width="30.85546875" style="579" customWidth="1"/>
    <col min="5123" max="5123" width="18" style="579" customWidth="1"/>
    <col min="5124" max="5124" width="14.5703125" style="579" customWidth="1"/>
    <col min="5125" max="5125" width="16.85546875" style="579" customWidth="1"/>
    <col min="5126" max="5376" width="9.140625" style="579"/>
    <col min="5377" max="5377" width="4.5703125" style="579" customWidth="1"/>
    <col min="5378" max="5378" width="30.85546875" style="579" customWidth="1"/>
    <col min="5379" max="5379" width="18" style="579" customWidth="1"/>
    <col min="5380" max="5380" width="14.5703125" style="579" customWidth="1"/>
    <col min="5381" max="5381" width="16.85546875" style="579" customWidth="1"/>
    <col min="5382" max="5632" width="9.140625" style="579"/>
    <col min="5633" max="5633" width="4.5703125" style="579" customWidth="1"/>
    <col min="5634" max="5634" width="30.85546875" style="579" customWidth="1"/>
    <col min="5635" max="5635" width="18" style="579" customWidth="1"/>
    <col min="5636" max="5636" width="14.5703125" style="579" customWidth="1"/>
    <col min="5637" max="5637" width="16.85546875" style="579" customWidth="1"/>
    <col min="5638" max="5888" width="9.140625" style="579"/>
    <col min="5889" max="5889" width="4.5703125" style="579" customWidth="1"/>
    <col min="5890" max="5890" width="30.85546875" style="579" customWidth="1"/>
    <col min="5891" max="5891" width="18" style="579" customWidth="1"/>
    <col min="5892" max="5892" width="14.5703125" style="579" customWidth="1"/>
    <col min="5893" max="5893" width="16.85546875" style="579" customWidth="1"/>
    <col min="5894" max="6144" width="9.140625" style="579"/>
    <col min="6145" max="6145" width="4.5703125" style="579" customWidth="1"/>
    <col min="6146" max="6146" width="30.85546875" style="579" customWidth="1"/>
    <col min="6147" max="6147" width="18" style="579" customWidth="1"/>
    <col min="6148" max="6148" width="14.5703125" style="579" customWidth="1"/>
    <col min="6149" max="6149" width="16.85546875" style="579" customWidth="1"/>
    <col min="6150" max="6400" width="9.140625" style="579"/>
    <col min="6401" max="6401" width="4.5703125" style="579" customWidth="1"/>
    <col min="6402" max="6402" width="30.85546875" style="579" customWidth="1"/>
    <col min="6403" max="6403" width="18" style="579" customWidth="1"/>
    <col min="6404" max="6404" width="14.5703125" style="579" customWidth="1"/>
    <col min="6405" max="6405" width="16.85546875" style="579" customWidth="1"/>
    <col min="6406" max="6656" width="9.140625" style="579"/>
    <col min="6657" max="6657" width="4.5703125" style="579" customWidth="1"/>
    <col min="6658" max="6658" width="30.85546875" style="579" customWidth="1"/>
    <col min="6659" max="6659" width="18" style="579" customWidth="1"/>
    <col min="6660" max="6660" width="14.5703125" style="579" customWidth="1"/>
    <col min="6661" max="6661" width="16.85546875" style="579" customWidth="1"/>
    <col min="6662" max="6912" width="9.140625" style="579"/>
    <col min="6913" max="6913" width="4.5703125" style="579" customWidth="1"/>
    <col min="6914" max="6914" width="30.85546875" style="579" customWidth="1"/>
    <col min="6915" max="6915" width="18" style="579" customWidth="1"/>
    <col min="6916" max="6916" width="14.5703125" style="579" customWidth="1"/>
    <col min="6917" max="6917" width="16.85546875" style="579" customWidth="1"/>
    <col min="6918" max="7168" width="9.140625" style="579"/>
    <col min="7169" max="7169" width="4.5703125" style="579" customWidth="1"/>
    <col min="7170" max="7170" width="30.85546875" style="579" customWidth="1"/>
    <col min="7171" max="7171" width="18" style="579" customWidth="1"/>
    <col min="7172" max="7172" width="14.5703125" style="579" customWidth="1"/>
    <col min="7173" max="7173" width="16.85546875" style="579" customWidth="1"/>
    <col min="7174" max="7424" width="9.140625" style="579"/>
    <col min="7425" max="7425" width="4.5703125" style="579" customWidth="1"/>
    <col min="7426" max="7426" width="30.85546875" style="579" customWidth="1"/>
    <col min="7427" max="7427" width="18" style="579" customWidth="1"/>
    <col min="7428" max="7428" width="14.5703125" style="579" customWidth="1"/>
    <col min="7429" max="7429" width="16.85546875" style="579" customWidth="1"/>
    <col min="7430" max="7680" width="9.140625" style="579"/>
    <col min="7681" max="7681" width="4.5703125" style="579" customWidth="1"/>
    <col min="7682" max="7682" width="30.85546875" style="579" customWidth="1"/>
    <col min="7683" max="7683" width="18" style="579" customWidth="1"/>
    <col min="7684" max="7684" width="14.5703125" style="579" customWidth="1"/>
    <col min="7685" max="7685" width="16.85546875" style="579" customWidth="1"/>
    <col min="7686" max="7936" width="9.140625" style="579"/>
    <col min="7937" max="7937" width="4.5703125" style="579" customWidth="1"/>
    <col min="7938" max="7938" width="30.85546875" style="579" customWidth="1"/>
    <col min="7939" max="7939" width="18" style="579" customWidth="1"/>
    <col min="7940" max="7940" width="14.5703125" style="579" customWidth="1"/>
    <col min="7941" max="7941" width="16.85546875" style="579" customWidth="1"/>
    <col min="7942" max="8192" width="9.140625" style="579"/>
    <col min="8193" max="8193" width="4.5703125" style="579" customWidth="1"/>
    <col min="8194" max="8194" width="30.85546875" style="579" customWidth="1"/>
    <col min="8195" max="8195" width="18" style="579" customWidth="1"/>
    <col min="8196" max="8196" width="14.5703125" style="579" customWidth="1"/>
    <col min="8197" max="8197" width="16.85546875" style="579" customWidth="1"/>
    <col min="8198" max="8448" width="9.140625" style="579"/>
    <col min="8449" max="8449" width="4.5703125" style="579" customWidth="1"/>
    <col min="8450" max="8450" width="30.85546875" style="579" customWidth="1"/>
    <col min="8451" max="8451" width="18" style="579" customWidth="1"/>
    <col min="8452" max="8452" width="14.5703125" style="579" customWidth="1"/>
    <col min="8453" max="8453" width="16.85546875" style="579" customWidth="1"/>
    <col min="8454" max="8704" width="9.140625" style="579"/>
    <col min="8705" max="8705" width="4.5703125" style="579" customWidth="1"/>
    <col min="8706" max="8706" width="30.85546875" style="579" customWidth="1"/>
    <col min="8707" max="8707" width="18" style="579" customWidth="1"/>
    <col min="8708" max="8708" width="14.5703125" style="579" customWidth="1"/>
    <col min="8709" max="8709" width="16.85546875" style="579" customWidth="1"/>
    <col min="8710" max="8960" width="9.140625" style="579"/>
    <col min="8961" max="8961" width="4.5703125" style="579" customWidth="1"/>
    <col min="8962" max="8962" width="30.85546875" style="579" customWidth="1"/>
    <col min="8963" max="8963" width="18" style="579" customWidth="1"/>
    <col min="8964" max="8964" width="14.5703125" style="579" customWidth="1"/>
    <col min="8965" max="8965" width="16.85546875" style="579" customWidth="1"/>
    <col min="8966" max="9216" width="9.140625" style="579"/>
    <col min="9217" max="9217" width="4.5703125" style="579" customWidth="1"/>
    <col min="9218" max="9218" width="30.85546875" style="579" customWidth="1"/>
    <col min="9219" max="9219" width="18" style="579" customWidth="1"/>
    <col min="9220" max="9220" width="14.5703125" style="579" customWidth="1"/>
    <col min="9221" max="9221" width="16.85546875" style="579" customWidth="1"/>
    <col min="9222" max="9472" width="9.140625" style="579"/>
    <col min="9473" max="9473" width="4.5703125" style="579" customWidth="1"/>
    <col min="9474" max="9474" width="30.85546875" style="579" customWidth="1"/>
    <col min="9475" max="9475" width="18" style="579" customWidth="1"/>
    <col min="9476" max="9476" width="14.5703125" style="579" customWidth="1"/>
    <col min="9477" max="9477" width="16.85546875" style="579" customWidth="1"/>
    <col min="9478" max="9728" width="9.140625" style="579"/>
    <col min="9729" max="9729" width="4.5703125" style="579" customWidth="1"/>
    <col min="9730" max="9730" width="30.85546875" style="579" customWidth="1"/>
    <col min="9731" max="9731" width="18" style="579" customWidth="1"/>
    <col min="9732" max="9732" width="14.5703125" style="579" customWidth="1"/>
    <col min="9733" max="9733" width="16.85546875" style="579" customWidth="1"/>
    <col min="9734" max="9984" width="9.140625" style="579"/>
    <col min="9985" max="9985" width="4.5703125" style="579" customWidth="1"/>
    <col min="9986" max="9986" width="30.85546875" style="579" customWidth="1"/>
    <col min="9987" max="9987" width="18" style="579" customWidth="1"/>
    <col min="9988" max="9988" width="14.5703125" style="579" customWidth="1"/>
    <col min="9989" max="9989" width="16.85546875" style="579" customWidth="1"/>
    <col min="9990" max="10240" width="9.140625" style="579"/>
    <col min="10241" max="10241" width="4.5703125" style="579" customWidth="1"/>
    <col min="10242" max="10242" width="30.85546875" style="579" customWidth="1"/>
    <col min="10243" max="10243" width="18" style="579" customWidth="1"/>
    <col min="10244" max="10244" width="14.5703125" style="579" customWidth="1"/>
    <col min="10245" max="10245" width="16.85546875" style="579" customWidth="1"/>
    <col min="10246" max="10496" width="9.140625" style="579"/>
    <col min="10497" max="10497" width="4.5703125" style="579" customWidth="1"/>
    <col min="10498" max="10498" width="30.85546875" style="579" customWidth="1"/>
    <col min="10499" max="10499" width="18" style="579" customWidth="1"/>
    <col min="10500" max="10500" width="14.5703125" style="579" customWidth="1"/>
    <col min="10501" max="10501" width="16.85546875" style="579" customWidth="1"/>
    <col min="10502" max="10752" width="9.140625" style="579"/>
    <col min="10753" max="10753" width="4.5703125" style="579" customWidth="1"/>
    <col min="10754" max="10754" width="30.85546875" style="579" customWidth="1"/>
    <col min="10755" max="10755" width="18" style="579" customWidth="1"/>
    <col min="10756" max="10756" width="14.5703125" style="579" customWidth="1"/>
    <col min="10757" max="10757" width="16.85546875" style="579" customWidth="1"/>
    <col min="10758" max="11008" width="9.140625" style="579"/>
    <col min="11009" max="11009" width="4.5703125" style="579" customWidth="1"/>
    <col min="11010" max="11010" width="30.85546875" style="579" customWidth="1"/>
    <col min="11011" max="11011" width="18" style="579" customWidth="1"/>
    <col min="11012" max="11012" width="14.5703125" style="579" customWidth="1"/>
    <col min="11013" max="11013" width="16.85546875" style="579" customWidth="1"/>
    <col min="11014" max="11264" width="9.140625" style="579"/>
    <col min="11265" max="11265" width="4.5703125" style="579" customWidth="1"/>
    <col min="11266" max="11266" width="30.85546875" style="579" customWidth="1"/>
    <col min="11267" max="11267" width="18" style="579" customWidth="1"/>
    <col min="11268" max="11268" width="14.5703125" style="579" customWidth="1"/>
    <col min="11269" max="11269" width="16.85546875" style="579" customWidth="1"/>
    <col min="11270" max="11520" width="9.140625" style="579"/>
    <col min="11521" max="11521" width="4.5703125" style="579" customWidth="1"/>
    <col min="11522" max="11522" width="30.85546875" style="579" customWidth="1"/>
    <col min="11523" max="11523" width="18" style="579" customWidth="1"/>
    <col min="11524" max="11524" width="14.5703125" style="579" customWidth="1"/>
    <col min="11525" max="11525" width="16.85546875" style="579" customWidth="1"/>
    <col min="11526" max="11776" width="9.140625" style="579"/>
    <col min="11777" max="11777" width="4.5703125" style="579" customWidth="1"/>
    <col min="11778" max="11778" width="30.85546875" style="579" customWidth="1"/>
    <col min="11779" max="11779" width="18" style="579" customWidth="1"/>
    <col min="11780" max="11780" width="14.5703125" style="579" customWidth="1"/>
    <col min="11781" max="11781" width="16.85546875" style="579" customWidth="1"/>
    <col min="11782" max="12032" width="9.140625" style="579"/>
    <col min="12033" max="12033" width="4.5703125" style="579" customWidth="1"/>
    <col min="12034" max="12034" width="30.85546875" style="579" customWidth="1"/>
    <col min="12035" max="12035" width="18" style="579" customWidth="1"/>
    <col min="12036" max="12036" width="14.5703125" style="579" customWidth="1"/>
    <col min="12037" max="12037" width="16.85546875" style="579" customWidth="1"/>
    <col min="12038" max="12288" width="9.140625" style="579"/>
    <col min="12289" max="12289" width="4.5703125" style="579" customWidth="1"/>
    <col min="12290" max="12290" width="30.85546875" style="579" customWidth="1"/>
    <col min="12291" max="12291" width="18" style="579" customWidth="1"/>
    <col min="12292" max="12292" width="14.5703125" style="579" customWidth="1"/>
    <col min="12293" max="12293" width="16.85546875" style="579" customWidth="1"/>
    <col min="12294" max="12544" width="9.140625" style="579"/>
    <col min="12545" max="12545" width="4.5703125" style="579" customWidth="1"/>
    <col min="12546" max="12546" width="30.85546875" style="579" customWidth="1"/>
    <col min="12547" max="12547" width="18" style="579" customWidth="1"/>
    <col min="12548" max="12548" width="14.5703125" style="579" customWidth="1"/>
    <col min="12549" max="12549" width="16.85546875" style="579" customWidth="1"/>
    <col min="12550" max="12800" width="9.140625" style="579"/>
    <col min="12801" max="12801" width="4.5703125" style="579" customWidth="1"/>
    <col min="12802" max="12802" width="30.85546875" style="579" customWidth="1"/>
    <col min="12803" max="12803" width="18" style="579" customWidth="1"/>
    <col min="12804" max="12804" width="14.5703125" style="579" customWidth="1"/>
    <col min="12805" max="12805" width="16.85546875" style="579" customWidth="1"/>
    <col min="12806" max="13056" width="9.140625" style="579"/>
    <col min="13057" max="13057" width="4.5703125" style="579" customWidth="1"/>
    <col min="13058" max="13058" width="30.85546875" style="579" customWidth="1"/>
    <col min="13059" max="13059" width="18" style="579" customWidth="1"/>
    <col min="13060" max="13060" width="14.5703125" style="579" customWidth="1"/>
    <col min="13061" max="13061" width="16.85546875" style="579" customWidth="1"/>
    <col min="13062" max="13312" width="9.140625" style="579"/>
    <col min="13313" max="13313" width="4.5703125" style="579" customWidth="1"/>
    <col min="13314" max="13314" width="30.85546875" style="579" customWidth="1"/>
    <col min="13315" max="13315" width="18" style="579" customWidth="1"/>
    <col min="13316" max="13316" width="14.5703125" style="579" customWidth="1"/>
    <col min="13317" max="13317" width="16.85546875" style="579" customWidth="1"/>
    <col min="13318" max="13568" width="9.140625" style="579"/>
    <col min="13569" max="13569" width="4.5703125" style="579" customWidth="1"/>
    <col min="13570" max="13570" width="30.85546875" style="579" customWidth="1"/>
    <col min="13571" max="13571" width="18" style="579" customWidth="1"/>
    <col min="13572" max="13572" width="14.5703125" style="579" customWidth="1"/>
    <col min="13573" max="13573" width="16.85546875" style="579" customWidth="1"/>
    <col min="13574" max="13824" width="9.140625" style="579"/>
    <col min="13825" max="13825" width="4.5703125" style="579" customWidth="1"/>
    <col min="13826" max="13826" width="30.85546875" style="579" customWidth="1"/>
    <col min="13827" max="13827" width="18" style="579" customWidth="1"/>
    <col min="13828" max="13828" width="14.5703125" style="579" customWidth="1"/>
    <col min="13829" max="13829" width="16.85546875" style="579" customWidth="1"/>
    <col min="13830" max="14080" width="9.140625" style="579"/>
    <col min="14081" max="14081" width="4.5703125" style="579" customWidth="1"/>
    <col min="14082" max="14082" width="30.85546875" style="579" customWidth="1"/>
    <col min="14083" max="14083" width="18" style="579" customWidth="1"/>
    <col min="14084" max="14084" width="14.5703125" style="579" customWidth="1"/>
    <col min="14085" max="14085" width="16.85546875" style="579" customWidth="1"/>
    <col min="14086" max="14336" width="9.140625" style="579"/>
    <col min="14337" max="14337" width="4.5703125" style="579" customWidth="1"/>
    <col min="14338" max="14338" width="30.85546875" style="579" customWidth="1"/>
    <col min="14339" max="14339" width="18" style="579" customWidth="1"/>
    <col min="14340" max="14340" width="14.5703125" style="579" customWidth="1"/>
    <col min="14341" max="14341" width="16.85546875" style="579" customWidth="1"/>
    <col min="14342" max="14592" width="9.140625" style="579"/>
    <col min="14593" max="14593" width="4.5703125" style="579" customWidth="1"/>
    <col min="14594" max="14594" width="30.85546875" style="579" customWidth="1"/>
    <col min="14595" max="14595" width="18" style="579" customWidth="1"/>
    <col min="14596" max="14596" width="14.5703125" style="579" customWidth="1"/>
    <col min="14597" max="14597" width="16.85546875" style="579" customWidth="1"/>
    <col min="14598" max="14848" width="9.140625" style="579"/>
    <col min="14849" max="14849" width="4.5703125" style="579" customWidth="1"/>
    <col min="14850" max="14850" width="30.85546875" style="579" customWidth="1"/>
    <col min="14851" max="14851" width="18" style="579" customWidth="1"/>
    <col min="14852" max="14852" width="14.5703125" style="579" customWidth="1"/>
    <col min="14853" max="14853" width="16.85546875" style="579" customWidth="1"/>
    <col min="14854" max="15104" width="9.140625" style="579"/>
    <col min="15105" max="15105" width="4.5703125" style="579" customWidth="1"/>
    <col min="15106" max="15106" width="30.85546875" style="579" customWidth="1"/>
    <col min="15107" max="15107" width="18" style="579" customWidth="1"/>
    <col min="15108" max="15108" width="14.5703125" style="579" customWidth="1"/>
    <col min="15109" max="15109" width="16.85546875" style="579" customWidth="1"/>
    <col min="15110" max="15360" width="9.140625" style="579"/>
    <col min="15361" max="15361" width="4.5703125" style="579" customWidth="1"/>
    <col min="15362" max="15362" width="30.85546875" style="579" customWidth="1"/>
    <col min="15363" max="15363" width="18" style="579" customWidth="1"/>
    <col min="15364" max="15364" width="14.5703125" style="579" customWidth="1"/>
    <col min="15365" max="15365" width="16.85546875" style="579" customWidth="1"/>
    <col min="15366" max="15616" width="9.140625" style="579"/>
    <col min="15617" max="15617" width="4.5703125" style="579" customWidth="1"/>
    <col min="15618" max="15618" width="30.85546875" style="579" customWidth="1"/>
    <col min="15619" max="15619" width="18" style="579" customWidth="1"/>
    <col min="15620" max="15620" width="14.5703125" style="579" customWidth="1"/>
    <col min="15621" max="15621" width="16.85546875" style="579" customWidth="1"/>
    <col min="15622" max="15872" width="9.140625" style="579"/>
    <col min="15873" max="15873" width="4.5703125" style="579" customWidth="1"/>
    <col min="15874" max="15874" width="30.85546875" style="579" customWidth="1"/>
    <col min="15875" max="15875" width="18" style="579" customWidth="1"/>
    <col min="15876" max="15876" width="14.5703125" style="579" customWidth="1"/>
    <col min="15877" max="15877" width="16.85546875" style="579" customWidth="1"/>
    <col min="15878" max="16128" width="9.140625" style="579"/>
    <col min="16129" max="16129" width="4.5703125" style="579" customWidth="1"/>
    <col min="16130" max="16130" width="30.85546875" style="579" customWidth="1"/>
    <col min="16131" max="16131" width="18" style="579" customWidth="1"/>
    <col min="16132" max="16132" width="14.5703125" style="579" customWidth="1"/>
    <col min="16133" max="16133" width="16.85546875" style="579" customWidth="1"/>
    <col min="16134" max="16384" width="9.140625" style="579"/>
  </cols>
  <sheetData>
    <row r="1" spans="1:5" s="578" customFormat="1" ht="15.75" x14ac:dyDescent="0.25">
      <c r="A1" s="576"/>
      <c r="B1" s="577"/>
      <c r="C1" s="393"/>
      <c r="D1" s="393"/>
      <c r="E1" s="399" t="s">
        <v>1872</v>
      </c>
    </row>
    <row r="2" spans="1:5" s="578" customFormat="1" ht="15.75" x14ac:dyDescent="0.25">
      <c r="A2" s="576"/>
      <c r="B2" s="577"/>
      <c r="C2" s="393"/>
      <c r="D2" s="393"/>
      <c r="E2" s="395" t="s">
        <v>1840</v>
      </c>
    </row>
    <row r="3" spans="1:5" s="578" customFormat="1" ht="15.75" x14ac:dyDescent="0.25">
      <c r="A3" s="576"/>
      <c r="B3" s="577"/>
      <c r="C3" s="393"/>
      <c r="D3" s="399"/>
      <c r="E3" s="399"/>
    </row>
    <row r="4" spans="1:5" ht="19.5" customHeight="1" x14ac:dyDescent="0.25">
      <c r="A4" s="493" t="s">
        <v>1673</v>
      </c>
      <c r="B4" s="493"/>
      <c r="C4" s="493"/>
      <c r="D4" s="493"/>
      <c r="E4" s="493"/>
    </row>
    <row r="5" spans="1:5" ht="51" customHeight="1" x14ac:dyDescent="0.2">
      <c r="A5" s="595" t="s">
        <v>1873</v>
      </c>
      <c r="B5" s="595"/>
      <c r="C5" s="595"/>
      <c r="D5" s="595"/>
      <c r="E5" s="595"/>
    </row>
    <row r="6" spans="1:5" ht="15.75" customHeight="1" x14ac:dyDescent="0.2">
      <c r="A6" s="596"/>
      <c r="B6" s="596"/>
      <c r="C6" s="596"/>
      <c r="D6" s="596"/>
      <c r="E6" s="596"/>
    </row>
    <row r="7" spans="1:5" ht="15.75" x14ac:dyDescent="0.25">
      <c r="A7" s="581"/>
      <c r="B7" s="581"/>
      <c r="E7" s="582" t="s">
        <v>1675</v>
      </c>
    </row>
    <row r="8" spans="1:5" ht="30.75" customHeight="1" x14ac:dyDescent="0.2">
      <c r="A8" s="583" t="s">
        <v>1676</v>
      </c>
      <c r="B8" s="597" t="s">
        <v>1803</v>
      </c>
      <c r="C8" s="429" t="s">
        <v>1804</v>
      </c>
      <c r="D8" s="533" t="s">
        <v>43</v>
      </c>
      <c r="E8" s="534" t="s">
        <v>53</v>
      </c>
    </row>
    <row r="9" spans="1:5" ht="16.5" customHeight="1" x14ac:dyDescent="0.25">
      <c r="A9" s="584">
        <v>1</v>
      </c>
      <c r="B9" s="585" t="s">
        <v>1806</v>
      </c>
      <c r="C9" s="463">
        <v>22697.1</v>
      </c>
      <c r="D9" s="464">
        <v>22656.434000000001</v>
      </c>
      <c r="E9" s="598">
        <f>D9/C9*100</f>
        <v>99.820831736213009</v>
      </c>
    </row>
    <row r="10" spans="1:5" ht="16.5" customHeight="1" x14ac:dyDescent="0.25">
      <c r="A10" s="586">
        <v>2</v>
      </c>
      <c r="B10" s="585" t="s">
        <v>1807</v>
      </c>
      <c r="C10" s="463">
        <v>20763.400000000001</v>
      </c>
      <c r="D10" s="466">
        <v>20709.398000000001</v>
      </c>
      <c r="E10" s="599">
        <f>D10/C10*100</f>
        <v>99.739917354575837</v>
      </c>
    </row>
    <row r="11" spans="1:5" ht="15.75" x14ac:dyDescent="0.25">
      <c r="A11" s="586">
        <v>3</v>
      </c>
      <c r="B11" s="585" t="s">
        <v>1808</v>
      </c>
      <c r="C11" s="463">
        <v>41668.9</v>
      </c>
      <c r="D11" s="466">
        <v>41626.04477</v>
      </c>
      <c r="E11" s="599">
        <f t="shared" ref="E11:E26" si="0">D11/C11*100</f>
        <v>99.897152960601304</v>
      </c>
    </row>
    <row r="12" spans="1:5" ht="15.75" x14ac:dyDescent="0.25">
      <c r="A12" s="586">
        <v>4</v>
      </c>
      <c r="B12" s="585" t="s">
        <v>1809</v>
      </c>
      <c r="C12" s="463">
        <v>19479</v>
      </c>
      <c r="D12" s="466">
        <v>19439.200339999999</v>
      </c>
      <c r="E12" s="599">
        <f t="shared" si="0"/>
        <v>99.79567914163971</v>
      </c>
    </row>
    <row r="13" spans="1:5" ht="15.75" x14ac:dyDescent="0.25">
      <c r="A13" s="586">
        <v>5</v>
      </c>
      <c r="B13" s="585" t="s">
        <v>1810</v>
      </c>
      <c r="C13" s="463">
        <v>54266.237999999998</v>
      </c>
      <c r="D13" s="466">
        <v>54243.701999999997</v>
      </c>
      <c r="E13" s="599">
        <f t="shared" si="0"/>
        <v>99.958471416426548</v>
      </c>
    </row>
    <row r="14" spans="1:5" ht="15.75" x14ac:dyDescent="0.25">
      <c r="A14" s="586">
        <v>6</v>
      </c>
      <c r="B14" s="585" t="s">
        <v>1811</v>
      </c>
      <c r="C14" s="463">
        <v>12900.6</v>
      </c>
      <c r="D14" s="466">
        <v>12843.359960000002</v>
      </c>
      <c r="E14" s="599">
        <f t="shared" si="0"/>
        <v>99.556299396927287</v>
      </c>
    </row>
    <row r="15" spans="1:5" ht="15.75" x14ac:dyDescent="0.25">
      <c r="A15" s="586">
        <v>7</v>
      </c>
      <c r="B15" s="585" t="s">
        <v>1812</v>
      </c>
      <c r="C15" s="463">
        <v>17100.56553</v>
      </c>
      <c r="D15" s="466">
        <v>17059.631219999999</v>
      </c>
      <c r="E15" s="599">
        <f t="shared" si="0"/>
        <v>99.760625986736002</v>
      </c>
    </row>
    <row r="16" spans="1:5" ht="15.75" x14ac:dyDescent="0.25">
      <c r="A16" s="586">
        <v>8</v>
      </c>
      <c r="B16" s="585" t="s">
        <v>1813</v>
      </c>
      <c r="C16" s="463">
        <v>14443.6</v>
      </c>
      <c r="D16" s="466">
        <v>14436.296</v>
      </c>
      <c r="E16" s="599">
        <f t="shared" si="0"/>
        <v>99.949430889805868</v>
      </c>
    </row>
    <row r="17" spans="1:5" ht="15.75" x14ac:dyDescent="0.25">
      <c r="A17" s="586">
        <v>9</v>
      </c>
      <c r="B17" s="585" t="s">
        <v>1814</v>
      </c>
      <c r="C17" s="463">
        <v>18334.7</v>
      </c>
      <c r="D17" s="466">
        <v>18283.016</v>
      </c>
      <c r="E17" s="599">
        <f t="shared" si="0"/>
        <v>99.718108286473182</v>
      </c>
    </row>
    <row r="18" spans="1:5" ht="15.75" x14ac:dyDescent="0.25">
      <c r="A18" s="586">
        <v>10</v>
      </c>
      <c r="B18" s="585" t="s">
        <v>1815</v>
      </c>
      <c r="C18" s="463">
        <v>22456.480179999999</v>
      </c>
      <c r="D18" s="466">
        <v>22408.764899999998</v>
      </c>
      <c r="E18" s="599">
        <f t="shared" si="0"/>
        <v>99.787521109196376</v>
      </c>
    </row>
    <row r="19" spans="1:5" ht="15.75" x14ac:dyDescent="0.25">
      <c r="A19" s="586">
        <v>11</v>
      </c>
      <c r="B19" s="585" t="s">
        <v>1816</v>
      </c>
      <c r="C19" s="463">
        <v>18560.15697</v>
      </c>
      <c r="D19" s="466">
        <v>18263.53023</v>
      </c>
      <c r="E19" s="599">
        <f t="shared" si="0"/>
        <v>98.401809098492777</v>
      </c>
    </row>
    <row r="20" spans="1:5" ht="15.75" x14ac:dyDescent="0.25">
      <c r="A20" s="586">
        <v>12</v>
      </c>
      <c r="B20" s="585" t="s">
        <v>1817</v>
      </c>
      <c r="C20" s="463">
        <v>4578.8</v>
      </c>
      <c r="D20" s="466">
        <v>4549.2921999999999</v>
      </c>
      <c r="E20" s="599">
        <f>D20/C20*100</f>
        <v>99.355556040884068</v>
      </c>
    </row>
    <row r="21" spans="1:5" ht="15.75" x14ac:dyDescent="0.25">
      <c r="A21" s="586">
        <v>13</v>
      </c>
      <c r="B21" s="585" t="s">
        <v>1829</v>
      </c>
      <c r="C21" s="463">
        <v>12628.483</v>
      </c>
      <c r="D21" s="466">
        <v>12574.266</v>
      </c>
      <c r="E21" s="599">
        <f t="shared" si="0"/>
        <v>99.570676858020079</v>
      </c>
    </row>
    <row r="22" spans="1:5" ht="15.75" x14ac:dyDescent="0.25">
      <c r="A22" s="586">
        <v>14</v>
      </c>
      <c r="B22" s="585" t="s">
        <v>1818</v>
      </c>
      <c r="C22" s="463">
        <v>34187.199999999997</v>
      </c>
      <c r="D22" s="466">
        <v>34134.052649999998</v>
      </c>
      <c r="E22" s="599">
        <f t="shared" si="0"/>
        <v>99.844540208031077</v>
      </c>
    </row>
    <row r="23" spans="1:5" ht="15.75" x14ac:dyDescent="0.25">
      <c r="A23" s="586">
        <v>15</v>
      </c>
      <c r="B23" s="585" t="s">
        <v>1819</v>
      </c>
      <c r="C23" s="463">
        <v>12807.8</v>
      </c>
      <c r="D23" s="466">
        <v>12783.783240000001</v>
      </c>
      <c r="E23" s="599">
        <f t="shared" si="0"/>
        <v>99.812483330470499</v>
      </c>
    </row>
    <row r="24" spans="1:5" ht="15.75" x14ac:dyDescent="0.25">
      <c r="A24" s="586">
        <v>16</v>
      </c>
      <c r="B24" s="585" t="s">
        <v>1820</v>
      </c>
      <c r="C24" s="463">
        <v>10810.6</v>
      </c>
      <c r="D24" s="466">
        <v>10760.125169999999</v>
      </c>
      <c r="E24" s="599">
        <f t="shared" si="0"/>
        <v>99.533098717925</v>
      </c>
    </row>
    <row r="25" spans="1:5" ht="15.75" x14ac:dyDescent="0.25">
      <c r="A25" s="586">
        <v>17</v>
      </c>
      <c r="B25" s="585" t="s">
        <v>1821</v>
      </c>
      <c r="C25" s="463">
        <v>16220.439319999999</v>
      </c>
      <c r="D25" s="466">
        <v>16157.4656</v>
      </c>
      <c r="E25" s="599">
        <f t="shared" si="0"/>
        <v>99.61176316647385</v>
      </c>
    </row>
    <row r="26" spans="1:5" ht="15.75" x14ac:dyDescent="0.25">
      <c r="A26" s="586">
        <v>18</v>
      </c>
      <c r="B26" s="585" t="s">
        <v>1822</v>
      </c>
      <c r="C26" s="463">
        <v>21448.337</v>
      </c>
      <c r="D26" s="466">
        <v>21398</v>
      </c>
      <c r="E26" s="599">
        <f t="shared" si="0"/>
        <v>99.765310476052292</v>
      </c>
    </row>
    <row r="27" spans="1:5" ht="15.75" x14ac:dyDescent="0.25">
      <c r="A27" s="586">
        <v>19</v>
      </c>
      <c r="B27" s="585" t="s">
        <v>1830</v>
      </c>
      <c r="C27" s="463">
        <v>134137.60000000001</v>
      </c>
      <c r="D27" s="466">
        <v>134137.60000000001</v>
      </c>
      <c r="E27" s="599">
        <f>D27/C27*100</f>
        <v>100</v>
      </c>
    </row>
    <row r="28" spans="1:5" ht="15.75" x14ac:dyDescent="0.25">
      <c r="A28" s="600"/>
      <c r="B28" s="601"/>
      <c r="C28" s="463"/>
      <c r="D28" s="466"/>
      <c r="E28" s="599"/>
    </row>
    <row r="29" spans="1:5" ht="19.5" customHeight="1" x14ac:dyDescent="0.25">
      <c r="A29" s="591"/>
      <c r="B29" s="602" t="s">
        <v>1823</v>
      </c>
      <c r="C29" s="513">
        <f>SUM(C9:C28)</f>
        <v>509490</v>
      </c>
      <c r="D29" s="603">
        <f>SUM(D9:D28)</f>
        <v>508463.96228000009</v>
      </c>
      <c r="E29" s="604">
        <f>D29/C29*100</f>
        <v>99.798614748081434</v>
      </c>
    </row>
  </sheetData>
  <mergeCells count="2">
    <mergeCell ref="A4:E4"/>
    <mergeCell ref="A5:E5"/>
  </mergeCells>
  <pageMargins left="1.299212598425197" right="0.70866141732283472" top="0.47244094488188981" bottom="0.74803149606299213" header="0.15748031496062992" footer="0.31496062992125984"/>
  <pageSetup paperSize="9" scale="9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E26"/>
  <sheetViews>
    <sheetView view="pageBreakPreview" zoomScaleNormal="100" zoomScaleSheetLayoutView="100" workbookViewId="0">
      <selection activeCell="B55" sqref="B55"/>
    </sheetView>
  </sheetViews>
  <sheetFormatPr defaultRowHeight="12.75" x14ac:dyDescent="0.2"/>
  <cols>
    <col min="1" max="1" width="4.5703125" style="579" customWidth="1"/>
    <col min="2" max="2" width="30.85546875" style="579" customWidth="1"/>
    <col min="3" max="3" width="18" style="579" customWidth="1"/>
    <col min="4" max="4" width="14.5703125" style="579" customWidth="1"/>
    <col min="5" max="5" width="16.42578125" style="579" customWidth="1"/>
    <col min="6" max="256" width="9.140625" style="579"/>
    <col min="257" max="257" width="4.5703125" style="579" customWidth="1"/>
    <col min="258" max="258" width="30.85546875" style="579" customWidth="1"/>
    <col min="259" max="259" width="18" style="579" customWidth="1"/>
    <col min="260" max="260" width="14.5703125" style="579" customWidth="1"/>
    <col min="261" max="261" width="16.42578125" style="579" customWidth="1"/>
    <col min="262" max="512" width="9.140625" style="579"/>
    <col min="513" max="513" width="4.5703125" style="579" customWidth="1"/>
    <col min="514" max="514" width="30.85546875" style="579" customWidth="1"/>
    <col min="515" max="515" width="18" style="579" customWidth="1"/>
    <col min="516" max="516" width="14.5703125" style="579" customWidth="1"/>
    <col min="517" max="517" width="16.42578125" style="579" customWidth="1"/>
    <col min="518" max="768" width="9.140625" style="579"/>
    <col min="769" max="769" width="4.5703125" style="579" customWidth="1"/>
    <col min="770" max="770" width="30.85546875" style="579" customWidth="1"/>
    <col min="771" max="771" width="18" style="579" customWidth="1"/>
    <col min="772" max="772" width="14.5703125" style="579" customWidth="1"/>
    <col min="773" max="773" width="16.42578125" style="579" customWidth="1"/>
    <col min="774" max="1024" width="9.140625" style="579"/>
    <col min="1025" max="1025" width="4.5703125" style="579" customWidth="1"/>
    <col min="1026" max="1026" width="30.85546875" style="579" customWidth="1"/>
    <col min="1027" max="1027" width="18" style="579" customWidth="1"/>
    <col min="1028" max="1028" width="14.5703125" style="579" customWidth="1"/>
    <col min="1029" max="1029" width="16.42578125" style="579" customWidth="1"/>
    <col min="1030" max="1280" width="9.140625" style="579"/>
    <col min="1281" max="1281" width="4.5703125" style="579" customWidth="1"/>
    <col min="1282" max="1282" width="30.85546875" style="579" customWidth="1"/>
    <col min="1283" max="1283" width="18" style="579" customWidth="1"/>
    <col min="1284" max="1284" width="14.5703125" style="579" customWidth="1"/>
    <col min="1285" max="1285" width="16.42578125" style="579" customWidth="1"/>
    <col min="1286" max="1536" width="9.140625" style="579"/>
    <col min="1537" max="1537" width="4.5703125" style="579" customWidth="1"/>
    <col min="1538" max="1538" width="30.85546875" style="579" customWidth="1"/>
    <col min="1539" max="1539" width="18" style="579" customWidth="1"/>
    <col min="1540" max="1540" width="14.5703125" style="579" customWidth="1"/>
    <col min="1541" max="1541" width="16.42578125" style="579" customWidth="1"/>
    <col min="1542" max="1792" width="9.140625" style="579"/>
    <col min="1793" max="1793" width="4.5703125" style="579" customWidth="1"/>
    <col min="1794" max="1794" width="30.85546875" style="579" customWidth="1"/>
    <col min="1795" max="1795" width="18" style="579" customWidth="1"/>
    <col min="1796" max="1796" width="14.5703125" style="579" customWidth="1"/>
    <col min="1797" max="1797" width="16.42578125" style="579" customWidth="1"/>
    <col min="1798" max="2048" width="9.140625" style="579"/>
    <col min="2049" max="2049" width="4.5703125" style="579" customWidth="1"/>
    <col min="2050" max="2050" width="30.85546875" style="579" customWidth="1"/>
    <col min="2051" max="2051" width="18" style="579" customWidth="1"/>
    <col min="2052" max="2052" width="14.5703125" style="579" customWidth="1"/>
    <col min="2053" max="2053" width="16.42578125" style="579" customWidth="1"/>
    <col min="2054" max="2304" width="9.140625" style="579"/>
    <col min="2305" max="2305" width="4.5703125" style="579" customWidth="1"/>
    <col min="2306" max="2306" width="30.85546875" style="579" customWidth="1"/>
    <col min="2307" max="2307" width="18" style="579" customWidth="1"/>
    <col min="2308" max="2308" width="14.5703125" style="579" customWidth="1"/>
    <col min="2309" max="2309" width="16.42578125" style="579" customWidth="1"/>
    <col min="2310" max="2560" width="9.140625" style="579"/>
    <col min="2561" max="2561" width="4.5703125" style="579" customWidth="1"/>
    <col min="2562" max="2562" width="30.85546875" style="579" customWidth="1"/>
    <col min="2563" max="2563" width="18" style="579" customWidth="1"/>
    <col min="2564" max="2564" width="14.5703125" style="579" customWidth="1"/>
    <col min="2565" max="2565" width="16.42578125" style="579" customWidth="1"/>
    <col min="2566" max="2816" width="9.140625" style="579"/>
    <col min="2817" max="2817" width="4.5703125" style="579" customWidth="1"/>
    <col min="2818" max="2818" width="30.85546875" style="579" customWidth="1"/>
    <col min="2819" max="2819" width="18" style="579" customWidth="1"/>
    <col min="2820" max="2820" width="14.5703125" style="579" customWidth="1"/>
    <col min="2821" max="2821" width="16.42578125" style="579" customWidth="1"/>
    <col min="2822" max="3072" width="9.140625" style="579"/>
    <col min="3073" max="3073" width="4.5703125" style="579" customWidth="1"/>
    <col min="3074" max="3074" width="30.85546875" style="579" customWidth="1"/>
    <col min="3075" max="3075" width="18" style="579" customWidth="1"/>
    <col min="3076" max="3076" width="14.5703125" style="579" customWidth="1"/>
    <col min="3077" max="3077" width="16.42578125" style="579" customWidth="1"/>
    <col min="3078" max="3328" width="9.140625" style="579"/>
    <col min="3329" max="3329" width="4.5703125" style="579" customWidth="1"/>
    <col min="3330" max="3330" width="30.85546875" style="579" customWidth="1"/>
    <col min="3331" max="3331" width="18" style="579" customWidth="1"/>
    <col min="3332" max="3332" width="14.5703125" style="579" customWidth="1"/>
    <col min="3333" max="3333" width="16.42578125" style="579" customWidth="1"/>
    <col min="3334" max="3584" width="9.140625" style="579"/>
    <col min="3585" max="3585" width="4.5703125" style="579" customWidth="1"/>
    <col min="3586" max="3586" width="30.85546875" style="579" customWidth="1"/>
    <col min="3587" max="3587" width="18" style="579" customWidth="1"/>
    <col min="3588" max="3588" width="14.5703125" style="579" customWidth="1"/>
    <col min="3589" max="3589" width="16.42578125" style="579" customWidth="1"/>
    <col min="3590" max="3840" width="9.140625" style="579"/>
    <col min="3841" max="3841" width="4.5703125" style="579" customWidth="1"/>
    <col min="3842" max="3842" width="30.85546875" style="579" customWidth="1"/>
    <col min="3843" max="3843" width="18" style="579" customWidth="1"/>
    <col min="3844" max="3844" width="14.5703125" style="579" customWidth="1"/>
    <col min="3845" max="3845" width="16.42578125" style="579" customWidth="1"/>
    <col min="3846" max="4096" width="9.140625" style="579"/>
    <col min="4097" max="4097" width="4.5703125" style="579" customWidth="1"/>
    <col min="4098" max="4098" width="30.85546875" style="579" customWidth="1"/>
    <col min="4099" max="4099" width="18" style="579" customWidth="1"/>
    <col min="4100" max="4100" width="14.5703125" style="579" customWidth="1"/>
    <col min="4101" max="4101" width="16.42578125" style="579" customWidth="1"/>
    <col min="4102" max="4352" width="9.140625" style="579"/>
    <col min="4353" max="4353" width="4.5703125" style="579" customWidth="1"/>
    <col min="4354" max="4354" width="30.85546875" style="579" customWidth="1"/>
    <col min="4355" max="4355" width="18" style="579" customWidth="1"/>
    <col min="4356" max="4356" width="14.5703125" style="579" customWidth="1"/>
    <col min="4357" max="4357" width="16.42578125" style="579" customWidth="1"/>
    <col min="4358" max="4608" width="9.140625" style="579"/>
    <col min="4609" max="4609" width="4.5703125" style="579" customWidth="1"/>
    <col min="4610" max="4610" width="30.85546875" style="579" customWidth="1"/>
    <col min="4611" max="4611" width="18" style="579" customWidth="1"/>
    <col min="4612" max="4612" width="14.5703125" style="579" customWidth="1"/>
    <col min="4613" max="4613" width="16.42578125" style="579" customWidth="1"/>
    <col min="4614" max="4864" width="9.140625" style="579"/>
    <col min="4865" max="4865" width="4.5703125" style="579" customWidth="1"/>
    <col min="4866" max="4866" width="30.85546875" style="579" customWidth="1"/>
    <col min="4867" max="4867" width="18" style="579" customWidth="1"/>
    <col min="4868" max="4868" width="14.5703125" style="579" customWidth="1"/>
    <col min="4869" max="4869" width="16.42578125" style="579" customWidth="1"/>
    <col min="4870" max="5120" width="9.140625" style="579"/>
    <col min="5121" max="5121" width="4.5703125" style="579" customWidth="1"/>
    <col min="5122" max="5122" width="30.85546875" style="579" customWidth="1"/>
    <col min="5123" max="5123" width="18" style="579" customWidth="1"/>
    <col min="5124" max="5124" width="14.5703125" style="579" customWidth="1"/>
    <col min="5125" max="5125" width="16.42578125" style="579" customWidth="1"/>
    <col min="5126" max="5376" width="9.140625" style="579"/>
    <col min="5377" max="5377" width="4.5703125" style="579" customWidth="1"/>
    <col min="5378" max="5378" width="30.85546875" style="579" customWidth="1"/>
    <col min="5379" max="5379" width="18" style="579" customWidth="1"/>
    <col min="5380" max="5380" width="14.5703125" style="579" customWidth="1"/>
    <col min="5381" max="5381" width="16.42578125" style="579" customWidth="1"/>
    <col min="5382" max="5632" width="9.140625" style="579"/>
    <col min="5633" max="5633" width="4.5703125" style="579" customWidth="1"/>
    <col min="5634" max="5634" width="30.85546875" style="579" customWidth="1"/>
    <col min="5635" max="5635" width="18" style="579" customWidth="1"/>
    <col min="5636" max="5636" width="14.5703125" style="579" customWidth="1"/>
    <col min="5637" max="5637" width="16.42578125" style="579" customWidth="1"/>
    <col min="5638" max="5888" width="9.140625" style="579"/>
    <col min="5889" max="5889" width="4.5703125" style="579" customWidth="1"/>
    <col min="5890" max="5890" width="30.85546875" style="579" customWidth="1"/>
    <col min="5891" max="5891" width="18" style="579" customWidth="1"/>
    <col min="5892" max="5892" width="14.5703125" style="579" customWidth="1"/>
    <col min="5893" max="5893" width="16.42578125" style="579" customWidth="1"/>
    <col min="5894" max="6144" width="9.140625" style="579"/>
    <col min="6145" max="6145" width="4.5703125" style="579" customWidth="1"/>
    <col min="6146" max="6146" width="30.85546875" style="579" customWidth="1"/>
    <col min="6147" max="6147" width="18" style="579" customWidth="1"/>
    <col min="6148" max="6148" width="14.5703125" style="579" customWidth="1"/>
    <col min="6149" max="6149" width="16.42578125" style="579" customWidth="1"/>
    <col min="6150" max="6400" width="9.140625" style="579"/>
    <col min="6401" max="6401" width="4.5703125" style="579" customWidth="1"/>
    <col min="6402" max="6402" width="30.85546875" style="579" customWidth="1"/>
    <col min="6403" max="6403" width="18" style="579" customWidth="1"/>
    <col min="6404" max="6404" width="14.5703125" style="579" customWidth="1"/>
    <col min="6405" max="6405" width="16.42578125" style="579" customWidth="1"/>
    <col min="6406" max="6656" width="9.140625" style="579"/>
    <col min="6657" max="6657" width="4.5703125" style="579" customWidth="1"/>
    <col min="6658" max="6658" width="30.85546875" style="579" customWidth="1"/>
    <col min="6659" max="6659" width="18" style="579" customWidth="1"/>
    <col min="6660" max="6660" width="14.5703125" style="579" customWidth="1"/>
    <col min="6661" max="6661" width="16.42578125" style="579" customWidth="1"/>
    <col min="6662" max="6912" width="9.140625" style="579"/>
    <col min="6913" max="6913" width="4.5703125" style="579" customWidth="1"/>
    <col min="6914" max="6914" width="30.85546875" style="579" customWidth="1"/>
    <col min="6915" max="6915" width="18" style="579" customWidth="1"/>
    <col min="6916" max="6916" width="14.5703125" style="579" customWidth="1"/>
    <col min="6917" max="6917" width="16.42578125" style="579" customWidth="1"/>
    <col min="6918" max="7168" width="9.140625" style="579"/>
    <col min="7169" max="7169" width="4.5703125" style="579" customWidth="1"/>
    <col min="7170" max="7170" width="30.85546875" style="579" customWidth="1"/>
    <col min="7171" max="7171" width="18" style="579" customWidth="1"/>
    <col min="7172" max="7172" width="14.5703125" style="579" customWidth="1"/>
    <col min="7173" max="7173" width="16.42578125" style="579" customWidth="1"/>
    <col min="7174" max="7424" width="9.140625" style="579"/>
    <col min="7425" max="7425" width="4.5703125" style="579" customWidth="1"/>
    <col min="7426" max="7426" width="30.85546875" style="579" customWidth="1"/>
    <col min="7427" max="7427" width="18" style="579" customWidth="1"/>
    <col min="7428" max="7428" width="14.5703125" style="579" customWidth="1"/>
    <col min="7429" max="7429" width="16.42578125" style="579" customWidth="1"/>
    <col min="7430" max="7680" width="9.140625" style="579"/>
    <col min="7681" max="7681" width="4.5703125" style="579" customWidth="1"/>
    <col min="7682" max="7682" width="30.85546875" style="579" customWidth="1"/>
    <col min="7683" max="7683" width="18" style="579" customWidth="1"/>
    <col min="7684" max="7684" width="14.5703125" style="579" customWidth="1"/>
    <col min="7685" max="7685" width="16.42578125" style="579" customWidth="1"/>
    <col min="7686" max="7936" width="9.140625" style="579"/>
    <col min="7937" max="7937" width="4.5703125" style="579" customWidth="1"/>
    <col min="7938" max="7938" width="30.85546875" style="579" customWidth="1"/>
    <col min="7939" max="7939" width="18" style="579" customWidth="1"/>
    <col min="7940" max="7940" width="14.5703125" style="579" customWidth="1"/>
    <col min="7941" max="7941" width="16.42578125" style="579" customWidth="1"/>
    <col min="7942" max="8192" width="9.140625" style="579"/>
    <col min="8193" max="8193" width="4.5703125" style="579" customWidth="1"/>
    <col min="8194" max="8194" width="30.85546875" style="579" customWidth="1"/>
    <col min="8195" max="8195" width="18" style="579" customWidth="1"/>
    <col min="8196" max="8196" width="14.5703125" style="579" customWidth="1"/>
    <col min="8197" max="8197" width="16.42578125" style="579" customWidth="1"/>
    <col min="8198" max="8448" width="9.140625" style="579"/>
    <col min="8449" max="8449" width="4.5703125" style="579" customWidth="1"/>
    <col min="8450" max="8450" width="30.85546875" style="579" customWidth="1"/>
    <col min="8451" max="8451" width="18" style="579" customWidth="1"/>
    <col min="8452" max="8452" width="14.5703125" style="579" customWidth="1"/>
    <col min="8453" max="8453" width="16.42578125" style="579" customWidth="1"/>
    <col min="8454" max="8704" width="9.140625" style="579"/>
    <col min="8705" max="8705" width="4.5703125" style="579" customWidth="1"/>
    <col min="8706" max="8706" width="30.85546875" style="579" customWidth="1"/>
    <col min="8707" max="8707" width="18" style="579" customWidth="1"/>
    <col min="8708" max="8708" width="14.5703125" style="579" customWidth="1"/>
    <col min="8709" max="8709" width="16.42578125" style="579" customWidth="1"/>
    <col min="8710" max="8960" width="9.140625" style="579"/>
    <col min="8961" max="8961" width="4.5703125" style="579" customWidth="1"/>
    <col min="8962" max="8962" width="30.85546875" style="579" customWidth="1"/>
    <col min="8963" max="8963" width="18" style="579" customWidth="1"/>
    <col min="8964" max="8964" width="14.5703125" style="579" customWidth="1"/>
    <col min="8965" max="8965" width="16.42578125" style="579" customWidth="1"/>
    <col min="8966" max="9216" width="9.140625" style="579"/>
    <col min="9217" max="9217" width="4.5703125" style="579" customWidth="1"/>
    <col min="9218" max="9218" width="30.85546875" style="579" customWidth="1"/>
    <col min="9219" max="9219" width="18" style="579" customWidth="1"/>
    <col min="9220" max="9220" width="14.5703125" style="579" customWidth="1"/>
    <col min="9221" max="9221" width="16.42578125" style="579" customWidth="1"/>
    <col min="9222" max="9472" width="9.140625" style="579"/>
    <col min="9473" max="9473" width="4.5703125" style="579" customWidth="1"/>
    <col min="9474" max="9474" width="30.85546875" style="579" customWidth="1"/>
    <col min="9475" max="9475" width="18" style="579" customWidth="1"/>
    <col min="9476" max="9476" width="14.5703125" style="579" customWidth="1"/>
    <col min="9477" max="9477" width="16.42578125" style="579" customWidth="1"/>
    <col min="9478" max="9728" width="9.140625" style="579"/>
    <col min="9729" max="9729" width="4.5703125" style="579" customWidth="1"/>
    <col min="9730" max="9730" width="30.85546875" style="579" customWidth="1"/>
    <col min="9731" max="9731" width="18" style="579" customWidth="1"/>
    <col min="9732" max="9732" width="14.5703125" style="579" customWidth="1"/>
    <col min="9733" max="9733" width="16.42578125" style="579" customWidth="1"/>
    <col min="9734" max="9984" width="9.140625" style="579"/>
    <col min="9985" max="9985" width="4.5703125" style="579" customWidth="1"/>
    <col min="9986" max="9986" width="30.85546875" style="579" customWidth="1"/>
    <col min="9987" max="9987" width="18" style="579" customWidth="1"/>
    <col min="9988" max="9988" width="14.5703125" style="579" customWidth="1"/>
    <col min="9989" max="9989" width="16.42578125" style="579" customWidth="1"/>
    <col min="9990" max="10240" width="9.140625" style="579"/>
    <col min="10241" max="10241" width="4.5703125" style="579" customWidth="1"/>
    <col min="10242" max="10242" width="30.85546875" style="579" customWidth="1"/>
    <col min="10243" max="10243" width="18" style="579" customWidth="1"/>
    <col min="10244" max="10244" width="14.5703125" style="579" customWidth="1"/>
    <col min="10245" max="10245" width="16.42578125" style="579" customWidth="1"/>
    <col min="10246" max="10496" width="9.140625" style="579"/>
    <col min="10497" max="10497" width="4.5703125" style="579" customWidth="1"/>
    <col min="10498" max="10498" width="30.85546875" style="579" customWidth="1"/>
    <col min="10499" max="10499" width="18" style="579" customWidth="1"/>
    <col min="10500" max="10500" width="14.5703125" style="579" customWidth="1"/>
    <col min="10501" max="10501" width="16.42578125" style="579" customWidth="1"/>
    <col min="10502" max="10752" width="9.140625" style="579"/>
    <col min="10753" max="10753" width="4.5703125" style="579" customWidth="1"/>
    <col min="10754" max="10754" width="30.85546875" style="579" customWidth="1"/>
    <col min="10755" max="10755" width="18" style="579" customWidth="1"/>
    <col min="10756" max="10756" width="14.5703125" style="579" customWidth="1"/>
    <col min="10757" max="10757" width="16.42578125" style="579" customWidth="1"/>
    <col min="10758" max="11008" width="9.140625" style="579"/>
    <col min="11009" max="11009" width="4.5703125" style="579" customWidth="1"/>
    <col min="11010" max="11010" width="30.85546875" style="579" customWidth="1"/>
    <col min="11011" max="11011" width="18" style="579" customWidth="1"/>
    <col min="11012" max="11012" width="14.5703125" style="579" customWidth="1"/>
    <col min="11013" max="11013" width="16.42578125" style="579" customWidth="1"/>
    <col min="11014" max="11264" width="9.140625" style="579"/>
    <col min="11265" max="11265" width="4.5703125" style="579" customWidth="1"/>
    <col min="11266" max="11266" width="30.85546875" style="579" customWidth="1"/>
    <col min="11267" max="11267" width="18" style="579" customWidth="1"/>
    <col min="11268" max="11268" width="14.5703125" style="579" customWidth="1"/>
    <col min="11269" max="11269" width="16.42578125" style="579" customWidth="1"/>
    <col min="11270" max="11520" width="9.140625" style="579"/>
    <col min="11521" max="11521" width="4.5703125" style="579" customWidth="1"/>
    <col min="11522" max="11522" width="30.85546875" style="579" customWidth="1"/>
    <col min="11523" max="11523" width="18" style="579" customWidth="1"/>
    <col min="11524" max="11524" width="14.5703125" style="579" customWidth="1"/>
    <col min="11525" max="11525" width="16.42578125" style="579" customWidth="1"/>
    <col min="11526" max="11776" width="9.140625" style="579"/>
    <col min="11777" max="11777" width="4.5703125" style="579" customWidth="1"/>
    <col min="11778" max="11778" width="30.85546875" style="579" customWidth="1"/>
    <col min="11779" max="11779" width="18" style="579" customWidth="1"/>
    <col min="11780" max="11780" width="14.5703125" style="579" customWidth="1"/>
    <col min="11781" max="11781" width="16.42578125" style="579" customWidth="1"/>
    <col min="11782" max="12032" width="9.140625" style="579"/>
    <col min="12033" max="12033" width="4.5703125" style="579" customWidth="1"/>
    <col min="12034" max="12034" width="30.85546875" style="579" customWidth="1"/>
    <col min="12035" max="12035" width="18" style="579" customWidth="1"/>
    <col min="12036" max="12036" width="14.5703125" style="579" customWidth="1"/>
    <col min="12037" max="12037" width="16.42578125" style="579" customWidth="1"/>
    <col min="12038" max="12288" width="9.140625" style="579"/>
    <col min="12289" max="12289" width="4.5703125" style="579" customWidth="1"/>
    <col min="12290" max="12290" width="30.85546875" style="579" customWidth="1"/>
    <col min="12291" max="12291" width="18" style="579" customWidth="1"/>
    <col min="12292" max="12292" width="14.5703125" style="579" customWidth="1"/>
    <col min="12293" max="12293" width="16.42578125" style="579" customWidth="1"/>
    <col min="12294" max="12544" width="9.140625" style="579"/>
    <col min="12545" max="12545" width="4.5703125" style="579" customWidth="1"/>
    <col min="12546" max="12546" width="30.85546875" style="579" customWidth="1"/>
    <col min="12547" max="12547" width="18" style="579" customWidth="1"/>
    <col min="12548" max="12548" width="14.5703125" style="579" customWidth="1"/>
    <col min="12549" max="12549" width="16.42578125" style="579" customWidth="1"/>
    <col min="12550" max="12800" width="9.140625" style="579"/>
    <col min="12801" max="12801" width="4.5703125" style="579" customWidth="1"/>
    <col min="12802" max="12802" width="30.85546875" style="579" customWidth="1"/>
    <col min="12803" max="12803" width="18" style="579" customWidth="1"/>
    <col min="12804" max="12804" width="14.5703125" style="579" customWidth="1"/>
    <col min="12805" max="12805" width="16.42578125" style="579" customWidth="1"/>
    <col min="12806" max="13056" width="9.140625" style="579"/>
    <col min="13057" max="13057" width="4.5703125" style="579" customWidth="1"/>
    <col min="13058" max="13058" width="30.85546875" style="579" customWidth="1"/>
    <col min="13059" max="13059" width="18" style="579" customWidth="1"/>
    <col min="13060" max="13060" width="14.5703125" style="579" customWidth="1"/>
    <col min="13061" max="13061" width="16.42578125" style="579" customWidth="1"/>
    <col min="13062" max="13312" width="9.140625" style="579"/>
    <col min="13313" max="13313" width="4.5703125" style="579" customWidth="1"/>
    <col min="13314" max="13314" width="30.85546875" style="579" customWidth="1"/>
    <col min="13315" max="13315" width="18" style="579" customWidth="1"/>
    <col min="13316" max="13316" width="14.5703125" style="579" customWidth="1"/>
    <col min="13317" max="13317" width="16.42578125" style="579" customWidth="1"/>
    <col min="13318" max="13568" width="9.140625" style="579"/>
    <col min="13569" max="13569" width="4.5703125" style="579" customWidth="1"/>
    <col min="13570" max="13570" width="30.85546875" style="579" customWidth="1"/>
    <col min="13571" max="13571" width="18" style="579" customWidth="1"/>
    <col min="13572" max="13572" width="14.5703125" style="579" customWidth="1"/>
    <col min="13573" max="13573" width="16.42578125" style="579" customWidth="1"/>
    <col min="13574" max="13824" width="9.140625" style="579"/>
    <col min="13825" max="13825" width="4.5703125" style="579" customWidth="1"/>
    <col min="13826" max="13826" width="30.85546875" style="579" customWidth="1"/>
    <col min="13827" max="13827" width="18" style="579" customWidth="1"/>
    <col min="13828" max="13828" width="14.5703125" style="579" customWidth="1"/>
    <col min="13829" max="13829" width="16.42578125" style="579" customWidth="1"/>
    <col min="13830" max="14080" width="9.140625" style="579"/>
    <col min="14081" max="14081" width="4.5703125" style="579" customWidth="1"/>
    <col min="14082" max="14082" width="30.85546875" style="579" customWidth="1"/>
    <col min="14083" max="14083" width="18" style="579" customWidth="1"/>
    <col min="14084" max="14084" width="14.5703125" style="579" customWidth="1"/>
    <col min="14085" max="14085" width="16.42578125" style="579" customWidth="1"/>
    <col min="14086" max="14336" width="9.140625" style="579"/>
    <col min="14337" max="14337" width="4.5703125" style="579" customWidth="1"/>
    <col min="14338" max="14338" width="30.85546875" style="579" customWidth="1"/>
    <col min="14339" max="14339" width="18" style="579" customWidth="1"/>
    <col min="14340" max="14340" width="14.5703125" style="579" customWidth="1"/>
    <col min="14341" max="14341" width="16.42578125" style="579" customWidth="1"/>
    <col min="14342" max="14592" width="9.140625" style="579"/>
    <col min="14593" max="14593" width="4.5703125" style="579" customWidth="1"/>
    <col min="14594" max="14594" width="30.85546875" style="579" customWidth="1"/>
    <col min="14595" max="14595" width="18" style="579" customWidth="1"/>
    <col min="14596" max="14596" width="14.5703125" style="579" customWidth="1"/>
    <col min="14597" max="14597" width="16.42578125" style="579" customWidth="1"/>
    <col min="14598" max="14848" width="9.140625" style="579"/>
    <col min="14849" max="14849" width="4.5703125" style="579" customWidth="1"/>
    <col min="14850" max="14850" width="30.85546875" style="579" customWidth="1"/>
    <col min="14851" max="14851" width="18" style="579" customWidth="1"/>
    <col min="14852" max="14852" width="14.5703125" style="579" customWidth="1"/>
    <col min="14853" max="14853" width="16.42578125" style="579" customWidth="1"/>
    <col min="14854" max="15104" width="9.140625" style="579"/>
    <col min="15105" max="15105" width="4.5703125" style="579" customWidth="1"/>
    <col min="15106" max="15106" width="30.85546875" style="579" customWidth="1"/>
    <col min="15107" max="15107" width="18" style="579" customWidth="1"/>
    <col min="15108" max="15108" width="14.5703125" style="579" customWidth="1"/>
    <col min="15109" max="15109" width="16.42578125" style="579" customWidth="1"/>
    <col min="15110" max="15360" width="9.140625" style="579"/>
    <col min="15361" max="15361" width="4.5703125" style="579" customWidth="1"/>
    <col min="15362" max="15362" width="30.85546875" style="579" customWidth="1"/>
    <col min="15363" max="15363" width="18" style="579" customWidth="1"/>
    <col min="15364" max="15364" width="14.5703125" style="579" customWidth="1"/>
    <col min="15365" max="15365" width="16.42578125" style="579" customWidth="1"/>
    <col min="15366" max="15616" width="9.140625" style="579"/>
    <col min="15617" max="15617" width="4.5703125" style="579" customWidth="1"/>
    <col min="15618" max="15618" width="30.85546875" style="579" customWidth="1"/>
    <col min="15619" max="15619" width="18" style="579" customWidth="1"/>
    <col min="15620" max="15620" width="14.5703125" style="579" customWidth="1"/>
    <col min="15621" max="15621" width="16.42578125" style="579" customWidth="1"/>
    <col min="15622" max="15872" width="9.140625" style="579"/>
    <col min="15873" max="15873" width="4.5703125" style="579" customWidth="1"/>
    <col min="15874" max="15874" width="30.85546875" style="579" customWidth="1"/>
    <col min="15875" max="15875" width="18" style="579" customWidth="1"/>
    <col min="15876" max="15876" width="14.5703125" style="579" customWidth="1"/>
    <col min="15877" max="15877" width="16.42578125" style="579" customWidth="1"/>
    <col min="15878" max="16128" width="9.140625" style="579"/>
    <col min="16129" max="16129" width="4.5703125" style="579" customWidth="1"/>
    <col min="16130" max="16130" width="30.85546875" style="579" customWidth="1"/>
    <col min="16131" max="16131" width="18" style="579" customWidth="1"/>
    <col min="16132" max="16132" width="14.5703125" style="579" customWidth="1"/>
    <col min="16133" max="16133" width="16.42578125" style="579" customWidth="1"/>
    <col min="16134" max="16384" width="9.140625" style="579"/>
  </cols>
  <sheetData>
    <row r="1" spans="1:5" s="578" customFormat="1" ht="15.75" x14ac:dyDescent="0.25">
      <c r="A1" s="576"/>
      <c r="B1" s="577"/>
      <c r="C1" s="393"/>
      <c r="D1" s="393"/>
      <c r="E1" s="399" t="s">
        <v>1874</v>
      </c>
    </row>
    <row r="2" spans="1:5" s="578" customFormat="1" ht="15.75" x14ac:dyDescent="0.25">
      <c r="A2" s="576"/>
      <c r="B2" s="577"/>
      <c r="C2" s="393"/>
      <c r="D2" s="393"/>
      <c r="E2" s="395" t="s">
        <v>1840</v>
      </c>
    </row>
    <row r="3" spans="1:5" s="578" customFormat="1" ht="15.75" x14ac:dyDescent="0.25">
      <c r="A3" s="576"/>
      <c r="B3" s="577"/>
      <c r="C3" s="393"/>
      <c r="D3" s="399"/>
      <c r="E3" s="399"/>
    </row>
    <row r="4" spans="1:5" ht="19.5" customHeight="1" x14ac:dyDescent="0.25">
      <c r="A4" s="493" t="s">
        <v>1673</v>
      </c>
      <c r="B4" s="493"/>
      <c r="C4" s="493"/>
      <c r="D4" s="493"/>
      <c r="E4" s="493"/>
    </row>
    <row r="5" spans="1:5" ht="61.5" customHeight="1" x14ac:dyDescent="0.2">
      <c r="A5" s="595" t="s">
        <v>1875</v>
      </c>
      <c r="B5" s="595"/>
      <c r="C5" s="595"/>
      <c r="D5" s="595"/>
      <c r="E5" s="595"/>
    </row>
    <row r="6" spans="1:5" ht="15.75" x14ac:dyDescent="0.25">
      <c r="A6" s="581"/>
      <c r="B6" s="581"/>
      <c r="E6" s="582" t="s">
        <v>1675</v>
      </c>
    </row>
    <row r="7" spans="1:5" ht="30" customHeight="1" x14ac:dyDescent="0.2">
      <c r="A7" s="583" t="s">
        <v>1676</v>
      </c>
      <c r="B7" s="597" t="s">
        <v>1803</v>
      </c>
      <c r="C7" s="429" t="s">
        <v>1804</v>
      </c>
      <c r="D7" s="533" t="s">
        <v>43</v>
      </c>
      <c r="E7" s="534" t="s">
        <v>53</v>
      </c>
    </row>
    <row r="8" spans="1:5" ht="16.5" customHeight="1" x14ac:dyDescent="0.25">
      <c r="A8" s="584">
        <v>1</v>
      </c>
      <c r="B8" s="585" t="s">
        <v>1806</v>
      </c>
      <c r="C8" s="463">
        <v>7560.6</v>
      </c>
      <c r="D8" s="464">
        <v>7560.6</v>
      </c>
      <c r="E8" s="598">
        <f>D8/C8*100</f>
        <v>100</v>
      </c>
    </row>
    <row r="9" spans="1:5" ht="16.5" customHeight="1" x14ac:dyDescent="0.25">
      <c r="A9" s="586">
        <v>2</v>
      </c>
      <c r="B9" s="585" t="s">
        <v>1807</v>
      </c>
      <c r="C9" s="463">
        <v>8848.2999999999993</v>
      </c>
      <c r="D9" s="466">
        <v>8848.2999999999993</v>
      </c>
      <c r="E9" s="599">
        <f>D9/C9*100</f>
        <v>100</v>
      </c>
    </row>
    <row r="10" spans="1:5" ht="15.75" x14ac:dyDescent="0.25">
      <c r="A10" s="586">
        <v>3</v>
      </c>
      <c r="B10" s="585" t="s">
        <v>1808</v>
      </c>
      <c r="C10" s="463">
        <v>14492.1</v>
      </c>
      <c r="D10" s="466">
        <v>14492.1</v>
      </c>
      <c r="E10" s="599">
        <f t="shared" ref="E10:E24" si="0">D10/C10*100</f>
        <v>100</v>
      </c>
    </row>
    <row r="11" spans="1:5" ht="15.75" x14ac:dyDescent="0.25">
      <c r="A11" s="586">
        <v>4</v>
      </c>
      <c r="B11" s="585" t="s">
        <v>1809</v>
      </c>
      <c r="C11" s="463">
        <v>8526.2000000000007</v>
      </c>
      <c r="D11" s="466">
        <v>8526.2000000000007</v>
      </c>
      <c r="E11" s="599">
        <f t="shared" si="0"/>
        <v>100</v>
      </c>
    </row>
    <row r="12" spans="1:5" ht="15.75" x14ac:dyDescent="0.25">
      <c r="A12" s="586">
        <v>5</v>
      </c>
      <c r="B12" s="585" t="s">
        <v>1810</v>
      </c>
      <c r="C12" s="463">
        <v>23366.799999999999</v>
      </c>
      <c r="D12" s="466">
        <v>23366.800000000003</v>
      </c>
      <c r="E12" s="599">
        <f t="shared" si="0"/>
        <v>100.00000000000003</v>
      </c>
    </row>
    <row r="13" spans="1:5" ht="15.75" x14ac:dyDescent="0.25">
      <c r="A13" s="586">
        <v>6</v>
      </c>
      <c r="B13" s="585" t="s">
        <v>1811</v>
      </c>
      <c r="C13" s="463">
        <v>4342.5</v>
      </c>
      <c r="D13" s="466">
        <v>4342.5</v>
      </c>
      <c r="E13" s="599">
        <f t="shared" si="0"/>
        <v>100</v>
      </c>
    </row>
    <row r="14" spans="1:5" ht="15.75" x14ac:dyDescent="0.25">
      <c r="A14" s="586">
        <v>7</v>
      </c>
      <c r="B14" s="585" t="s">
        <v>1812</v>
      </c>
      <c r="C14" s="463">
        <v>5018.8999999999996</v>
      </c>
      <c r="D14" s="466">
        <v>5018.8999999999996</v>
      </c>
      <c r="E14" s="599">
        <f t="shared" si="0"/>
        <v>100</v>
      </c>
    </row>
    <row r="15" spans="1:5" ht="15.75" x14ac:dyDescent="0.25">
      <c r="A15" s="586">
        <v>8</v>
      </c>
      <c r="B15" s="585" t="s">
        <v>1813</v>
      </c>
      <c r="C15" s="463">
        <v>7197</v>
      </c>
      <c r="D15" s="466">
        <v>7197</v>
      </c>
      <c r="E15" s="599">
        <f t="shared" si="0"/>
        <v>100</v>
      </c>
    </row>
    <row r="16" spans="1:5" ht="15.75" x14ac:dyDescent="0.25">
      <c r="A16" s="586">
        <v>9</v>
      </c>
      <c r="B16" s="585" t="s">
        <v>1814</v>
      </c>
      <c r="C16" s="463">
        <v>5784.1</v>
      </c>
      <c r="D16" s="466">
        <v>5784.1</v>
      </c>
      <c r="E16" s="599">
        <f t="shared" si="0"/>
        <v>100</v>
      </c>
    </row>
    <row r="17" spans="1:5" ht="15.75" x14ac:dyDescent="0.25">
      <c r="A17" s="586">
        <v>10</v>
      </c>
      <c r="B17" s="585" t="s">
        <v>1815</v>
      </c>
      <c r="C17" s="463">
        <v>10797.3</v>
      </c>
      <c r="D17" s="466">
        <v>10797.3</v>
      </c>
      <c r="E17" s="599">
        <f t="shared" si="0"/>
        <v>100</v>
      </c>
    </row>
    <row r="18" spans="1:5" ht="15.75" x14ac:dyDescent="0.25">
      <c r="A18" s="586">
        <v>11</v>
      </c>
      <c r="B18" s="585" t="s">
        <v>1816</v>
      </c>
      <c r="C18" s="463">
        <v>6099.8</v>
      </c>
      <c r="D18" s="466">
        <v>6099.8</v>
      </c>
      <c r="E18" s="599">
        <f t="shared" si="0"/>
        <v>100</v>
      </c>
    </row>
    <row r="19" spans="1:5" ht="15.75" x14ac:dyDescent="0.25">
      <c r="A19" s="586">
        <v>12</v>
      </c>
      <c r="B19" s="585" t="s">
        <v>1817</v>
      </c>
      <c r="C19" s="463">
        <v>1409.3</v>
      </c>
      <c r="D19" s="466">
        <v>1409.3</v>
      </c>
      <c r="E19" s="599">
        <f>D19/C19*100</f>
        <v>100</v>
      </c>
    </row>
    <row r="20" spans="1:5" ht="15.75" x14ac:dyDescent="0.25">
      <c r="A20" s="586">
        <v>13</v>
      </c>
      <c r="B20" s="585" t="s">
        <v>1829</v>
      </c>
      <c r="C20" s="463">
        <v>4711.2</v>
      </c>
      <c r="D20" s="466">
        <v>4711.2</v>
      </c>
      <c r="E20" s="599">
        <f t="shared" si="0"/>
        <v>100</v>
      </c>
    </row>
    <row r="21" spans="1:5" ht="15.75" x14ac:dyDescent="0.25">
      <c r="A21" s="586">
        <v>14</v>
      </c>
      <c r="B21" s="585" t="s">
        <v>1818</v>
      </c>
      <c r="C21" s="463">
        <v>13859.3</v>
      </c>
      <c r="D21" s="466">
        <v>13859.3</v>
      </c>
      <c r="E21" s="599">
        <f t="shared" si="0"/>
        <v>100</v>
      </c>
    </row>
    <row r="22" spans="1:5" ht="15.75" x14ac:dyDescent="0.25">
      <c r="A22" s="586">
        <v>15</v>
      </c>
      <c r="B22" s="585" t="s">
        <v>1819</v>
      </c>
      <c r="C22" s="463">
        <v>4399.8</v>
      </c>
      <c r="D22" s="466">
        <v>4399.8</v>
      </c>
      <c r="E22" s="599">
        <f t="shared" si="0"/>
        <v>100</v>
      </c>
    </row>
    <row r="23" spans="1:5" ht="15.75" x14ac:dyDescent="0.25">
      <c r="A23" s="586">
        <v>16</v>
      </c>
      <c r="B23" s="585" t="s">
        <v>1820</v>
      </c>
      <c r="C23" s="463">
        <v>5684.6</v>
      </c>
      <c r="D23" s="466">
        <v>5684.6</v>
      </c>
      <c r="E23" s="599">
        <f t="shared" si="0"/>
        <v>100</v>
      </c>
    </row>
    <row r="24" spans="1:5" ht="15.75" x14ac:dyDescent="0.25">
      <c r="A24" s="586">
        <v>17</v>
      </c>
      <c r="B24" s="585" t="s">
        <v>1821</v>
      </c>
      <c r="C24" s="463">
        <v>5965.2</v>
      </c>
      <c r="D24" s="466">
        <v>5965.2</v>
      </c>
      <c r="E24" s="599">
        <f t="shared" si="0"/>
        <v>100</v>
      </c>
    </row>
    <row r="25" spans="1:5" ht="15.75" x14ac:dyDescent="0.25">
      <c r="A25" s="600"/>
      <c r="B25" s="601"/>
      <c r="C25" s="589"/>
      <c r="D25" s="605"/>
      <c r="E25" s="599"/>
    </row>
    <row r="26" spans="1:5" ht="19.5" customHeight="1" x14ac:dyDescent="0.25">
      <c r="A26" s="591"/>
      <c r="B26" s="602" t="s">
        <v>1823</v>
      </c>
      <c r="C26" s="593">
        <f>SUM(C8:C25)</f>
        <v>138063.00000000003</v>
      </c>
      <c r="D26" s="593">
        <f>SUM(D8:D25)</f>
        <v>138063.00000000003</v>
      </c>
      <c r="E26" s="594">
        <f>D26/C26*100</f>
        <v>100</v>
      </c>
    </row>
  </sheetData>
  <mergeCells count="2">
    <mergeCell ref="A4:E4"/>
    <mergeCell ref="A5:E5"/>
  </mergeCells>
  <pageMargins left="0.97" right="0.55000000000000004" top="0.47244094488188981" bottom="0.74803149606299213" header="0.15748031496062992"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H14"/>
  <sheetViews>
    <sheetView view="pageBreakPreview" zoomScaleNormal="100" zoomScaleSheetLayoutView="100" workbookViewId="0">
      <selection activeCell="B55" sqref="B55"/>
    </sheetView>
  </sheetViews>
  <sheetFormatPr defaultRowHeight="12.75" x14ac:dyDescent="0.2"/>
  <cols>
    <col min="1" max="1" width="4.7109375" style="393" customWidth="1"/>
    <col min="2" max="2" width="29.140625" style="393" customWidth="1"/>
    <col min="3" max="3" width="19.85546875" style="393" customWidth="1"/>
    <col min="4" max="4" width="14" style="393" customWidth="1"/>
    <col min="5" max="5" width="16.42578125" style="393" customWidth="1"/>
    <col min="6" max="256" width="9.140625" style="393"/>
    <col min="257" max="257" width="4.7109375" style="393" customWidth="1"/>
    <col min="258" max="258" width="29.140625" style="393" customWidth="1"/>
    <col min="259" max="259" width="19.85546875" style="393" customWidth="1"/>
    <col min="260" max="260" width="14" style="393" customWidth="1"/>
    <col min="261" max="261" width="16.42578125" style="393" customWidth="1"/>
    <col min="262" max="512" width="9.140625" style="393"/>
    <col min="513" max="513" width="4.7109375" style="393" customWidth="1"/>
    <col min="514" max="514" width="29.140625" style="393" customWidth="1"/>
    <col min="515" max="515" width="19.85546875" style="393" customWidth="1"/>
    <col min="516" max="516" width="14" style="393" customWidth="1"/>
    <col min="517" max="517" width="16.42578125" style="393" customWidth="1"/>
    <col min="518" max="768" width="9.140625" style="393"/>
    <col min="769" max="769" width="4.7109375" style="393" customWidth="1"/>
    <col min="770" max="770" width="29.140625" style="393" customWidth="1"/>
    <col min="771" max="771" width="19.85546875" style="393" customWidth="1"/>
    <col min="772" max="772" width="14" style="393" customWidth="1"/>
    <col min="773" max="773" width="16.42578125" style="393" customWidth="1"/>
    <col min="774" max="1024" width="9.140625" style="393"/>
    <col min="1025" max="1025" width="4.7109375" style="393" customWidth="1"/>
    <col min="1026" max="1026" width="29.140625" style="393" customWidth="1"/>
    <col min="1027" max="1027" width="19.85546875" style="393" customWidth="1"/>
    <col min="1028" max="1028" width="14" style="393" customWidth="1"/>
    <col min="1029" max="1029" width="16.42578125" style="393" customWidth="1"/>
    <col min="1030" max="1280" width="9.140625" style="393"/>
    <col min="1281" max="1281" width="4.7109375" style="393" customWidth="1"/>
    <col min="1282" max="1282" width="29.140625" style="393" customWidth="1"/>
    <col min="1283" max="1283" width="19.85546875" style="393" customWidth="1"/>
    <col min="1284" max="1284" width="14" style="393" customWidth="1"/>
    <col min="1285" max="1285" width="16.42578125" style="393" customWidth="1"/>
    <col min="1286" max="1536" width="9.140625" style="393"/>
    <col min="1537" max="1537" width="4.7109375" style="393" customWidth="1"/>
    <col min="1538" max="1538" width="29.140625" style="393" customWidth="1"/>
    <col min="1539" max="1539" width="19.85546875" style="393" customWidth="1"/>
    <col min="1540" max="1540" width="14" style="393" customWidth="1"/>
    <col min="1541" max="1541" width="16.42578125" style="393" customWidth="1"/>
    <col min="1542" max="1792" width="9.140625" style="393"/>
    <col min="1793" max="1793" width="4.7109375" style="393" customWidth="1"/>
    <col min="1794" max="1794" width="29.140625" style="393" customWidth="1"/>
    <col min="1795" max="1795" width="19.85546875" style="393" customWidth="1"/>
    <col min="1796" max="1796" width="14" style="393" customWidth="1"/>
    <col min="1797" max="1797" width="16.42578125" style="393" customWidth="1"/>
    <col min="1798" max="2048" width="9.140625" style="393"/>
    <col min="2049" max="2049" width="4.7109375" style="393" customWidth="1"/>
    <col min="2050" max="2050" width="29.140625" style="393" customWidth="1"/>
    <col min="2051" max="2051" width="19.85546875" style="393" customWidth="1"/>
    <col min="2052" max="2052" width="14" style="393" customWidth="1"/>
    <col min="2053" max="2053" width="16.42578125" style="393" customWidth="1"/>
    <col min="2054" max="2304" width="9.140625" style="393"/>
    <col min="2305" max="2305" width="4.7109375" style="393" customWidth="1"/>
    <col min="2306" max="2306" width="29.140625" style="393" customWidth="1"/>
    <col min="2307" max="2307" width="19.85546875" style="393" customWidth="1"/>
    <col min="2308" max="2308" width="14" style="393" customWidth="1"/>
    <col min="2309" max="2309" width="16.42578125" style="393" customWidth="1"/>
    <col min="2310" max="2560" width="9.140625" style="393"/>
    <col min="2561" max="2561" width="4.7109375" style="393" customWidth="1"/>
    <col min="2562" max="2562" width="29.140625" style="393" customWidth="1"/>
    <col min="2563" max="2563" width="19.85546875" style="393" customWidth="1"/>
    <col min="2564" max="2564" width="14" style="393" customWidth="1"/>
    <col min="2565" max="2565" width="16.42578125" style="393" customWidth="1"/>
    <col min="2566" max="2816" width="9.140625" style="393"/>
    <col min="2817" max="2817" width="4.7109375" style="393" customWidth="1"/>
    <col min="2818" max="2818" width="29.140625" style="393" customWidth="1"/>
    <col min="2819" max="2819" width="19.85546875" style="393" customWidth="1"/>
    <col min="2820" max="2820" width="14" style="393" customWidth="1"/>
    <col min="2821" max="2821" width="16.42578125" style="393" customWidth="1"/>
    <col min="2822" max="3072" width="9.140625" style="393"/>
    <col min="3073" max="3073" width="4.7109375" style="393" customWidth="1"/>
    <col min="3074" max="3074" width="29.140625" style="393" customWidth="1"/>
    <col min="3075" max="3075" width="19.85546875" style="393" customWidth="1"/>
    <col min="3076" max="3076" width="14" style="393" customWidth="1"/>
    <col min="3077" max="3077" width="16.42578125" style="393" customWidth="1"/>
    <col min="3078" max="3328" width="9.140625" style="393"/>
    <col min="3329" max="3329" width="4.7109375" style="393" customWidth="1"/>
    <col min="3330" max="3330" width="29.140625" style="393" customWidth="1"/>
    <col min="3331" max="3331" width="19.85546875" style="393" customWidth="1"/>
    <col min="3332" max="3332" width="14" style="393" customWidth="1"/>
    <col min="3333" max="3333" width="16.42578125" style="393" customWidth="1"/>
    <col min="3334" max="3584" width="9.140625" style="393"/>
    <col min="3585" max="3585" width="4.7109375" style="393" customWidth="1"/>
    <col min="3586" max="3586" width="29.140625" style="393" customWidth="1"/>
    <col min="3587" max="3587" width="19.85546875" style="393" customWidth="1"/>
    <col min="3588" max="3588" width="14" style="393" customWidth="1"/>
    <col min="3589" max="3589" width="16.42578125" style="393" customWidth="1"/>
    <col min="3590" max="3840" width="9.140625" style="393"/>
    <col min="3841" max="3841" width="4.7109375" style="393" customWidth="1"/>
    <col min="3842" max="3842" width="29.140625" style="393" customWidth="1"/>
    <col min="3843" max="3843" width="19.85546875" style="393" customWidth="1"/>
    <col min="3844" max="3844" width="14" style="393" customWidth="1"/>
    <col min="3845" max="3845" width="16.42578125" style="393" customWidth="1"/>
    <col min="3846" max="4096" width="9.140625" style="393"/>
    <col min="4097" max="4097" width="4.7109375" style="393" customWidth="1"/>
    <col min="4098" max="4098" width="29.140625" style="393" customWidth="1"/>
    <col min="4099" max="4099" width="19.85546875" style="393" customWidth="1"/>
    <col min="4100" max="4100" width="14" style="393" customWidth="1"/>
    <col min="4101" max="4101" width="16.42578125" style="393" customWidth="1"/>
    <col min="4102" max="4352" width="9.140625" style="393"/>
    <col min="4353" max="4353" width="4.7109375" style="393" customWidth="1"/>
    <col min="4354" max="4354" width="29.140625" style="393" customWidth="1"/>
    <col min="4355" max="4355" width="19.85546875" style="393" customWidth="1"/>
    <col min="4356" max="4356" width="14" style="393" customWidth="1"/>
    <col min="4357" max="4357" width="16.42578125" style="393" customWidth="1"/>
    <col min="4358" max="4608" width="9.140625" style="393"/>
    <col min="4609" max="4609" width="4.7109375" style="393" customWidth="1"/>
    <col min="4610" max="4610" width="29.140625" style="393" customWidth="1"/>
    <col min="4611" max="4611" width="19.85546875" style="393" customWidth="1"/>
    <col min="4612" max="4612" width="14" style="393" customWidth="1"/>
    <col min="4613" max="4613" width="16.42578125" style="393" customWidth="1"/>
    <col min="4614" max="4864" width="9.140625" style="393"/>
    <col min="4865" max="4865" width="4.7109375" style="393" customWidth="1"/>
    <col min="4866" max="4866" width="29.140625" style="393" customWidth="1"/>
    <col min="4867" max="4867" width="19.85546875" style="393" customWidth="1"/>
    <col min="4868" max="4868" width="14" style="393" customWidth="1"/>
    <col min="4869" max="4869" width="16.42578125" style="393" customWidth="1"/>
    <col min="4870" max="5120" width="9.140625" style="393"/>
    <col min="5121" max="5121" width="4.7109375" style="393" customWidth="1"/>
    <col min="5122" max="5122" width="29.140625" style="393" customWidth="1"/>
    <col min="5123" max="5123" width="19.85546875" style="393" customWidth="1"/>
    <col min="5124" max="5124" width="14" style="393" customWidth="1"/>
    <col min="5125" max="5125" width="16.42578125" style="393" customWidth="1"/>
    <col min="5126" max="5376" width="9.140625" style="393"/>
    <col min="5377" max="5377" width="4.7109375" style="393" customWidth="1"/>
    <col min="5378" max="5378" width="29.140625" style="393" customWidth="1"/>
    <col min="5379" max="5379" width="19.85546875" style="393" customWidth="1"/>
    <col min="5380" max="5380" width="14" style="393" customWidth="1"/>
    <col min="5381" max="5381" width="16.42578125" style="393" customWidth="1"/>
    <col min="5382" max="5632" width="9.140625" style="393"/>
    <col min="5633" max="5633" width="4.7109375" style="393" customWidth="1"/>
    <col min="5634" max="5634" width="29.140625" style="393" customWidth="1"/>
    <col min="5635" max="5635" width="19.85546875" style="393" customWidth="1"/>
    <col min="5636" max="5636" width="14" style="393" customWidth="1"/>
    <col min="5637" max="5637" width="16.42578125" style="393" customWidth="1"/>
    <col min="5638" max="5888" width="9.140625" style="393"/>
    <col min="5889" max="5889" width="4.7109375" style="393" customWidth="1"/>
    <col min="5890" max="5890" width="29.140625" style="393" customWidth="1"/>
    <col min="5891" max="5891" width="19.85546875" style="393" customWidth="1"/>
    <col min="5892" max="5892" width="14" style="393" customWidth="1"/>
    <col min="5893" max="5893" width="16.42578125" style="393" customWidth="1"/>
    <col min="5894" max="6144" width="9.140625" style="393"/>
    <col min="6145" max="6145" width="4.7109375" style="393" customWidth="1"/>
    <col min="6146" max="6146" width="29.140625" style="393" customWidth="1"/>
    <col min="6147" max="6147" width="19.85546875" style="393" customWidth="1"/>
    <col min="6148" max="6148" width="14" style="393" customWidth="1"/>
    <col min="6149" max="6149" width="16.42578125" style="393" customWidth="1"/>
    <col min="6150" max="6400" width="9.140625" style="393"/>
    <col min="6401" max="6401" width="4.7109375" style="393" customWidth="1"/>
    <col min="6402" max="6402" width="29.140625" style="393" customWidth="1"/>
    <col min="6403" max="6403" width="19.85546875" style="393" customWidth="1"/>
    <col min="6404" max="6404" width="14" style="393" customWidth="1"/>
    <col min="6405" max="6405" width="16.42578125" style="393" customWidth="1"/>
    <col min="6406" max="6656" width="9.140625" style="393"/>
    <col min="6657" max="6657" width="4.7109375" style="393" customWidth="1"/>
    <col min="6658" max="6658" width="29.140625" style="393" customWidth="1"/>
    <col min="6659" max="6659" width="19.85546875" style="393" customWidth="1"/>
    <col min="6660" max="6660" width="14" style="393" customWidth="1"/>
    <col min="6661" max="6661" width="16.42578125" style="393" customWidth="1"/>
    <col min="6662" max="6912" width="9.140625" style="393"/>
    <col min="6913" max="6913" width="4.7109375" style="393" customWidth="1"/>
    <col min="6914" max="6914" width="29.140625" style="393" customWidth="1"/>
    <col min="6915" max="6915" width="19.85546875" style="393" customWidth="1"/>
    <col min="6916" max="6916" width="14" style="393" customWidth="1"/>
    <col min="6917" max="6917" width="16.42578125" style="393" customWidth="1"/>
    <col min="6918" max="7168" width="9.140625" style="393"/>
    <col min="7169" max="7169" width="4.7109375" style="393" customWidth="1"/>
    <col min="7170" max="7170" width="29.140625" style="393" customWidth="1"/>
    <col min="7171" max="7171" width="19.85546875" style="393" customWidth="1"/>
    <col min="7172" max="7172" width="14" style="393" customWidth="1"/>
    <col min="7173" max="7173" width="16.42578125" style="393" customWidth="1"/>
    <col min="7174" max="7424" width="9.140625" style="393"/>
    <col min="7425" max="7425" width="4.7109375" style="393" customWidth="1"/>
    <col min="7426" max="7426" width="29.140625" style="393" customWidth="1"/>
    <col min="7427" max="7427" width="19.85546875" style="393" customWidth="1"/>
    <col min="7428" max="7428" width="14" style="393" customWidth="1"/>
    <col min="7429" max="7429" width="16.42578125" style="393" customWidth="1"/>
    <col min="7430" max="7680" width="9.140625" style="393"/>
    <col min="7681" max="7681" width="4.7109375" style="393" customWidth="1"/>
    <col min="7682" max="7682" width="29.140625" style="393" customWidth="1"/>
    <col min="7683" max="7683" width="19.85546875" style="393" customWidth="1"/>
    <col min="7684" max="7684" width="14" style="393" customWidth="1"/>
    <col min="7685" max="7685" width="16.42578125" style="393" customWidth="1"/>
    <col min="7686" max="7936" width="9.140625" style="393"/>
    <col min="7937" max="7937" width="4.7109375" style="393" customWidth="1"/>
    <col min="7938" max="7938" width="29.140625" style="393" customWidth="1"/>
    <col min="7939" max="7939" width="19.85546875" style="393" customWidth="1"/>
    <col min="7940" max="7940" width="14" style="393" customWidth="1"/>
    <col min="7941" max="7941" width="16.42578125" style="393" customWidth="1"/>
    <col min="7942" max="8192" width="9.140625" style="393"/>
    <col min="8193" max="8193" width="4.7109375" style="393" customWidth="1"/>
    <col min="8194" max="8194" width="29.140625" style="393" customWidth="1"/>
    <col min="8195" max="8195" width="19.85546875" style="393" customWidth="1"/>
    <col min="8196" max="8196" width="14" style="393" customWidth="1"/>
    <col min="8197" max="8197" width="16.42578125" style="393" customWidth="1"/>
    <col min="8198" max="8448" width="9.140625" style="393"/>
    <col min="8449" max="8449" width="4.7109375" style="393" customWidth="1"/>
    <col min="8450" max="8450" width="29.140625" style="393" customWidth="1"/>
    <col min="8451" max="8451" width="19.85546875" style="393" customWidth="1"/>
    <col min="8452" max="8452" width="14" style="393" customWidth="1"/>
    <col min="8453" max="8453" width="16.42578125" style="393" customWidth="1"/>
    <col min="8454" max="8704" width="9.140625" style="393"/>
    <col min="8705" max="8705" width="4.7109375" style="393" customWidth="1"/>
    <col min="8706" max="8706" width="29.140625" style="393" customWidth="1"/>
    <col min="8707" max="8707" width="19.85546875" style="393" customWidth="1"/>
    <col min="8708" max="8708" width="14" style="393" customWidth="1"/>
    <col min="8709" max="8709" width="16.42578125" style="393" customWidth="1"/>
    <col min="8710" max="8960" width="9.140625" style="393"/>
    <col min="8961" max="8961" width="4.7109375" style="393" customWidth="1"/>
    <col min="8962" max="8962" width="29.140625" style="393" customWidth="1"/>
    <col min="8963" max="8963" width="19.85546875" style="393" customWidth="1"/>
    <col min="8964" max="8964" width="14" style="393" customWidth="1"/>
    <col min="8965" max="8965" width="16.42578125" style="393" customWidth="1"/>
    <col min="8966" max="9216" width="9.140625" style="393"/>
    <col min="9217" max="9217" width="4.7109375" style="393" customWidth="1"/>
    <col min="9218" max="9218" width="29.140625" style="393" customWidth="1"/>
    <col min="9219" max="9219" width="19.85546875" style="393" customWidth="1"/>
    <col min="9220" max="9220" width="14" style="393" customWidth="1"/>
    <col min="9221" max="9221" width="16.42578125" style="393" customWidth="1"/>
    <col min="9222" max="9472" width="9.140625" style="393"/>
    <col min="9473" max="9473" width="4.7109375" style="393" customWidth="1"/>
    <col min="9474" max="9474" width="29.140625" style="393" customWidth="1"/>
    <col min="9475" max="9475" width="19.85546875" style="393" customWidth="1"/>
    <col min="9476" max="9476" width="14" style="393" customWidth="1"/>
    <col min="9477" max="9477" width="16.42578125" style="393" customWidth="1"/>
    <col min="9478" max="9728" width="9.140625" style="393"/>
    <col min="9729" max="9729" width="4.7109375" style="393" customWidth="1"/>
    <col min="9730" max="9730" width="29.140625" style="393" customWidth="1"/>
    <col min="9731" max="9731" width="19.85546875" style="393" customWidth="1"/>
    <col min="9732" max="9732" width="14" style="393" customWidth="1"/>
    <col min="9733" max="9733" width="16.42578125" style="393" customWidth="1"/>
    <col min="9734" max="9984" width="9.140625" style="393"/>
    <col min="9985" max="9985" width="4.7109375" style="393" customWidth="1"/>
    <col min="9986" max="9986" width="29.140625" style="393" customWidth="1"/>
    <col min="9987" max="9987" width="19.85546875" style="393" customWidth="1"/>
    <col min="9988" max="9988" width="14" style="393" customWidth="1"/>
    <col min="9989" max="9989" width="16.42578125" style="393" customWidth="1"/>
    <col min="9990" max="10240" width="9.140625" style="393"/>
    <col min="10241" max="10241" width="4.7109375" style="393" customWidth="1"/>
    <col min="10242" max="10242" width="29.140625" style="393" customWidth="1"/>
    <col min="10243" max="10243" width="19.85546875" style="393" customWidth="1"/>
    <col min="10244" max="10244" width="14" style="393" customWidth="1"/>
    <col min="10245" max="10245" width="16.42578125" style="393" customWidth="1"/>
    <col min="10246" max="10496" width="9.140625" style="393"/>
    <col min="10497" max="10497" width="4.7109375" style="393" customWidth="1"/>
    <col min="10498" max="10498" width="29.140625" style="393" customWidth="1"/>
    <col min="10499" max="10499" width="19.85546875" style="393" customWidth="1"/>
    <col min="10500" max="10500" width="14" style="393" customWidth="1"/>
    <col min="10501" max="10501" width="16.42578125" style="393" customWidth="1"/>
    <col min="10502" max="10752" width="9.140625" style="393"/>
    <col min="10753" max="10753" width="4.7109375" style="393" customWidth="1"/>
    <col min="10754" max="10754" width="29.140625" style="393" customWidth="1"/>
    <col min="10755" max="10755" width="19.85546875" style="393" customWidth="1"/>
    <col min="10756" max="10756" width="14" style="393" customWidth="1"/>
    <col min="10757" max="10757" width="16.42578125" style="393" customWidth="1"/>
    <col min="10758" max="11008" width="9.140625" style="393"/>
    <col min="11009" max="11009" width="4.7109375" style="393" customWidth="1"/>
    <col min="11010" max="11010" width="29.140625" style="393" customWidth="1"/>
    <col min="11011" max="11011" width="19.85546875" style="393" customWidth="1"/>
    <col min="11012" max="11012" width="14" style="393" customWidth="1"/>
    <col min="11013" max="11013" width="16.42578125" style="393" customWidth="1"/>
    <col min="11014" max="11264" width="9.140625" style="393"/>
    <col min="11265" max="11265" width="4.7109375" style="393" customWidth="1"/>
    <col min="11266" max="11266" width="29.140625" style="393" customWidth="1"/>
    <col min="11267" max="11267" width="19.85546875" style="393" customWidth="1"/>
    <col min="11268" max="11268" width="14" style="393" customWidth="1"/>
    <col min="11269" max="11269" width="16.42578125" style="393" customWidth="1"/>
    <col min="11270" max="11520" width="9.140625" style="393"/>
    <col min="11521" max="11521" width="4.7109375" style="393" customWidth="1"/>
    <col min="11522" max="11522" width="29.140625" style="393" customWidth="1"/>
    <col min="11523" max="11523" width="19.85546875" style="393" customWidth="1"/>
    <col min="11524" max="11524" width="14" style="393" customWidth="1"/>
    <col min="11525" max="11525" width="16.42578125" style="393" customWidth="1"/>
    <col min="11526" max="11776" width="9.140625" style="393"/>
    <col min="11777" max="11777" width="4.7109375" style="393" customWidth="1"/>
    <col min="11778" max="11778" width="29.140625" style="393" customWidth="1"/>
    <col min="11779" max="11779" width="19.85546875" style="393" customWidth="1"/>
    <col min="11780" max="11780" width="14" style="393" customWidth="1"/>
    <col min="11781" max="11781" width="16.42578125" style="393" customWidth="1"/>
    <col min="11782" max="12032" width="9.140625" style="393"/>
    <col min="12033" max="12033" width="4.7109375" style="393" customWidth="1"/>
    <col min="12034" max="12034" width="29.140625" style="393" customWidth="1"/>
    <col min="12035" max="12035" width="19.85546875" style="393" customWidth="1"/>
    <col min="12036" max="12036" width="14" style="393" customWidth="1"/>
    <col min="12037" max="12037" width="16.42578125" style="393" customWidth="1"/>
    <col min="12038" max="12288" width="9.140625" style="393"/>
    <col min="12289" max="12289" width="4.7109375" style="393" customWidth="1"/>
    <col min="12290" max="12290" width="29.140625" style="393" customWidth="1"/>
    <col min="12291" max="12291" width="19.85546875" style="393" customWidth="1"/>
    <col min="12292" max="12292" width="14" style="393" customWidth="1"/>
    <col min="12293" max="12293" width="16.42578125" style="393" customWidth="1"/>
    <col min="12294" max="12544" width="9.140625" style="393"/>
    <col min="12545" max="12545" width="4.7109375" style="393" customWidth="1"/>
    <col min="12546" max="12546" width="29.140625" style="393" customWidth="1"/>
    <col min="12547" max="12547" width="19.85546875" style="393" customWidth="1"/>
    <col min="12548" max="12548" width="14" style="393" customWidth="1"/>
    <col min="12549" max="12549" width="16.42578125" style="393" customWidth="1"/>
    <col min="12550" max="12800" width="9.140625" style="393"/>
    <col min="12801" max="12801" width="4.7109375" style="393" customWidth="1"/>
    <col min="12802" max="12802" width="29.140625" style="393" customWidth="1"/>
    <col min="12803" max="12803" width="19.85546875" style="393" customWidth="1"/>
    <col min="12804" max="12804" width="14" style="393" customWidth="1"/>
    <col min="12805" max="12805" width="16.42578125" style="393" customWidth="1"/>
    <col min="12806" max="13056" width="9.140625" style="393"/>
    <col min="13057" max="13057" width="4.7109375" style="393" customWidth="1"/>
    <col min="13058" max="13058" width="29.140625" style="393" customWidth="1"/>
    <col min="13059" max="13059" width="19.85546875" style="393" customWidth="1"/>
    <col min="13060" max="13060" width="14" style="393" customWidth="1"/>
    <col min="13061" max="13061" width="16.42578125" style="393" customWidth="1"/>
    <col min="13062" max="13312" width="9.140625" style="393"/>
    <col min="13313" max="13313" width="4.7109375" style="393" customWidth="1"/>
    <col min="13314" max="13314" width="29.140625" style="393" customWidth="1"/>
    <col min="13315" max="13315" width="19.85546875" style="393" customWidth="1"/>
    <col min="13316" max="13316" width="14" style="393" customWidth="1"/>
    <col min="13317" max="13317" width="16.42578125" style="393" customWidth="1"/>
    <col min="13318" max="13568" width="9.140625" style="393"/>
    <col min="13569" max="13569" width="4.7109375" style="393" customWidth="1"/>
    <col min="13570" max="13570" width="29.140625" style="393" customWidth="1"/>
    <col min="13571" max="13571" width="19.85546875" style="393" customWidth="1"/>
    <col min="13572" max="13572" width="14" style="393" customWidth="1"/>
    <col min="13573" max="13573" width="16.42578125" style="393" customWidth="1"/>
    <col min="13574" max="13824" width="9.140625" style="393"/>
    <col min="13825" max="13825" width="4.7109375" style="393" customWidth="1"/>
    <col min="13826" max="13826" width="29.140625" style="393" customWidth="1"/>
    <col min="13827" max="13827" width="19.85546875" style="393" customWidth="1"/>
    <col min="13828" max="13828" width="14" style="393" customWidth="1"/>
    <col min="13829" max="13829" width="16.42578125" style="393" customWidth="1"/>
    <col min="13830" max="14080" width="9.140625" style="393"/>
    <col min="14081" max="14081" width="4.7109375" style="393" customWidth="1"/>
    <col min="14082" max="14082" width="29.140625" style="393" customWidth="1"/>
    <col min="14083" max="14083" width="19.85546875" style="393" customWidth="1"/>
    <col min="14084" max="14084" width="14" style="393" customWidth="1"/>
    <col min="14085" max="14085" width="16.42578125" style="393" customWidth="1"/>
    <col min="14086" max="14336" width="9.140625" style="393"/>
    <col min="14337" max="14337" width="4.7109375" style="393" customWidth="1"/>
    <col min="14338" max="14338" width="29.140625" style="393" customWidth="1"/>
    <col min="14339" max="14339" width="19.85546875" style="393" customWidth="1"/>
    <col min="14340" max="14340" width="14" style="393" customWidth="1"/>
    <col min="14341" max="14341" width="16.42578125" style="393" customWidth="1"/>
    <col min="14342" max="14592" width="9.140625" style="393"/>
    <col min="14593" max="14593" width="4.7109375" style="393" customWidth="1"/>
    <col min="14594" max="14594" width="29.140625" style="393" customWidth="1"/>
    <col min="14595" max="14595" width="19.85546875" style="393" customWidth="1"/>
    <col min="14596" max="14596" width="14" style="393" customWidth="1"/>
    <col min="14597" max="14597" width="16.42578125" style="393" customWidth="1"/>
    <col min="14598" max="14848" width="9.140625" style="393"/>
    <col min="14849" max="14849" width="4.7109375" style="393" customWidth="1"/>
    <col min="14850" max="14850" width="29.140625" style="393" customWidth="1"/>
    <col min="14851" max="14851" width="19.85546875" style="393" customWidth="1"/>
    <col min="14852" max="14852" width="14" style="393" customWidth="1"/>
    <col min="14853" max="14853" width="16.42578125" style="393" customWidth="1"/>
    <col min="14854" max="15104" width="9.140625" style="393"/>
    <col min="15105" max="15105" width="4.7109375" style="393" customWidth="1"/>
    <col min="15106" max="15106" width="29.140625" style="393" customWidth="1"/>
    <col min="15107" max="15107" width="19.85546875" style="393" customWidth="1"/>
    <col min="15108" max="15108" width="14" style="393" customWidth="1"/>
    <col min="15109" max="15109" width="16.42578125" style="393" customWidth="1"/>
    <col min="15110" max="15360" width="9.140625" style="393"/>
    <col min="15361" max="15361" width="4.7109375" style="393" customWidth="1"/>
    <col min="15362" max="15362" width="29.140625" style="393" customWidth="1"/>
    <col min="15363" max="15363" width="19.85546875" style="393" customWidth="1"/>
    <col min="15364" max="15364" width="14" style="393" customWidth="1"/>
    <col min="15365" max="15365" width="16.42578125" style="393" customWidth="1"/>
    <col min="15366" max="15616" width="9.140625" style="393"/>
    <col min="15617" max="15617" width="4.7109375" style="393" customWidth="1"/>
    <col min="15618" max="15618" width="29.140625" style="393" customWidth="1"/>
    <col min="15619" max="15619" width="19.85546875" style="393" customWidth="1"/>
    <col min="15620" max="15620" width="14" style="393" customWidth="1"/>
    <col min="15621" max="15621" width="16.42578125" style="393" customWidth="1"/>
    <col min="15622" max="15872" width="9.140625" style="393"/>
    <col min="15873" max="15873" width="4.7109375" style="393" customWidth="1"/>
    <col min="15874" max="15874" width="29.140625" style="393" customWidth="1"/>
    <col min="15875" max="15875" width="19.85546875" style="393" customWidth="1"/>
    <col min="15876" max="15876" width="14" style="393" customWidth="1"/>
    <col min="15877" max="15877" width="16.42578125" style="393" customWidth="1"/>
    <col min="15878" max="16128" width="9.140625" style="393"/>
    <col min="16129" max="16129" width="4.7109375" style="393" customWidth="1"/>
    <col min="16130" max="16130" width="29.140625" style="393" customWidth="1"/>
    <col min="16131" max="16131" width="19.85546875" style="393" customWidth="1"/>
    <col min="16132" max="16132" width="14" style="393" customWidth="1"/>
    <col min="16133" max="16133" width="16.42578125" style="393" customWidth="1"/>
    <col min="16134" max="16384" width="9.140625" style="393"/>
  </cols>
  <sheetData>
    <row r="1" spans="1:8" ht="15.75" x14ac:dyDescent="0.25">
      <c r="A1" s="394"/>
      <c r="E1" s="399" t="s">
        <v>1876</v>
      </c>
    </row>
    <row r="2" spans="1:8" ht="15.75" x14ac:dyDescent="0.25">
      <c r="A2" s="394"/>
      <c r="E2" s="395" t="s">
        <v>1840</v>
      </c>
    </row>
    <row r="3" spans="1:8" ht="15.75" x14ac:dyDescent="0.25">
      <c r="A3" s="394"/>
      <c r="B3" s="394"/>
      <c r="D3" s="399"/>
      <c r="E3" s="399"/>
    </row>
    <row r="4" spans="1:8" ht="19.5" customHeight="1" x14ac:dyDescent="0.25">
      <c r="A4" s="445" t="s">
        <v>1832</v>
      </c>
      <c r="B4" s="445"/>
      <c r="C4" s="445"/>
      <c r="D4" s="445"/>
      <c r="E4" s="445"/>
    </row>
    <row r="5" spans="1:8" ht="55.5" customHeight="1" x14ac:dyDescent="0.2">
      <c r="A5" s="446" t="s">
        <v>1877</v>
      </c>
      <c r="B5" s="446"/>
      <c r="C5" s="446"/>
      <c r="D5" s="446"/>
      <c r="E5" s="446"/>
    </row>
    <row r="6" spans="1:8" ht="15.75" x14ac:dyDescent="0.25">
      <c r="A6" s="447"/>
      <c r="B6" s="447"/>
      <c r="C6" s="448" t="s">
        <v>1675</v>
      </c>
      <c r="D6" s="448"/>
      <c r="E6" s="448"/>
    </row>
    <row r="7" spans="1:8" ht="31.5" customHeight="1" x14ac:dyDescent="0.2">
      <c r="A7" s="405" t="s">
        <v>1676</v>
      </c>
      <c r="B7" s="405" t="s">
        <v>1803</v>
      </c>
      <c r="C7" s="405" t="s">
        <v>1804</v>
      </c>
      <c r="D7" s="405" t="s">
        <v>43</v>
      </c>
      <c r="E7" s="405" t="s">
        <v>53</v>
      </c>
    </row>
    <row r="8" spans="1:8" ht="15.75" x14ac:dyDescent="0.25">
      <c r="A8" s="465">
        <v>1</v>
      </c>
      <c r="B8" s="415" t="s">
        <v>1818</v>
      </c>
      <c r="C8" s="421">
        <v>7.0400000000000009</v>
      </c>
      <c r="D8" s="421">
        <v>7.0400000000000009</v>
      </c>
      <c r="E8" s="421">
        <f>D8/C8*100</f>
        <v>100</v>
      </c>
    </row>
    <row r="9" spans="1:8" ht="15.75" x14ac:dyDescent="0.25">
      <c r="A9" s="465">
        <v>2</v>
      </c>
      <c r="B9" s="415" t="s">
        <v>1820</v>
      </c>
      <c r="C9" s="421">
        <v>3.3710000000000004</v>
      </c>
      <c r="D9" s="421">
        <v>3.3710000000000004</v>
      </c>
      <c r="E9" s="421">
        <f>D9/C9*100</f>
        <v>100</v>
      </c>
    </row>
    <row r="10" spans="1:8" ht="15.75" x14ac:dyDescent="0.25">
      <c r="A10" s="465">
        <v>3</v>
      </c>
      <c r="B10" s="415" t="s">
        <v>1822</v>
      </c>
      <c r="C10" s="421">
        <v>15.9</v>
      </c>
      <c r="D10" s="421">
        <v>15.9</v>
      </c>
      <c r="E10" s="421">
        <f>D10/C10*100</f>
        <v>100</v>
      </c>
    </row>
    <row r="11" spans="1:8" ht="15.75" x14ac:dyDescent="0.25">
      <c r="A11" s="465">
        <v>4</v>
      </c>
      <c r="B11" s="415" t="s">
        <v>1839</v>
      </c>
      <c r="C11" s="421">
        <v>401.36932999999999</v>
      </c>
      <c r="D11" s="421">
        <v>401.36932999999999</v>
      </c>
      <c r="E11" s="421">
        <f>D11/C11*100</f>
        <v>100</v>
      </c>
    </row>
    <row r="12" spans="1:8" ht="15.75" x14ac:dyDescent="0.25">
      <c r="A12" s="467"/>
      <c r="B12" s="415"/>
      <c r="C12" s="421"/>
      <c r="D12" s="421"/>
      <c r="E12" s="421"/>
    </row>
    <row r="13" spans="1:8" ht="19.5" customHeight="1" x14ac:dyDescent="0.25">
      <c r="A13" s="422"/>
      <c r="B13" s="442" t="s">
        <v>1823</v>
      </c>
      <c r="C13" s="606">
        <f>SUM(C8:C12)</f>
        <v>427.68032999999997</v>
      </c>
      <c r="D13" s="606">
        <f>SUM(D8:D12)</f>
        <v>427.68032999999997</v>
      </c>
      <c r="E13" s="607">
        <f>D13/C13*100</f>
        <v>100</v>
      </c>
    </row>
    <row r="14" spans="1:8" ht="15.75" x14ac:dyDescent="0.25">
      <c r="A14" s="394"/>
      <c r="B14" s="394"/>
      <c r="H14" s="436"/>
    </row>
  </sheetData>
  <mergeCells count="3">
    <mergeCell ref="A4:E4"/>
    <mergeCell ref="A5:E5"/>
    <mergeCell ref="C6:E6"/>
  </mergeCells>
  <printOptions horizontalCentered="1"/>
  <pageMargins left="0.82677165354330717" right="0.19685039370078741" top="0.47244094488188981" bottom="0.98425196850393704" header="0.19685039370078741"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76"/>
  <sheetViews>
    <sheetView view="pageBreakPreview" topLeftCell="A190" zoomScale="85" zoomScaleNormal="100" zoomScaleSheetLayoutView="85" workbookViewId="0">
      <selection activeCell="B19" sqref="B19"/>
    </sheetView>
  </sheetViews>
  <sheetFormatPr defaultColWidth="26.140625" defaultRowHeight="15" x14ac:dyDescent="0.25"/>
  <cols>
    <col min="1" max="1" width="21.85546875" style="74" bestFit="1" customWidth="1"/>
    <col min="2" max="2" width="65.42578125" style="75" customWidth="1"/>
    <col min="3" max="5" width="15.85546875" style="76" customWidth="1"/>
    <col min="6" max="16384" width="26.140625" style="74"/>
  </cols>
  <sheetData>
    <row r="1" spans="1:9" x14ac:dyDescent="0.25">
      <c r="E1" s="77" t="s">
        <v>49</v>
      </c>
    </row>
    <row r="2" spans="1:9" x14ac:dyDescent="0.25">
      <c r="E2" s="78" t="s">
        <v>1</v>
      </c>
    </row>
    <row r="3" spans="1:9" x14ac:dyDescent="0.25">
      <c r="E3" s="77" t="s">
        <v>2</v>
      </c>
    </row>
    <row r="4" spans="1:9" x14ac:dyDescent="0.25">
      <c r="E4" s="77" t="s">
        <v>37</v>
      </c>
    </row>
    <row r="6" spans="1:9" s="80" customFormat="1" ht="39" customHeight="1" x14ac:dyDescent="0.2">
      <c r="A6" s="79" t="s">
        <v>50</v>
      </c>
      <c r="B6" s="79"/>
      <c r="C6" s="79"/>
      <c r="D6" s="79"/>
      <c r="E6" s="79"/>
    </row>
    <row r="7" spans="1:9" x14ac:dyDescent="0.25">
      <c r="A7" s="81"/>
      <c r="B7" s="81"/>
      <c r="C7" s="81"/>
      <c r="D7" s="81"/>
      <c r="E7" s="81"/>
    </row>
    <row r="8" spans="1:9" ht="15.75" thickBot="1" x14ac:dyDescent="0.3">
      <c r="A8" s="82"/>
      <c r="B8" s="83"/>
      <c r="E8" s="76" t="s">
        <v>3</v>
      </c>
    </row>
    <row r="9" spans="1:9" s="86" customFormat="1" ht="29.25" thickBot="1" x14ac:dyDescent="0.25">
      <c r="A9" s="84" t="s">
        <v>51</v>
      </c>
      <c r="B9" s="85" t="s">
        <v>52</v>
      </c>
      <c r="C9" s="84" t="s">
        <v>6</v>
      </c>
      <c r="D9" s="84" t="s">
        <v>7</v>
      </c>
      <c r="E9" s="84" t="s">
        <v>53</v>
      </c>
    </row>
    <row r="10" spans="1:9" ht="15.75" thickBot="1" x14ac:dyDescent="0.3">
      <c r="A10" s="87">
        <v>1</v>
      </c>
      <c r="B10" s="88">
        <v>2</v>
      </c>
      <c r="C10" s="89">
        <v>3</v>
      </c>
      <c r="D10" s="90">
        <v>4</v>
      </c>
      <c r="E10" s="89">
        <v>5</v>
      </c>
    </row>
    <row r="11" spans="1:9" x14ac:dyDescent="0.25">
      <c r="A11" s="91"/>
      <c r="C11" s="92"/>
      <c r="D11" s="92"/>
      <c r="E11" s="92"/>
    </row>
    <row r="12" spans="1:9" x14ac:dyDescent="0.25">
      <c r="A12" s="93" t="s">
        <v>54</v>
      </c>
      <c r="B12" s="94" t="s">
        <v>55</v>
      </c>
      <c r="C12" s="95">
        <f>C13+C16+C27+C30+C33+C36+C37+C38+C43+C47+C48+C49+C50+C51</f>
        <v>5680178</v>
      </c>
      <c r="D12" s="95">
        <f>D13+D16+D27+D30+D33+D36+D37+D38+D43+D47+D48+D49+D50+D51</f>
        <v>5688075.0483800014</v>
      </c>
      <c r="E12" s="95">
        <f>D12/C12*100</f>
        <v>100.13902818503226</v>
      </c>
      <c r="F12" s="96"/>
      <c r="G12" s="96"/>
      <c r="H12" s="97"/>
      <c r="I12" s="97"/>
    </row>
    <row r="13" spans="1:9" x14ac:dyDescent="0.25">
      <c r="A13" s="93" t="s">
        <v>56</v>
      </c>
      <c r="B13" s="94" t="s">
        <v>57</v>
      </c>
      <c r="C13" s="95">
        <f>C14+C15</f>
        <v>3574838</v>
      </c>
      <c r="D13" s="95">
        <f>D14+D15</f>
        <v>3571073.5102400002</v>
      </c>
      <c r="E13" s="95">
        <f t="shared" ref="E13:E50" si="0">D13/C13*100</f>
        <v>99.894694815261559</v>
      </c>
      <c r="F13" s="98"/>
      <c r="G13" s="98"/>
    </row>
    <row r="14" spans="1:9" x14ac:dyDescent="0.25">
      <c r="A14" s="99" t="s">
        <v>58</v>
      </c>
      <c r="B14" s="91" t="s">
        <v>59</v>
      </c>
      <c r="C14" s="100">
        <v>463628</v>
      </c>
      <c r="D14" s="100">
        <v>459072.33201999997</v>
      </c>
      <c r="E14" s="100">
        <f t="shared" si="0"/>
        <v>99.017387219926306</v>
      </c>
    </row>
    <row r="15" spans="1:9" x14ac:dyDescent="0.25">
      <c r="A15" s="99" t="s">
        <v>60</v>
      </c>
      <c r="B15" s="91" t="s">
        <v>61</v>
      </c>
      <c r="C15" s="100">
        <v>3111210</v>
      </c>
      <c r="D15" s="100">
        <v>3112001.1782200001</v>
      </c>
      <c r="E15" s="100">
        <f t="shared" si="0"/>
        <v>100.02542992019184</v>
      </c>
    </row>
    <row r="16" spans="1:9" ht="29.25" customHeight="1" x14ac:dyDescent="0.25">
      <c r="A16" s="93" t="s">
        <v>62</v>
      </c>
      <c r="B16" s="94" t="s">
        <v>63</v>
      </c>
      <c r="C16" s="101">
        <f>SUM(C17:C26)</f>
        <v>1023741</v>
      </c>
      <c r="D16" s="101">
        <f>SUM(D17:D26)</f>
        <v>1000702.1614700001</v>
      </c>
      <c r="E16" s="101">
        <f t="shared" si="0"/>
        <v>97.74954421772695</v>
      </c>
    </row>
    <row r="17" spans="1:7" ht="136.5" customHeight="1" x14ac:dyDescent="0.25">
      <c r="A17" s="102" t="s">
        <v>64</v>
      </c>
      <c r="B17" s="103" t="s">
        <v>65</v>
      </c>
      <c r="C17" s="100">
        <v>36245</v>
      </c>
      <c r="D17" s="100">
        <v>31661.189849999999</v>
      </c>
      <c r="E17" s="100">
        <f t="shared" si="0"/>
        <v>87.353262105117949</v>
      </c>
      <c r="F17" s="104"/>
      <c r="G17" s="105"/>
    </row>
    <row r="18" spans="1:7" ht="186" customHeight="1" x14ac:dyDescent="0.25">
      <c r="A18" s="102" t="s">
        <v>66</v>
      </c>
      <c r="B18" s="103" t="s">
        <v>67</v>
      </c>
      <c r="C18" s="100">
        <v>23767</v>
      </c>
      <c r="D18" s="100">
        <v>23010.850190000001</v>
      </c>
      <c r="E18" s="100">
        <f t="shared" si="0"/>
        <v>96.818488618672944</v>
      </c>
    </row>
    <row r="19" spans="1:7" ht="108" customHeight="1" x14ac:dyDescent="0.25">
      <c r="A19" s="106" t="s">
        <v>68</v>
      </c>
      <c r="B19" s="107" t="s">
        <v>69</v>
      </c>
      <c r="C19" s="100">
        <v>1030</v>
      </c>
      <c r="D19" s="100">
        <v>933.59209999999996</v>
      </c>
      <c r="E19" s="100">
        <f t="shared" si="0"/>
        <v>90.64000970873785</v>
      </c>
    </row>
    <row r="20" spans="1:7" ht="105" x14ac:dyDescent="0.25">
      <c r="A20" s="106" t="s">
        <v>70</v>
      </c>
      <c r="B20" s="108" t="s">
        <v>71</v>
      </c>
      <c r="C20" s="100">
        <v>0</v>
      </c>
      <c r="D20" s="100">
        <v>2.74085</v>
      </c>
      <c r="E20" s="100"/>
    </row>
    <row r="21" spans="1:7" ht="90" x14ac:dyDescent="0.25">
      <c r="A21" s="106" t="s">
        <v>72</v>
      </c>
      <c r="B21" s="108" t="s">
        <v>73</v>
      </c>
      <c r="C21" s="100">
        <v>68</v>
      </c>
      <c r="D21" s="100">
        <v>76.628519999999995</v>
      </c>
      <c r="E21" s="100">
        <f t="shared" si="0"/>
        <v>112.68899999999999</v>
      </c>
    </row>
    <row r="22" spans="1:7" ht="90" x14ac:dyDescent="0.25">
      <c r="A22" s="106" t="s">
        <v>74</v>
      </c>
      <c r="B22" s="108" t="s">
        <v>75</v>
      </c>
      <c r="C22" s="100">
        <v>223</v>
      </c>
      <c r="D22" s="100">
        <v>253.39525</v>
      </c>
      <c r="E22" s="100">
        <f t="shared" si="0"/>
        <v>113.63015695067264</v>
      </c>
    </row>
    <row r="23" spans="1:7" ht="60" x14ac:dyDescent="0.25">
      <c r="A23" s="99" t="s">
        <v>76</v>
      </c>
      <c r="B23" s="91" t="s">
        <v>77</v>
      </c>
      <c r="C23" s="100">
        <v>451920</v>
      </c>
      <c r="D23" s="100">
        <v>435760.71643999999</v>
      </c>
      <c r="E23" s="100">
        <f t="shared" si="0"/>
        <v>96.424304399008676</v>
      </c>
    </row>
    <row r="24" spans="1:7" ht="75" x14ac:dyDescent="0.25">
      <c r="A24" s="99" t="s">
        <v>78</v>
      </c>
      <c r="B24" s="91" t="s">
        <v>79</v>
      </c>
      <c r="C24" s="100">
        <v>2838</v>
      </c>
      <c r="D24" s="100">
        <v>3116.8750100000002</v>
      </c>
      <c r="E24" s="100">
        <f t="shared" si="0"/>
        <v>109.82646264975335</v>
      </c>
    </row>
    <row r="25" spans="1:7" ht="60" x14ac:dyDescent="0.25">
      <c r="A25" s="99" t="s">
        <v>80</v>
      </c>
      <c r="B25" s="91" t="s">
        <v>81</v>
      </c>
      <c r="C25" s="100">
        <v>507650</v>
      </c>
      <c r="D25" s="100">
        <v>586220.59502999997</v>
      </c>
      <c r="E25" s="100">
        <f t="shared" si="0"/>
        <v>115.47731607012706</v>
      </c>
    </row>
    <row r="26" spans="1:7" ht="60" x14ac:dyDescent="0.25">
      <c r="A26" s="99" t="s">
        <v>82</v>
      </c>
      <c r="B26" s="91" t="s">
        <v>83</v>
      </c>
      <c r="C26" s="100">
        <v>0</v>
      </c>
      <c r="D26" s="100">
        <v>-80334.421770000001</v>
      </c>
      <c r="E26" s="100"/>
    </row>
    <row r="27" spans="1:7" x14ac:dyDescent="0.25">
      <c r="A27" s="93" t="s">
        <v>84</v>
      </c>
      <c r="B27" s="94" t="s">
        <v>85</v>
      </c>
      <c r="C27" s="101">
        <f>C28</f>
        <v>221373</v>
      </c>
      <c r="D27" s="101">
        <f>D28+D29</f>
        <v>222432.27012</v>
      </c>
      <c r="E27" s="101">
        <f t="shared" si="0"/>
        <v>100.47850014229378</v>
      </c>
    </row>
    <row r="28" spans="1:7" ht="30" x14ac:dyDescent="0.25">
      <c r="A28" s="99" t="s">
        <v>86</v>
      </c>
      <c r="B28" s="91" t="s">
        <v>87</v>
      </c>
      <c r="C28" s="100">
        <v>221373</v>
      </c>
      <c r="D28" s="100">
        <v>222353.00026</v>
      </c>
      <c r="E28" s="100">
        <f t="shared" si="0"/>
        <v>100.44269186395812</v>
      </c>
    </row>
    <row r="29" spans="1:7" x14ac:dyDescent="0.25">
      <c r="A29" s="109" t="s">
        <v>88</v>
      </c>
      <c r="B29" s="110" t="s">
        <v>89</v>
      </c>
      <c r="C29" s="100">
        <v>0</v>
      </c>
      <c r="D29" s="100">
        <v>79.269859999999994</v>
      </c>
      <c r="E29" s="100"/>
    </row>
    <row r="30" spans="1:7" x14ac:dyDescent="0.25">
      <c r="A30" s="93" t="s">
        <v>90</v>
      </c>
      <c r="B30" s="94" t="s">
        <v>91</v>
      </c>
      <c r="C30" s="101">
        <f>C31+C32</f>
        <v>479094</v>
      </c>
      <c r="D30" s="101">
        <f>D31+D32</f>
        <v>490261.53662000003</v>
      </c>
      <c r="E30" s="101">
        <f t="shared" si="0"/>
        <v>102.33096983472973</v>
      </c>
    </row>
    <row r="31" spans="1:7" x14ac:dyDescent="0.25">
      <c r="A31" s="99" t="s">
        <v>92</v>
      </c>
      <c r="B31" s="91" t="s">
        <v>93</v>
      </c>
      <c r="C31" s="100">
        <v>317793</v>
      </c>
      <c r="D31" s="100">
        <v>311347.30987</v>
      </c>
      <c r="E31" s="100">
        <f t="shared" si="0"/>
        <v>97.971733131315048</v>
      </c>
    </row>
    <row r="32" spans="1:7" x14ac:dyDescent="0.25">
      <c r="A32" s="99" t="s">
        <v>94</v>
      </c>
      <c r="B32" s="103" t="s">
        <v>95</v>
      </c>
      <c r="C32" s="100">
        <v>161301</v>
      </c>
      <c r="D32" s="100">
        <v>178914.22675</v>
      </c>
      <c r="E32" s="100">
        <f t="shared" si="0"/>
        <v>110.91947771557523</v>
      </c>
    </row>
    <row r="33" spans="1:8" ht="28.5" x14ac:dyDescent="0.25">
      <c r="A33" s="93" t="s">
        <v>96</v>
      </c>
      <c r="B33" s="111" t="s">
        <v>97</v>
      </c>
      <c r="C33" s="101">
        <f>C34+C35</f>
        <v>150913</v>
      </c>
      <c r="D33" s="101">
        <f>D34+D35</f>
        <v>151933.42574000001</v>
      </c>
      <c r="E33" s="101">
        <f t="shared" si="0"/>
        <v>100.67616821612452</v>
      </c>
    </row>
    <row r="34" spans="1:8" x14ac:dyDescent="0.25">
      <c r="A34" s="99" t="s">
        <v>98</v>
      </c>
      <c r="B34" s="103" t="s">
        <v>99</v>
      </c>
      <c r="C34" s="100">
        <v>148854</v>
      </c>
      <c r="D34" s="100">
        <v>149150.36807</v>
      </c>
      <c r="E34" s="100">
        <f t="shared" si="0"/>
        <v>100.19909983608099</v>
      </c>
    </row>
    <row r="35" spans="1:8" ht="30" x14ac:dyDescent="0.25">
      <c r="A35" s="99" t="s">
        <v>100</v>
      </c>
      <c r="B35" s="91" t="s">
        <v>101</v>
      </c>
      <c r="C35" s="100">
        <v>2059</v>
      </c>
      <c r="D35" s="100">
        <v>2783.0576700000001</v>
      </c>
      <c r="E35" s="100">
        <f t="shared" si="0"/>
        <v>135.16550121418166</v>
      </c>
    </row>
    <row r="36" spans="1:8" x14ac:dyDescent="0.25">
      <c r="A36" s="93" t="s">
        <v>102</v>
      </c>
      <c r="B36" s="94" t="s">
        <v>103</v>
      </c>
      <c r="C36" s="101">
        <v>21291</v>
      </c>
      <c r="D36" s="101">
        <v>23197.316849999999</v>
      </c>
      <c r="E36" s="101">
        <f t="shared" si="0"/>
        <v>108.95362758912216</v>
      </c>
    </row>
    <row r="37" spans="1:8" ht="42.75" x14ac:dyDescent="0.25">
      <c r="A37" s="93" t="s">
        <v>104</v>
      </c>
      <c r="B37" s="112" t="s">
        <v>105</v>
      </c>
      <c r="C37" s="113">
        <v>0</v>
      </c>
      <c r="D37" s="114">
        <v>-19.133330000000001</v>
      </c>
      <c r="E37" s="114"/>
    </row>
    <row r="38" spans="1:8" ht="42.75" x14ac:dyDescent="0.25">
      <c r="A38" s="115" t="s">
        <v>106</v>
      </c>
      <c r="B38" s="112" t="s">
        <v>107</v>
      </c>
      <c r="C38" s="113">
        <f>C39+C40+C41+C42</f>
        <v>3310</v>
      </c>
      <c r="D38" s="113">
        <f>D39+D40+D41+D42</f>
        <v>4407.7860200000005</v>
      </c>
      <c r="E38" s="113">
        <f t="shared" si="0"/>
        <v>133.16574078549849</v>
      </c>
    </row>
    <row r="39" spans="1:8" ht="75" x14ac:dyDescent="0.25">
      <c r="A39" s="99" t="s">
        <v>108</v>
      </c>
      <c r="B39" s="116" t="s">
        <v>109</v>
      </c>
      <c r="C39" s="117">
        <v>300</v>
      </c>
      <c r="D39" s="117">
        <v>300</v>
      </c>
      <c r="E39" s="117">
        <f t="shared" si="0"/>
        <v>100</v>
      </c>
    </row>
    <row r="40" spans="1:8" ht="30" x14ac:dyDescent="0.25">
      <c r="A40" s="99" t="s">
        <v>110</v>
      </c>
      <c r="B40" s="116" t="s">
        <v>111</v>
      </c>
      <c r="C40" s="117">
        <v>0</v>
      </c>
      <c r="D40" s="117">
        <v>341.98354999999998</v>
      </c>
      <c r="E40" s="117"/>
    </row>
    <row r="41" spans="1:8" ht="90" x14ac:dyDescent="0.25">
      <c r="A41" s="99" t="s">
        <v>112</v>
      </c>
      <c r="B41" s="116" t="s">
        <v>113</v>
      </c>
      <c r="C41" s="117">
        <v>2952</v>
      </c>
      <c r="D41" s="117">
        <v>3705.2024700000002</v>
      </c>
      <c r="E41" s="117">
        <f t="shared" si="0"/>
        <v>125.5149888211382</v>
      </c>
    </row>
    <row r="42" spans="1:8" ht="30" x14ac:dyDescent="0.25">
      <c r="A42" s="99" t="s">
        <v>114</v>
      </c>
      <c r="B42" s="116" t="s">
        <v>115</v>
      </c>
      <c r="C42" s="117">
        <v>58</v>
      </c>
      <c r="D42" s="117">
        <v>60.6</v>
      </c>
      <c r="E42" s="117">
        <f t="shared" si="0"/>
        <v>104.48275862068965</v>
      </c>
    </row>
    <row r="43" spans="1:8" ht="28.5" x14ac:dyDescent="0.25">
      <c r="A43" s="93" t="s">
        <v>116</v>
      </c>
      <c r="B43" s="112" t="s">
        <v>117</v>
      </c>
      <c r="C43" s="113">
        <f>C44+C45+C46</f>
        <v>47626</v>
      </c>
      <c r="D43" s="113">
        <f>D44+D45+D46</f>
        <v>51007.296879999994</v>
      </c>
      <c r="E43" s="113">
        <f t="shared" si="0"/>
        <v>107.0996868937135</v>
      </c>
    </row>
    <row r="44" spans="1:8" x14ac:dyDescent="0.25">
      <c r="A44" s="99" t="s">
        <v>118</v>
      </c>
      <c r="B44" s="116" t="s">
        <v>119</v>
      </c>
      <c r="C44" s="117">
        <v>36500</v>
      </c>
      <c r="D44" s="117">
        <v>38123.485719999997</v>
      </c>
      <c r="E44" s="117">
        <f t="shared" si="0"/>
        <v>104.44790608219176</v>
      </c>
    </row>
    <row r="45" spans="1:8" x14ac:dyDescent="0.25">
      <c r="A45" s="118" t="s">
        <v>120</v>
      </c>
      <c r="B45" s="119" t="s">
        <v>121</v>
      </c>
      <c r="C45" s="117">
        <v>2926</v>
      </c>
      <c r="D45" s="117">
        <v>2899.82683</v>
      </c>
      <c r="E45" s="117">
        <f t="shared" si="0"/>
        <v>99.105496582365006</v>
      </c>
    </row>
    <row r="46" spans="1:8" x14ac:dyDescent="0.25">
      <c r="A46" s="120" t="s">
        <v>122</v>
      </c>
      <c r="B46" s="121" t="s">
        <v>123</v>
      </c>
      <c r="C46" s="117">
        <v>8200</v>
      </c>
      <c r="D46" s="117">
        <v>9983.9843299999993</v>
      </c>
      <c r="E46" s="117">
        <f t="shared" si="0"/>
        <v>121.75590646341463</v>
      </c>
    </row>
    <row r="47" spans="1:8" ht="28.5" x14ac:dyDescent="0.25">
      <c r="A47" s="93" t="s">
        <v>124</v>
      </c>
      <c r="B47" s="112" t="s">
        <v>125</v>
      </c>
      <c r="C47" s="113">
        <v>27366</v>
      </c>
      <c r="D47" s="113">
        <v>34286.423369999997</v>
      </c>
      <c r="E47" s="113">
        <f t="shared" si="0"/>
        <v>125.28839936417451</v>
      </c>
    </row>
    <row r="48" spans="1:8" ht="28.5" x14ac:dyDescent="0.25">
      <c r="A48" s="93" t="s">
        <v>126</v>
      </c>
      <c r="B48" s="112" t="s">
        <v>127</v>
      </c>
      <c r="C48" s="113">
        <v>11662</v>
      </c>
      <c r="D48" s="113">
        <v>11694.132</v>
      </c>
      <c r="E48" s="113">
        <f t="shared" si="0"/>
        <v>100.27552735379865</v>
      </c>
      <c r="H48" s="98"/>
    </row>
    <row r="49" spans="1:9" x14ac:dyDescent="0.25">
      <c r="A49" s="93" t="s">
        <v>128</v>
      </c>
      <c r="B49" s="112" t="s">
        <v>129</v>
      </c>
      <c r="C49" s="113">
        <v>720</v>
      </c>
      <c r="D49" s="113">
        <v>824.76224000000002</v>
      </c>
      <c r="E49" s="113">
        <f t="shared" si="0"/>
        <v>114.55031111111111</v>
      </c>
      <c r="H49" s="98"/>
    </row>
    <row r="50" spans="1:9" x14ac:dyDescent="0.25">
      <c r="A50" s="93" t="s">
        <v>130</v>
      </c>
      <c r="B50" s="112" t="s">
        <v>131</v>
      </c>
      <c r="C50" s="113">
        <v>118244</v>
      </c>
      <c r="D50" s="113">
        <v>126312.10967999999</v>
      </c>
      <c r="E50" s="113">
        <f t="shared" si="0"/>
        <v>106.82327194614525</v>
      </c>
      <c r="H50" s="98"/>
    </row>
    <row r="51" spans="1:9" x14ac:dyDescent="0.25">
      <c r="A51" s="93" t="s">
        <v>132</v>
      </c>
      <c r="B51" s="112" t="s">
        <v>133</v>
      </c>
      <c r="C51" s="113">
        <v>0</v>
      </c>
      <c r="D51" s="114">
        <v>-38.549520000000001</v>
      </c>
      <c r="E51" s="114"/>
      <c r="H51" s="98"/>
    </row>
    <row r="52" spans="1:9" x14ac:dyDescent="0.25">
      <c r="A52" s="93"/>
      <c r="B52" s="112"/>
      <c r="C52" s="113"/>
      <c r="D52" s="113"/>
      <c r="E52" s="122"/>
      <c r="H52" s="98"/>
    </row>
    <row r="53" spans="1:9" s="82" customFormat="1" x14ac:dyDescent="0.25">
      <c r="A53" s="93" t="s">
        <v>134</v>
      </c>
      <c r="B53" s="123" t="s">
        <v>135</v>
      </c>
      <c r="C53" s="124">
        <f>C54+C169+C171+C180</f>
        <v>41561885.842030004</v>
      </c>
      <c r="D53" s="124">
        <f>D54+D169+D171+D180</f>
        <v>40404449.681380011</v>
      </c>
      <c r="E53" s="125">
        <f>+D53/C53*100</f>
        <v>97.215150041436473</v>
      </c>
      <c r="F53" s="126"/>
      <c r="G53" s="126"/>
      <c r="H53" s="127"/>
      <c r="I53" s="127"/>
    </row>
    <row r="54" spans="1:9" ht="41.25" customHeight="1" x14ac:dyDescent="0.25">
      <c r="A54" s="93" t="s">
        <v>136</v>
      </c>
      <c r="B54" s="128" t="s">
        <v>137</v>
      </c>
      <c r="C54" s="124">
        <f>+C55+C65+C128+C152</f>
        <v>41056146.442030005</v>
      </c>
      <c r="D54" s="124">
        <f>+D55+D65+D128+D152</f>
        <v>39897421.760100007</v>
      </c>
      <c r="E54" s="125">
        <f>+D54/C54*100</f>
        <v>97.177707158741555</v>
      </c>
      <c r="F54" s="98"/>
      <c r="G54" s="98"/>
      <c r="H54" s="98"/>
      <c r="I54" s="98"/>
    </row>
    <row r="55" spans="1:9" s="133" customFormat="1" ht="21" customHeight="1" x14ac:dyDescent="0.25">
      <c r="A55" s="129" t="s">
        <v>138</v>
      </c>
      <c r="B55" s="130" t="s">
        <v>139</v>
      </c>
      <c r="C55" s="131">
        <f>SUM(C56:C64)</f>
        <v>20983405.400000002</v>
      </c>
      <c r="D55" s="131">
        <f>SUM(D56:D64)</f>
        <v>21083327.500000004</v>
      </c>
      <c r="E55" s="132">
        <f t="shared" ref="E55:E58" si="1">+D55/C55*100</f>
        <v>100.47619582281912</v>
      </c>
    </row>
    <row r="56" spans="1:9" ht="30" x14ac:dyDescent="0.25">
      <c r="A56" s="99" t="s">
        <v>140</v>
      </c>
      <c r="B56" s="134" t="s">
        <v>141</v>
      </c>
      <c r="C56" s="135">
        <v>18625857.600000001</v>
      </c>
      <c r="D56" s="135">
        <v>18625857.600000001</v>
      </c>
      <c r="E56" s="136">
        <f t="shared" si="1"/>
        <v>100</v>
      </c>
    </row>
    <row r="57" spans="1:9" ht="30" x14ac:dyDescent="0.25">
      <c r="A57" s="99" t="s">
        <v>142</v>
      </c>
      <c r="B57" s="134" t="s">
        <v>143</v>
      </c>
      <c r="C57" s="135">
        <v>518929.8</v>
      </c>
      <c r="D57" s="135">
        <v>518929.8</v>
      </c>
      <c r="E57" s="136">
        <f t="shared" si="1"/>
        <v>100</v>
      </c>
      <c r="F57" s="98"/>
      <c r="G57" s="98"/>
    </row>
    <row r="58" spans="1:9" ht="45" x14ac:dyDescent="0.25">
      <c r="A58" s="99" t="s">
        <v>144</v>
      </c>
      <c r="B58" s="134" t="s">
        <v>145</v>
      </c>
      <c r="C58" s="135">
        <v>1378610</v>
      </c>
      <c r="D58" s="135">
        <v>1378610</v>
      </c>
      <c r="E58" s="136">
        <f t="shared" si="1"/>
        <v>100</v>
      </c>
      <c r="F58" s="98"/>
      <c r="G58" s="98"/>
    </row>
    <row r="59" spans="1:9" ht="45" x14ac:dyDescent="0.25">
      <c r="A59" s="99" t="s">
        <v>146</v>
      </c>
      <c r="B59" s="134" t="s">
        <v>147</v>
      </c>
      <c r="C59" s="135">
        <v>0</v>
      </c>
      <c r="D59" s="135">
        <v>99922.1</v>
      </c>
      <c r="E59" s="136"/>
      <c r="F59" s="98"/>
      <c r="G59" s="98"/>
    </row>
    <row r="60" spans="1:9" ht="73.5" customHeight="1" x14ac:dyDescent="0.25">
      <c r="A60" s="99" t="s">
        <v>148</v>
      </c>
      <c r="B60" s="134" t="s">
        <v>149</v>
      </c>
      <c r="C60" s="135">
        <v>131200</v>
      </c>
      <c r="D60" s="135">
        <v>131200</v>
      </c>
      <c r="E60" s="136">
        <f>+D60/C60*100</f>
        <v>100</v>
      </c>
      <c r="F60" s="98"/>
      <c r="G60" s="98"/>
    </row>
    <row r="61" spans="1:9" s="137" customFormat="1" ht="44.25" customHeight="1" x14ac:dyDescent="0.25">
      <c r="A61" s="99" t="s">
        <v>150</v>
      </c>
      <c r="B61" s="134" t="s">
        <v>151</v>
      </c>
      <c r="C61" s="135">
        <v>187346</v>
      </c>
      <c r="D61" s="135">
        <v>187346</v>
      </c>
      <c r="E61" s="136">
        <f t="shared" ref="E61:E64" si="2">+D61/C61*100</f>
        <v>100</v>
      </c>
    </row>
    <row r="62" spans="1:9" s="137" customFormat="1" ht="108" customHeight="1" x14ac:dyDescent="0.25">
      <c r="A62" s="99" t="s">
        <v>152</v>
      </c>
      <c r="B62" s="134" t="s">
        <v>153</v>
      </c>
      <c r="C62" s="135">
        <v>117015.3</v>
      </c>
      <c r="D62" s="135">
        <v>117015.3</v>
      </c>
      <c r="E62" s="136">
        <f t="shared" si="2"/>
        <v>100</v>
      </c>
    </row>
    <row r="63" spans="1:9" s="137" customFormat="1" ht="80.25" customHeight="1" x14ac:dyDescent="0.25">
      <c r="A63" s="99" t="s">
        <v>154</v>
      </c>
      <c r="B63" s="134" t="s">
        <v>155</v>
      </c>
      <c r="C63" s="135">
        <v>17951.7</v>
      </c>
      <c r="D63" s="135">
        <v>17951.7</v>
      </c>
      <c r="E63" s="136">
        <f t="shared" si="2"/>
        <v>100</v>
      </c>
    </row>
    <row r="64" spans="1:9" s="138" customFormat="1" ht="90" customHeight="1" x14ac:dyDescent="0.25">
      <c r="A64" s="99" t="s">
        <v>156</v>
      </c>
      <c r="B64" s="134" t="s">
        <v>157</v>
      </c>
      <c r="C64" s="135">
        <v>6495</v>
      </c>
      <c r="D64" s="135">
        <v>6495</v>
      </c>
      <c r="E64" s="136">
        <f t="shared" si="2"/>
        <v>100</v>
      </c>
    </row>
    <row r="65" spans="1:9" s="138" customFormat="1" ht="30" x14ac:dyDescent="0.25">
      <c r="A65" s="129" t="s">
        <v>158</v>
      </c>
      <c r="B65" s="139" t="s">
        <v>159</v>
      </c>
      <c r="C65" s="131">
        <f>SUM(C66:C127)</f>
        <v>8022608.0480300002</v>
      </c>
      <c r="D65" s="131">
        <f>SUM(D66:D127)</f>
        <v>7031145.0847299993</v>
      </c>
      <c r="E65" s="140">
        <f>+D65/C65*100</f>
        <v>87.641637764623681</v>
      </c>
      <c r="F65" s="141"/>
      <c r="G65" s="142"/>
      <c r="H65" s="143"/>
      <c r="I65" s="144"/>
    </row>
    <row r="66" spans="1:9" s="138" customFormat="1" ht="45" x14ac:dyDescent="0.25">
      <c r="A66" s="99" t="s">
        <v>160</v>
      </c>
      <c r="B66" s="145" t="s">
        <v>161</v>
      </c>
      <c r="C66" s="135">
        <v>4420.3</v>
      </c>
      <c r="D66" s="135">
        <v>4420.3</v>
      </c>
      <c r="E66" s="136">
        <f>+D66/C66*100</f>
        <v>100</v>
      </c>
      <c r="F66" s="141"/>
    </row>
    <row r="67" spans="1:9" s="138" customFormat="1" ht="45" customHeight="1" x14ac:dyDescent="0.25">
      <c r="A67" s="99" t="s">
        <v>162</v>
      </c>
      <c r="B67" s="145" t="s">
        <v>163</v>
      </c>
      <c r="C67" s="135">
        <v>13776.9</v>
      </c>
      <c r="D67" s="135">
        <v>13776.9</v>
      </c>
      <c r="E67" s="136">
        <f t="shared" ref="E67:E127" si="3">+D67/C67*100</f>
        <v>100</v>
      </c>
      <c r="F67" s="141"/>
    </row>
    <row r="68" spans="1:9" s="138" customFormat="1" ht="45" x14ac:dyDescent="0.25">
      <c r="A68" s="99" t="s">
        <v>164</v>
      </c>
      <c r="B68" s="145" t="s">
        <v>165</v>
      </c>
      <c r="C68" s="135">
        <v>6468.1</v>
      </c>
      <c r="D68" s="135">
        <v>6413.2107300000007</v>
      </c>
      <c r="E68" s="136">
        <f t="shared" si="3"/>
        <v>99.151384950758342</v>
      </c>
      <c r="F68" s="141"/>
    </row>
    <row r="69" spans="1:9" s="138" customFormat="1" ht="59.25" customHeight="1" x14ac:dyDescent="0.25">
      <c r="A69" s="99" t="s">
        <v>166</v>
      </c>
      <c r="B69" s="145" t="s">
        <v>167</v>
      </c>
      <c r="C69" s="135">
        <v>3800.7</v>
      </c>
      <c r="D69" s="135">
        <v>3800.7</v>
      </c>
      <c r="E69" s="136">
        <f t="shared" si="3"/>
        <v>100</v>
      </c>
      <c r="F69" s="141"/>
    </row>
    <row r="70" spans="1:9" s="138" customFormat="1" ht="60" x14ac:dyDescent="0.25">
      <c r="A70" s="146" t="s">
        <v>168</v>
      </c>
      <c r="B70" s="147" t="s">
        <v>169</v>
      </c>
      <c r="C70" s="135">
        <v>741011.1</v>
      </c>
      <c r="D70" s="135">
        <v>426443.72019000002</v>
      </c>
      <c r="E70" s="136">
        <f t="shared" si="3"/>
        <v>57.548897741207924</v>
      </c>
      <c r="F70" s="141"/>
    </row>
    <row r="71" spans="1:9" s="138" customFormat="1" ht="45" customHeight="1" x14ac:dyDescent="0.25">
      <c r="A71" s="146" t="s">
        <v>170</v>
      </c>
      <c r="B71" s="147" t="s">
        <v>171</v>
      </c>
      <c r="C71" s="135">
        <v>180371.7</v>
      </c>
      <c r="D71" s="135">
        <v>180371.7</v>
      </c>
      <c r="E71" s="136">
        <f t="shared" si="3"/>
        <v>100</v>
      </c>
      <c r="F71" s="141"/>
    </row>
    <row r="72" spans="1:9" s="138" customFormat="1" ht="90" x14ac:dyDescent="0.25">
      <c r="A72" s="146" t="s">
        <v>172</v>
      </c>
      <c r="B72" s="147" t="s">
        <v>173</v>
      </c>
      <c r="C72" s="135">
        <v>123.5</v>
      </c>
      <c r="D72" s="135">
        <v>14.84375</v>
      </c>
      <c r="E72" s="136">
        <f t="shared" si="3"/>
        <v>12.01923076923077</v>
      </c>
      <c r="F72" s="141"/>
    </row>
    <row r="73" spans="1:9" s="138" customFormat="1" ht="45" customHeight="1" x14ac:dyDescent="0.25">
      <c r="A73" s="146" t="s">
        <v>174</v>
      </c>
      <c r="B73" s="147" t="s">
        <v>175</v>
      </c>
      <c r="C73" s="135">
        <v>36770.400000000001</v>
      </c>
      <c r="D73" s="135">
        <v>36770.400000000001</v>
      </c>
      <c r="E73" s="136">
        <f t="shared" si="3"/>
        <v>100</v>
      </c>
      <c r="F73" s="141"/>
    </row>
    <row r="74" spans="1:9" s="138" customFormat="1" ht="60" x14ac:dyDescent="0.25">
      <c r="A74" s="146" t="s">
        <v>176</v>
      </c>
      <c r="B74" s="147" t="s">
        <v>177</v>
      </c>
      <c r="C74" s="135">
        <v>282734</v>
      </c>
      <c r="D74" s="135">
        <v>280432.60048000002</v>
      </c>
      <c r="E74" s="136">
        <f t="shared" si="3"/>
        <v>99.186019537798785</v>
      </c>
      <c r="F74" s="141"/>
    </row>
    <row r="75" spans="1:9" s="138" customFormat="1" ht="73.5" customHeight="1" x14ac:dyDescent="0.25">
      <c r="A75" s="146" t="s">
        <v>178</v>
      </c>
      <c r="B75" s="147" t="s">
        <v>179</v>
      </c>
      <c r="C75" s="135">
        <v>29700</v>
      </c>
      <c r="D75" s="135">
        <v>29700</v>
      </c>
      <c r="E75" s="136">
        <f t="shared" si="3"/>
        <v>100</v>
      </c>
      <c r="F75" s="141"/>
    </row>
    <row r="76" spans="1:9" s="138" customFormat="1" ht="90" x14ac:dyDescent="0.25">
      <c r="A76" s="146" t="s">
        <v>180</v>
      </c>
      <c r="B76" s="147" t="s">
        <v>181</v>
      </c>
      <c r="C76" s="135">
        <v>46447.3</v>
      </c>
      <c r="D76" s="135">
        <v>35484.538039999999</v>
      </c>
      <c r="E76" s="136">
        <f t="shared" si="3"/>
        <v>76.397418235290317</v>
      </c>
      <c r="F76" s="141"/>
    </row>
    <row r="77" spans="1:9" s="138" customFormat="1" ht="60" x14ac:dyDescent="0.25">
      <c r="A77" s="146" t="s">
        <v>182</v>
      </c>
      <c r="B77" s="147" t="s">
        <v>183</v>
      </c>
      <c r="C77" s="135">
        <v>61986.8</v>
      </c>
      <c r="D77" s="135">
        <v>61954.234939999995</v>
      </c>
      <c r="E77" s="136">
        <f t="shared" si="3"/>
        <v>99.947464524705239</v>
      </c>
      <c r="F77" s="141"/>
    </row>
    <row r="78" spans="1:9" s="138" customFormat="1" ht="30" x14ac:dyDescent="0.25">
      <c r="A78" s="146" t="s">
        <v>184</v>
      </c>
      <c r="B78" s="147" t="s">
        <v>185</v>
      </c>
      <c r="C78" s="135">
        <v>72622.3</v>
      </c>
      <c r="D78" s="135">
        <v>68585.243730000002</v>
      </c>
      <c r="E78" s="136">
        <f t="shared" si="3"/>
        <v>94.44102394168182</v>
      </c>
      <c r="F78" s="141"/>
    </row>
    <row r="79" spans="1:9" s="138" customFormat="1" ht="60" x14ac:dyDescent="0.25">
      <c r="A79" s="146" t="s">
        <v>186</v>
      </c>
      <c r="B79" s="147" t="s">
        <v>187</v>
      </c>
      <c r="C79" s="135">
        <v>7736.9</v>
      </c>
      <c r="D79" s="135">
        <v>7163.0327699999998</v>
      </c>
      <c r="E79" s="136">
        <f t="shared" si="3"/>
        <v>92.582723959208465</v>
      </c>
      <c r="F79" s="141"/>
    </row>
    <row r="80" spans="1:9" s="138" customFormat="1" ht="30" x14ac:dyDescent="0.25">
      <c r="A80" s="146" t="s">
        <v>188</v>
      </c>
      <c r="B80" s="147" t="s">
        <v>189</v>
      </c>
      <c r="C80" s="135">
        <v>8635.2000000000007</v>
      </c>
      <c r="D80" s="135">
        <v>8601.0523300000004</v>
      </c>
      <c r="E80" s="136">
        <f t="shared" si="3"/>
        <v>99.604552644987947</v>
      </c>
      <c r="F80" s="141"/>
    </row>
    <row r="81" spans="1:6" s="138" customFormat="1" ht="45" x14ac:dyDescent="0.25">
      <c r="A81" s="146" t="s">
        <v>190</v>
      </c>
      <c r="B81" s="147" t="s">
        <v>191</v>
      </c>
      <c r="C81" s="135">
        <v>14857.3</v>
      </c>
      <c r="D81" s="135">
        <v>14857.3</v>
      </c>
      <c r="E81" s="136">
        <f t="shared" si="3"/>
        <v>100</v>
      </c>
      <c r="F81" s="141"/>
    </row>
    <row r="82" spans="1:6" s="138" customFormat="1" ht="60" x14ac:dyDescent="0.25">
      <c r="A82" s="146" t="s">
        <v>192</v>
      </c>
      <c r="B82" s="147" t="s">
        <v>193</v>
      </c>
      <c r="C82" s="135">
        <v>216948.4</v>
      </c>
      <c r="D82" s="135">
        <v>211563.5178</v>
      </c>
      <c r="E82" s="136">
        <f t="shared" si="3"/>
        <v>97.517897251143594</v>
      </c>
      <c r="F82" s="141"/>
    </row>
    <row r="83" spans="1:6" s="138" customFormat="1" ht="45" x14ac:dyDescent="0.25">
      <c r="A83" s="146" t="s">
        <v>194</v>
      </c>
      <c r="B83" s="147" t="s">
        <v>195</v>
      </c>
      <c r="C83" s="135">
        <v>6837.31909</v>
      </c>
      <c r="D83" s="135">
        <v>6837.31909</v>
      </c>
      <c r="E83" s="136">
        <f t="shared" si="3"/>
        <v>100</v>
      </c>
      <c r="F83" s="141"/>
    </row>
    <row r="84" spans="1:6" s="138" customFormat="1" ht="45" x14ac:dyDescent="0.25">
      <c r="A84" s="146" t="s">
        <v>196</v>
      </c>
      <c r="B84" s="147" t="s">
        <v>197</v>
      </c>
      <c r="C84" s="135">
        <v>32645.56194</v>
      </c>
      <c r="D84" s="135">
        <v>32645.56194</v>
      </c>
      <c r="E84" s="136">
        <f t="shared" si="3"/>
        <v>100</v>
      </c>
      <c r="F84" s="141"/>
    </row>
    <row r="85" spans="1:6" s="138" customFormat="1" ht="60" customHeight="1" x14ac:dyDescent="0.25">
      <c r="A85" s="146" t="s">
        <v>198</v>
      </c>
      <c r="B85" s="147" t="s">
        <v>199</v>
      </c>
      <c r="C85" s="135">
        <v>571067</v>
      </c>
      <c r="D85" s="135">
        <v>571066.9675700001</v>
      </c>
      <c r="E85" s="136">
        <f t="shared" si="3"/>
        <v>99.99999432115672</v>
      </c>
      <c r="F85" s="141"/>
    </row>
    <row r="86" spans="1:6" s="138" customFormat="1" ht="30.75" customHeight="1" x14ac:dyDescent="0.25">
      <c r="A86" s="146" t="s">
        <v>200</v>
      </c>
      <c r="B86" s="147" t="s">
        <v>201</v>
      </c>
      <c r="C86" s="135">
        <v>157212</v>
      </c>
      <c r="D86" s="135">
        <v>73735.305500000002</v>
      </c>
      <c r="E86" s="136">
        <f t="shared" si="3"/>
        <v>46.90183033101799</v>
      </c>
      <c r="F86" s="141"/>
    </row>
    <row r="87" spans="1:6" s="138" customFormat="1" ht="30" x14ac:dyDescent="0.25">
      <c r="A87" s="146" t="s">
        <v>202</v>
      </c>
      <c r="B87" s="147" t="s">
        <v>203</v>
      </c>
      <c r="C87" s="135">
        <v>16764.599999999999</v>
      </c>
      <c r="D87" s="135">
        <v>16747.975180000001</v>
      </c>
      <c r="E87" s="136">
        <f t="shared" si="3"/>
        <v>99.900833780704602</v>
      </c>
      <c r="F87" s="141"/>
    </row>
    <row r="88" spans="1:6" s="138" customFormat="1" ht="103.5" customHeight="1" x14ac:dyDescent="0.25">
      <c r="A88" s="146" t="s">
        <v>204</v>
      </c>
      <c r="B88" s="147" t="s">
        <v>205</v>
      </c>
      <c r="C88" s="135">
        <v>21366.7</v>
      </c>
      <c r="D88" s="135">
        <v>20449.956999999999</v>
      </c>
      <c r="E88" s="136">
        <f t="shared" si="3"/>
        <v>95.709477832327863</v>
      </c>
      <c r="F88" s="141"/>
    </row>
    <row r="89" spans="1:6" s="138" customFormat="1" ht="60" x14ac:dyDescent="0.25">
      <c r="A89" s="146" t="s">
        <v>206</v>
      </c>
      <c r="B89" s="147" t="s">
        <v>207</v>
      </c>
      <c r="C89" s="135">
        <v>28021.4</v>
      </c>
      <c r="D89" s="135">
        <v>28021.4</v>
      </c>
      <c r="E89" s="136">
        <f t="shared" si="3"/>
        <v>100</v>
      </c>
      <c r="F89" s="141"/>
    </row>
    <row r="90" spans="1:6" s="138" customFormat="1" ht="60" customHeight="1" x14ac:dyDescent="0.25">
      <c r="A90" s="146" t="s">
        <v>208</v>
      </c>
      <c r="B90" s="147" t="s">
        <v>209</v>
      </c>
      <c r="C90" s="135">
        <v>22770</v>
      </c>
      <c r="D90" s="135">
        <v>22770</v>
      </c>
      <c r="E90" s="136">
        <f t="shared" si="3"/>
        <v>100</v>
      </c>
      <c r="F90" s="141"/>
    </row>
    <row r="91" spans="1:6" s="138" customFormat="1" ht="60.75" customHeight="1" x14ac:dyDescent="0.25">
      <c r="A91" s="146" t="s">
        <v>210</v>
      </c>
      <c r="B91" s="147" t="s">
        <v>211</v>
      </c>
      <c r="C91" s="135">
        <v>2819</v>
      </c>
      <c r="D91" s="135">
        <v>2819</v>
      </c>
      <c r="E91" s="136">
        <f t="shared" si="3"/>
        <v>100</v>
      </c>
      <c r="F91" s="141"/>
    </row>
    <row r="92" spans="1:6" s="138" customFormat="1" ht="30" x14ac:dyDescent="0.25">
      <c r="A92" s="99" t="s">
        <v>212</v>
      </c>
      <c r="B92" s="145" t="s">
        <v>213</v>
      </c>
      <c r="C92" s="135">
        <v>9504</v>
      </c>
      <c r="D92" s="135">
        <v>9504</v>
      </c>
      <c r="E92" s="136">
        <f t="shared" si="3"/>
        <v>100</v>
      </c>
      <c r="F92" s="141"/>
    </row>
    <row r="93" spans="1:6" s="138" customFormat="1" ht="60" x14ac:dyDescent="0.25">
      <c r="A93" s="99" t="s">
        <v>214</v>
      </c>
      <c r="B93" s="145" t="s">
        <v>215</v>
      </c>
      <c r="C93" s="135">
        <v>3889.7</v>
      </c>
      <c r="D93" s="135">
        <v>3889.7</v>
      </c>
      <c r="E93" s="136">
        <f t="shared" si="3"/>
        <v>100</v>
      </c>
      <c r="F93" s="141"/>
    </row>
    <row r="94" spans="1:6" s="138" customFormat="1" ht="75" x14ac:dyDescent="0.25">
      <c r="A94" s="146" t="s">
        <v>216</v>
      </c>
      <c r="B94" s="147" t="s">
        <v>217</v>
      </c>
      <c r="C94" s="135">
        <v>683.4</v>
      </c>
      <c r="D94" s="135">
        <v>683.4</v>
      </c>
      <c r="E94" s="136">
        <f t="shared" si="3"/>
        <v>100</v>
      </c>
      <c r="F94" s="141"/>
    </row>
    <row r="95" spans="1:6" s="138" customFormat="1" ht="30.75" customHeight="1" x14ac:dyDescent="0.25">
      <c r="A95" s="146" t="s">
        <v>218</v>
      </c>
      <c r="B95" s="147" t="s">
        <v>219</v>
      </c>
      <c r="C95" s="135">
        <v>2529005.7000000002</v>
      </c>
      <c r="D95" s="135">
        <v>1986921.9286099998</v>
      </c>
      <c r="E95" s="136">
        <f t="shared" si="3"/>
        <v>78.5653400706056</v>
      </c>
      <c r="F95" s="141"/>
    </row>
    <row r="96" spans="1:6" s="138" customFormat="1" ht="60" x14ac:dyDescent="0.25">
      <c r="A96" s="146" t="s">
        <v>220</v>
      </c>
      <c r="B96" s="147" t="s">
        <v>221</v>
      </c>
      <c r="C96" s="135">
        <v>153720.1</v>
      </c>
      <c r="D96" s="135">
        <v>153720.1</v>
      </c>
      <c r="E96" s="136">
        <f t="shared" si="3"/>
        <v>100</v>
      </c>
      <c r="F96" s="141"/>
    </row>
    <row r="97" spans="1:8" s="138" customFormat="1" ht="60.75" customHeight="1" x14ac:dyDescent="0.25">
      <c r="A97" s="146" t="s">
        <v>222</v>
      </c>
      <c r="B97" s="147" t="s">
        <v>223</v>
      </c>
      <c r="C97" s="135">
        <v>45250.06</v>
      </c>
      <c r="D97" s="135">
        <v>45250.06</v>
      </c>
      <c r="E97" s="136">
        <f t="shared" si="3"/>
        <v>100</v>
      </c>
      <c r="F97" s="141"/>
    </row>
    <row r="98" spans="1:8" s="138" customFormat="1" ht="75" x14ac:dyDescent="0.25">
      <c r="A98" s="99" t="s">
        <v>224</v>
      </c>
      <c r="B98" s="145" t="s">
        <v>225</v>
      </c>
      <c r="C98" s="135">
        <v>358.8</v>
      </c>
      <c r="D98" s="135">
        <v>358.8</v>
      </c>
      <c r="E98" s="136">
        <f t="shared" si="3"/>
        <v>100</v>
      </c>
      <c r="F98" s="141"/>
    </row>
    <row r="99" spans="1:8" s="138" customFormat="1" ht="60" x14ac:dyDescent="0.25">
      <c r="A99" s="99" t="s">
        <v>226</v>
      </c>
      <c r="B99" s="145" t="s">
        <v>227</v>
      </c>
      <c r="C99" s="135">
        <v>271252.7</v>
      </c>
      <c r="D99" s="135">
        <v>268385.63416999998</v>
      </c>
      <c r="E99" s="136">
        <f t="shared" si="3"/>
        <v>98.943027726544273</v>
      </c>
      <c r="F99" s="148"/>
      <c r="G99" s="141"/>
      <c r="H99" s="144"/>
    </row>
    <row r="100" spans="1:8" s="138" customFormat="1" ht="75" x14ac:dyDescent="0.25">
      <c r="A100" s="99" t="s">
        <v>228</v>
      </c>
      <c r="B100" s="145" t="s">
        <v>229</v>
      </c>
      <c r="C100" s="135">
        <v>4121.7</v>
      </c>
      <c r="D100" s="135">
        <v>4121.7</v>
      </c>
      <c r="E100" s="136">
        <f t="shared" si="3"/>
        <v>100</v>
      </c>
      <c r="F100" s="141"/>
    </row>
    <row r="101" spans="1:8" s="138" customFormat="1" ht="45" x14ac:dyDescent="0.25">
      <c r="A101" s="146" t="s">
        <v>230</v>
      </c>
      <c r="B101" s="147" t="s">
        <v>231</v>
      </c>
      <c r="C101" s="135">
        <v>320.10000000000002</v>
      </c>
      <c r="D101" s="135">
        <v>320.10000000000002</v>
      </c>
      <c r="E101" s="136">
        <f t="shared" si="3"/>
        <v>100</v>
      </c>
      <c r="F101" s="141"/>
    </row>
    <row r="102" spans="1:8" s="138" customFormat="1" ht="60" x14ac:dyDescent="0.25">
      <c r="A102" s="146" t="s">
        <v>232</v>
      </c>
      <c r="B102" s="147" t="s">
        <v>233</v>
      </c>
      <c r="C102" s="135">
        <v>22907.599999999999</v>
      </c>
      <c r="D102" s="135">
        <v>22293.682980000001</v>
      </c>
      <c r="E102" s="136">
        <f t="shared" si="3"/>
        <v>97.320029073320654</v>
      </c>
      <c r="F102" s="148"/>
      <c r="G102" s="141"/>
    </row>
    <row r="103" spans="1:8" s="138" customFormat="1" ht="60" x14ac:dyDescent="0.25">
      <c r="A103" s="146" t="s">
        <v>234</v>
      </c>
      <c r="B103" s="147" t="s">
        <v>235</v>
      </c>
      <c r="C103" s="135">
        <v>8712.5</v>
      </c>
      <c r="D103" s="135">
        <v>6967.2851600000004</v>
      </c>
      <c r="E103" s="136">
        <f t="shared" si="3"/>
        <v>79.968839713055957</v>
      </c>
      <c r="F103" s="141"/>
    </row>
    <row r="104" spans="1:8" s="138" customFormat="1" ht="30" x14ac:dyDescent="0.25">
      <c r="A104" s="146" t="s">
        <v>236</v>
      </c>
      <c r="B104" s="147" t="s">
        <v>237</v>
      </c>
      <c r="C104" s="135">
        <v>52884.3</v>
      </c>
      <c r="D104" s="135">
        <v>52884.3</v>
      </c>
      <c r="E104" s="136">
        <f t="shared" si="3"/>
        <v>100</v>
      </c>
      <c r="F104" s="141"/>
    </row>
    <row r="105" spans="1:8" s="138" customFormat="1" ht="45.75" customHeight="1" x14ac:dyDescent="0.25">
      <c r="A105" s="146" t="s">
        <v>238</v>
      </c>
      <c r="B105" s="147" t="s">
        <v>239</v>
      </c>
      <c r="C105" s="135">
        <v>14389.5</v>
      </c>
      <c r="D105" s="135">
        <v>13232.908890000001</v>
      </c>
      <c r="E105" s="136">
        <f t="shared" si="3"/>
        <v>91.9622564369853</v>
      </c>
      <c r="F105" s="141"/>
    </row>
    <row r="106" spans="1:8" s="138" customFormat="1" ht="45" x14ac:dyDescent="0.25">
      <c r="A106" s="146" t="s">
        <v>240</v>
      </c>
      <c r="B106" s="147" t="s">
        <v>241</v>
      </c>
      <c r="C106" s="135">
        <v>85518.327000000005</v>
      </c>
      <c r="D106" s="135">
        <v>85518.327000000005</v>
      </c>
      <c r="E106" s="136">
        <f t="shared" si="3"/>
        <v>100</v>
      </c>
      <c r="F106" s="141"/>
    </row>
    <row r="107" spans="1:8" s="138" customFormat="1" ht="30" x14ac:dyDescent="0.25">
      <c r="A107" s="146" t="s">
        <v>242</v>
      </c>
      <c r="B107" s="147" t="s">
        <v>243</v>
      </c>
      <c r="C107" s="135">
        <v>53326.9</v>
      </c>
      <c r="D107" s="135">
        <v>53326.9</v>
      </c>
      <c r="E107" s="136">
        <f t="shared" si="3"/>
        <v>100</v>
      </c>
      <c r="F107" s="141"/>
    </row>
    <row r="108" spans="1:8" s="138" customFormat="1" ht="44.25" customHeight="1" x14ac:dyDescent="0.25">
      <c r="A108" s="146" t="s">
        <v>244</v>
      </c>
      <c r="B108" s="147" t="s">
        <v>245</v>
      </c>
      <c r="C108" s="135">
        <v>166080.9</v>
      </c>
      <c r="D108" s="135">
        <v>166080.9</v>
      </c>
      <c r="E108" s="136">
        <f t="shared" si="3"/>
        <v>100</v>
      </c>
      <c r="F108" s="141"/>
    </row>
    <row r="109" spans="1:8" s="138" customFormat="1" ht="45" x14ac:dyDescent="0.25">
      <c r="A109" s="146" t="s">
        <v>246</v>
      </c>
      <c r="B109" s="147" t="s">
        <v>247</v>
      </c>
      <c r="C109" s="135">
        <v>111009.8</v>
      </c>
      <c r="D109" s="135">
        <v>111009.8</v>
      </c>
      <c r="E109" s="136">
        <f t="shared" si="3"/>
        <v>100</v>
      </c>
      <c r="F109" s="141"/>
    </row>
    <row r="110" spans="1:8" s="138" customFormat="1" ht="30" x14ac:dyDescent="0.25">
      <c r="A110" s="146" t="s">
        <v>248</v>
      </c>
      <c r="B110" s="147" t="s">
        <v>249</v>
      </c>
      <c r="C110" s="135">
        <v>21440</v>
      </c>
      <c r="D110" s="135">
        <v>21440</v>
      </c>
      <c r="E110" s="136">
        <f t="shared" si="3"/>
        <v>100</v>
      </c>
      <c r="F110" s="141"/>
    </row>
    <row r="111" spans="1:8" s="138" customFormat="1" ht="45" x14ac:dyDescent="0.25">
      <c r="A111" s="146" t="s">
        <v>250</v>
      </c>
      <c r="B111" s="147" t="s">
        <v>251</v>
      </c>
      <c r="C111" s="135">
        <v>1912.5</v>
      </c>
      <c r="D111" s="135">
        <v>1912.5</v>
      </c>
      <c r="E111" s="136">
        <f t="shared" si="3"/>
        <v>100</v>
      </c>
      <c r="F111" s="141"/>
    </row>
    <row r="112" spans="1:8" s="138" customFormat="1" ht="45" x14ac:dyDescent="0.25">
      <c r="A112" s="146" t="s">
        <v>252</v>
      </c>
      <c r="B112" s="147" t="s">
        <v>253</v>
      </c>
      <c r="C112" s="135">
        <v>9033.1</v>
      </c>
      <c r="D112" s="135">
        <v>9033.1</v>
      </c>
      <c r="E112" s="136">
        <f t="shared" si="3"/>
        <v>100</v>
      </c>
      <c r="F112" s="141"/>
    </row>
    <row r="113" spans="1:9" s="138" customFormat="1" ht="45" x14ac:dyDescent="0.25">
      <c r="A113" s="146" t="s">
        <v>254</v>
      </c>
      <c r="B113" s="147" t="s">
        <v>255</v>
      </c>
      <c r="C113" s="135">
        <v>10404.9</v>
      </c>
      <c r="D113" s="135">
        <v>9792.1672200000012</v>
      </c>
      <c r="E113" s="136">
        <f t="shared" si="3"/>
        <v>94.111113225499537</v>
      </c>
      <c r="F113" s="141"/>
    </row>
    <row r="114" spans="1:9" s="138" customFormat="1" ht="30" x14ac:dyDescent="0.25">
      <c r="A114" s="146" t="s">
        <v>256</v>
      </c>
      <c r="B114" s="147" t="s">
        <v>257</v>
      </c>
      <c r="C114" s="135">
        <v>60298.2</v>
      </c>
      <c r="D114" s="135">
        <v>60298.2</v>
      </c>
      <c r="E114" s="136">
        <f t="shared" si="3"/>
        <v>100</v>
      </c>
      <c r="F114" s="141"/>
    </row>
    <row r="115" spans="1:9" s="138" customFormat="1" ht="45" x14ac:dyDescent="0.25">
      <c r="A115" s="146" t="s">
        <v>258</v>
      </c>
      <c r="B115" s="147" t="s">
        <v>259</v>
      </c>
      <c r="C115" s="135">
        <v>395628.5</v>
      </c>
      <c r="D115" s="135">
        <v>395628.5</v>
      </c>
      <c r="E115" s="136">
        <f t="shared" si="3"/>
        <v>100</v>
      </c>
      <c r="F115" s="141"/>
    </row>
    <row r="116" spans="1:9" s="138" customFormat="1" ht="45" x14ac:dyDescent="0.25">
      <c r="A116" s="146" t="s">
        <v>260</v>
      </c>
      <c r="B116" s="147" t="s">
        <v>261</v>
      </c>
      <c r="C116" s="135">
        <v>338474</v>
      </c>
      <c r="D116" s="135">
        <v>338474</v>
      </c>
      <c r="E116" s="136">
        <f t="shared" si="3"/>
        <v>100</v>
      </c>
      <c r="F116" s="141"/>
    </row>
    <row r="117" spans="1:9" s="138" customFormat="1" ht="30.75" customHeight="1" x14ac:dyDescent="0.25">
      <c r="A117" s="146" t="s">
        <v>262</v>
      </c>
      <c r="B117" s="147" t="s">
        <v>263</v>
      </c>
      <c r="C117" s="135">
        <v>148500</v>
      </c>
      <c r="D117" s="135">
        <v>148500</v>
      </c>
      <c r="E117" s="136">
        <f t="shared" si="3"/>
        <v>100</v>
      </c>
      <c r="F117" s="141"/>
    </row>
    <row r="118" spans="1:9" s="138" customFormat="1" ht="30" x14ac:dyDescent="0.25">
      <c r="A118" s="146" t="s">
        <v>264</v>
      </c>
      <c r="B118" s="147" t="s">
        <v>265</v>
      </c>
      <c r="C118" s="135">
        <v>89988.4</v>
      </c>
      <c r="D118" s="135">
        <v>89988.4</v>
      </c>
      <c r="E118" s="136">
        <f t="shared" si="3"/>
        <v>100</v>
      </c>
      <c r="F118" s="141"/>
    </row>
    <row r="119" spans="1:9" s="138" customFormat="1" ht="45" x14ac:dyDescent="0.25">
      <c r="A119" s="146" t="s">
        <v>266</v>
      </c>
      <c r="B119" s="147" t="s">
        <v>267</v>
      </c>
      <c r="C119" s="135">
        <v>95513</v>
      </c>
      <c r="D119" s="135">
        <v>95513</v>
      </c>
      <c r="E119" s="136">
        <f t="shared" si="3"/>
        <v>100</v>
      </c>
      <c r="F119" s="141"/>
    </row>
    <row r="120" spans="1:9" s="138" customFormat="1" ht="60" x14ac:dyDescent="0.25">
      <c r="A120" s="146" t="s">
        <v>268</v>
      </c>
      <c r="B120" s="147" t="s">
        <v>269</v>
      </c>
      <c r="C120" s="135">
        <v>1078</v>
      </c>
      <c r="D120" s="135">
        <v>212.82307999999998</v>
      </c>
      <c r="E120" s="136">
        <f t="shared" si="3"/>
        <v>19.742400742115027</v>
      </c>
      <c r="F120" s="141"/>
    </row>
    <row r="121" spans="1:9" s="138" customFormat="1" ht="30" x14ac:dyDescent="0.25">
      <c r="A121" s="146" t="s">
        <v>270</v>
      </c>
      <c r="B121" s="147" t="s">
        <v>271</v>
      </c>
      <c r="C121" s="135">
        <v>148333.1</v>
      </c>
      <c r="D121" s="135">
        <v>150495.65712000002</v>
      </c>
      <c r="E121" s="136">
        <f t="shared" si="3"/>
        <v>101.45790596973974</v>
      </c>
      <c r="F121" s="141"/>
    </row>
    <row r="122" spans="1:9" s="138" customFormat="1" ht="60" x14ac:dyDescent="0.25">
      <c r="A122" s="146" t="s">
        <v>272</v>
      </c>
      <c r="B122" s="147" t="s">
        <v>273</v>
      </c>
      <c r="C122" s="135">
        <v>16755.7</v>
      </c>
      <c r="D122" s="135">
        <v>16755.7</v>
      </c>
      <c r="E122" s="136">
        <f t="shared" si="3"/>
        <v>100</v>
      </c>
      <c r="F122" s="141"/>
    </row>
    <row r="123" spans="1:9" s="138" customFormat="1" ht="45" x14ac:dyDescent="0.25">
      <c r="A123" s="146" t="s">
        <v>274</v>
      </c>
      <c r="B123" s="147" t="s">
        <v>275</v>
      </c>
      <c r="C123" s="135">
        <v>26480.7</v>
      </c>
      <c r="D123" s="135">
        <v>26480.7</v>
      </c>
      <c r="E123" s="136">
        <f t="shared" si="3"/>
        <v>100</v>
      </c>
      <c r="F123" s="141"/>
    </row>
    <row r="124" spans="1:9" s="138" customFormat="1" ht="90" x14ac:dyDescent="0.25">
      <c r="A124" s="146" t="s">
        <v>276</v>
      </c>
      <c r="B124" s="147" t="s">
        <v>277</v>
      </c>
      <c r="C124" s="135">
        <v>156263.4</v>
      </c>
      <c r="D124" s="135">
        <v>156263.4</v>
      </c>
      <c r="E124" s="136">
        <f t="shared" si="3"/>
        <v>100</v>
      </c>
      <c r="F124" s="141"/>
    </row>
    <row r="125" spans="1:9" s="138" customFormat="1" ht="60" x14ac:dyDescent="0.25">
      <c r="A125" s="146" t="s">
        <v>278</v>
      </c>
      <c r="B125" s="147" t="s">
        <v>279</v>
      </c>
      <c r="C125" s="135">
        <v>157885.1</v>
      </c>
      <c r="D125" s="135">
        <v>140101.95765</v>
      </c>
      <c r="E125" s="136">
        <f t="shared" si="3"/>
        <v>88.736655738888587</v>
      </c>
      <c r="F125" s="141"/>
    </row>
    <row r="126" spans="1:9" s="138" customFormat="1" ht="60" x14ac:dyDescent="0.25">
      <c r="A126" s="146" t="s">
        <v>280</v>
      </c>
      <c r="B126" s="147" t="s">
        <v>281</v>
      </c>
      <c r="C126" s="135">
        <v>192228.68</v>
      </c>
      <c r="D126" s="135">
        <v>188798.47180999999</v>
      </c>
      <c r="E126" s="136">
        <f t="shared" si="3"/>
        <v>98.215558578459778</v>
      </c>
      <c r="F126" s="141"/>
    </row>
    <row r="127" spans="1:9" s="138" customFormat="1" ht="30" x14ac:dyDescent="0.25">
      <c r="A127" s="146" t="s">
        <v>282</v>
      </c>
      <c r="B127" s="147" t="s">
        <v>283</v>
      </c>
      <c r="C127" s="135">
        <v>31540.2</v>
      </c>
      <c r="D127" s="135">
        <v>31540.2</v>
      </c>
      <c r="E127" s="136">
        <f t="shared" si="3"/>
        <v>100</v>
      </c>
      <c r="F127" s="141"/>
    </row>
    <row r="128" spans="1:9" s="138" customFormat="1" ht="23.25" customHeight="1" x14ac:dyDescent="0.25">
      <c r="A128" s="129" t="s">
        <v>284</v>
      </c>
      <c r="B128" s="130" t="s">
        <v>285</v>
      </c>
      <c r="C128" s="131">
        <f>SUM(C129:C151)</f>
        <v>3668021.5939999996</v>
      </c>
      <c r="D128" s="131">
        <f>SUM(D129:D151)</f>
        <v>3534892.2165100002</v>
      </c>
      <c r="E128" s="140">
        <f>+D128/C128*100</f>
        <v>96.370539974252949</v>
      </c>
      <c r="F128" s="141"/>
      <c r="H128" s="143"/>
      <c r="I128" s="144"/>
    </row>
    <row r="129" spans="1:6" s="138" customFormat="1" ht="45" x14ac:dyDescent="0.25">
      <c r="A129" s="99" t="s">
        <v>286</v>
      </c>
      <c r="B129" s="149" t="s">
        <v>287</v>
      </c>
      <c r="C129" s="135">
        <v>19948</v>
      </c>
      <c r="D129" s="135">
        <v>19948</v>
      </c>
      <c r="E129" s="136">
        <f>+D129/C129*100</f>
        <v>100</v>
      </c>
      <c r="F129" s="141"/>
    </row>
    <row r="130" spans="1:6" s="138" customFormat="1" ht="60" x14ac:dyDescent="0.25">
      <c r="A130" s="99" t="s">
        <v>288</v>
      </c>
      <c r="B130" s="149" t="s">
        <v>289</v>
      </c>
      <c r="C130" s="135">
        <v>603.5</v>
      </c>
      <c r="D130" s="135">
        <v>603.5</v>
      </c>
      <c r="E130" s="136">
        <f t="shared" ref="E130:E151" si="4">+D130/C130*100</f>
        <v>100</v>
      </c>
      <c r="F130" s="141"/>
    </row>
    <row r="131" spans="1:6" s="138" customFormat="1" ht="30" x14ac:dyDescent="0.25">
      <c r="A131" s="99" t="s">
        <v>290</v>
      </c>
      <c r="B131" s="149" t="s">
        <v>291</v>
      </c>
      <c r="C131" s="135">
        <v>9653.5</v>
      </c>
      <c r="D131" s="135">
        <v>7677.4</v>
      </c>
      <c r="E131" s="136">
        <f t="shared" si="4"/>
        <v>79.529704252343706</v>
      </c>
      <c r="F131" s="141"/>
    </row>
    <row r="132" spans="1:6" s="137" customFormat="1" ht="30" x14ac:dyDescent="0.25">
      <c r="A132" s="99" t="s">
        <v>292</v>
      </c>
      <c r="B132" s="149" t="s">
        <v>293</v>
      </c>
      <c r="C132" s="135">
        <v>443347.5</v>
      </c>
      <c r="D132" s="135">
        <v>399882.49864000001</v>
      </c>
      <c r="E132" s="136">
        <f t="shared" si="4"/>
        <v>90.196177634925206</v>
      </c>
      <c r="F132" s="148"/>
    </row>
    <row r="133" spans="1:6" s="137" customFormat="1" ht="60" x14ac:dyDescent="0.25">
      <c r="A133" s="99" t="s">
        <v>294</v>
      </c>
      <c r="B133" s="149" t="s">
        <v>295</v>
      </c>
      <c r="C133" s="135">
        <v>8936.6</v>
      </c>
      <c r="D133" s="135">
        <v>8936.6</v>
      </c>
      <c r="E133" s="136">
        <f t="shared" si="4"/>
        <v>100</v>
      </c>
      <c r="F133" s="148"/>
    </row>
    <row r="134" spans="1:6" s="138" customFormat="1" ht="60" x14ac:dyDescent="0.25">
      <c r="A134" s="99" t="s">
        <v>296</v>
      </c>
      <c r="B134" s="149" t="s">
        <v>297</v>
      </c>
      <c r="C134" s="135">
        <v>128.30000000000001</v>
      </c>
      <c r="D134" s="135">
        <v>163.30000000000001</v>
      </c>
      <c r="E134" s="136">
        <f t="shared" si="4"/>
        <v>127.27981293842556</v>
      </c>
      <c r="F134" s="141"/>
    </row>
    <row r="135" spans="1:6" s="138" customFormat="1" ht="61.5" customHeight="1" x14ac:dyDescent="0.25">
      <c r="A135" s="99" t="s">
        <v>298</v>
      </c>
      <c r="B135" s="149" t="s">
        <v>299</v>
      </c>
      <c r="C135" s="135">
        <v>24634.400000000001</v>
      </c>
      <c r="D135" s="135">
        <v>24634.400000000001</v>
      </c>
      <c r="E135" s="136">
        <f t="shared" si="4"/>
        <v>100</v>
      </c>
      <c r="F135" s="141"/>
    </row>
    <row r="136" spans="1:6" s="138" customFormat="1" ht="60" x14ac:dyDescent="0.25">
      <c r="A136" s="99" t="s">
        <v>300</v>
      </c>
      <c r="B136" s="149" t="s">
        <v>301</v>
      </c>
      <c r="C136" s="135">
        <v>4575.0940000000001</v>
      </c>
      <c r="D136" s="135">
        <v>4575.0930399999997</v>
      </c>
      <c r="E136" s="136">
        <f t="shared" si="4"/>
        <v>99.999979016824568</v>
      </c>
      <c r="F136" s="141"/>
    </row>
    <row r="137" spans="1:6" s="138" customFormat="1" ht="45.75" customHeight="1" x14ac:dyDescent="0.25">
      <c r="A137" s="99" t="s">
        <v>302</v>
      </c>
      <c r="B137" s="149" t="s">
        <v>303</v>
      </c>
      <c r="C137" s="135">
        <v>26.9</v>
      </c>
      <c r="D137" s="135">
        <v>0</v>
      </c>
      <c r="E137" s="136">
        <f t="shared" si="4"/>
        <v>0</v>
      </c>
      <c r="F137" s="141"/>
    </row>
    <row r="138" spans="1:6" s="138" customFormat="1" ht="30" x14ac:dyDescent="0.25">
      <c r="A138" s="99" t="s">
        <v>304</v>
      </c>
      <c r="B138" s="149" t="s">
        <v>305</v>
      </c>
      <c r="C138" s="135">
        <v>199225.7</v>
      </c>
      <c r="D138" s="135">
        <v>204688.5</v>
      </c>
      <c r="E138" s="136">
        <f t="shared" si="4"/>
        <v>102.74201571383612</v>
      </c>
      <c r="F138" s="141"/>
    </row>
    <row r="139" spans="1:6" s="138" customFormat="1" ht="45" x14ac:dyDescent="0.25">
      <c r="A139" s="99" t="s">
        <v>306</v>
      </c>
      <c r="B139" s="149" t="s">
        <v>307</v>
      </c>
      <c r="C139" s="135">
        <v>25602.6</v>
      </c>
      <c r="D139" s="135">
        <v>17727.22</v>
      </c>
      <c r="E139" s="136">
        <f t="shared" si="4"/>
        <v>69.239920945528979</v>
      </c>
      <c r="F139" s="141"/>
    </row>
    <row r="140" spans="1:6" s="138" customFormat="1" ht="61.5" customHeight="1" x14ac:dyDescent="0.25">
      <c r="A140" s="99" t="s">
        <v>308</v>
      </c>
      <c r="B140" s="149" t="s">
        <v>309</v>
      </c>
      <c r="C140" s="135">
        <v>40838.6</v>
      </c>
      <c r="D140" s="135">
        <v>30511.3</v>
      </c>
      <c r="E140" s="136">
        <f t="shared" si="4"/>
        <v>74.711914708143766</v>
      </c>
      <c r="F140" s="141"/>
    </row>
    <row r="141" spans="1:6" s="138" customFormat="1" ht="60" x14ac:dyDescent="0.25">
      <c r="A141" s="99" t="s">
        <v>310</v>
      </c>
      <c r="B141" s="149" t="s">
        <v>311</v>
      </c>
      <c r="C141" s="135">
        <v>40.1</v>
      </c>
      <c r="D141" s="135">
        <v>40.1</v>
      </c>
      <c r="E141" s="136">
        <f t="shared" si="4"/>
        <v>100</v>
      </c>
      <c r="F141" s="141"/>
    </row>
    <row r="142" spans="1:6" s="138" customFormat="1" ht="45" x14ac:dyDescent="0.25">
      <c r="A142" s="99" t="s">
        <v>312</v>
      </c>
      <c r="B142" s="149" t="s">
        <v>313</v>
      </c>
      <c r="C142" s="135">
        <v>1327485.3999999999</v>
      </c>
      <c r="D142" s="135">
        <v>1293977.5</v>
      </c>
      <c r="E142" s="136">
        <f t="shared" si="4"/>
        <v>97.475836645736365</v>
      </c>
      <c r="F142" s="141"/>
    </row>
    <row r="143" spans="1:6" s="138" customFormat="1" ht="90" x14ac:dyDescent="0.25">
      <c r="A143" s="99" t="s">
        <v>314</v>
      </c>
      <c r="B143" s="149" t="s">
        <v>315</v>
      </c>
      <c r="C143" s="135">
        <v>716597.1</v>
      </c>
      <c r="D143" s="135">
        <v>676078.63051000005</v>
      </c>
      <c r="E143" s="136">
        <f t="shared" si="4"/>
        <v>94.345711210664973</v>
      </c>
      <c r="F143" s="148"/>
    </row>
    <row r="144" spans="1:6" s="138" customFormat="1" ht="30" x14ac:dyDescent="0.25">
      <c r="A144" s="99" t="s">
        <v>316</v>
      </c>
      <c r="B144" s="149" t="s">
        <v>317</v>
      </c>
      <c r="C144" s="135">
        <v>29584.799999999999</v>
      </c>
      <c r="D144" s="135">
        <v>29584.799999999999</v>
      </c>
      <c r="E144" s="136">
        <f t="shared" si="4"/>
        <v>100</v>
      </c>
    </row>
    <row r="145" spans="1:9" s="138" customFormat="1" ht="75" x14ac:dyDescent="0.25">
      <c r="A145" s="99" t="s">
        <v>318</v>
      </c>
      <c r="B145" s="149" t="s">
        <v>319</v>
      </c>
      <c r="C145" s="135">
        <v>8684.2000000000007</v>
      </c>
      <c r="D145" s="135">
        <v>8684.2000000000007</v>
      </c>
      <c r="E145" s="136">
        <f t="shared" si="4"/>
        <v>100</v>
      </c>
    </row>
    <row r="146" spans="1:9" s="138" customFormat="1" ht="30" x14ac:dyDescent="0.25">
      <c r="A146" s="99" t="s">
        <v>320</v>
      </c>
      <c r="B146" s="149" t="s">
        <v>321</v>
      </c>
      <c r="C146" s="135">
        <v>277.10000000000002</v>
      </c>
      <c r="D146" s="135">
        <v>277.10000000000002</v>
      </c>
      <c r="E146" s="136">
        <f t="shared" si="4"/>
        <v>100</v>
      </c>
    </row>
    <row r="147" spans="1:9" s="138" customFormat="1" ht="75" x14ac:dyDescent="0.25">
      <c r="A147" s="99" t="s">
        <v>322</v>
      </c>
      <c r="B147" s="149" t="s">
        <v>323</v>
      </c>
      <c r="C147" s="135">
        <v>87287.3</v>
      </c>
      <c r="D147" s="135">
        <v>87287.3</v>
      </c>
      <c r="E147" s="136">
        <f t="shared" si="4"/>
        <v>100</v>
      </c>
    </row>
    <row r="148" spans="1:9" s="138" customFormat="1" ht="90" x14ac:dyDescent="0.25">
      <c r="A148" s="99" t="s">
        <v>324</v>
      </c>
      <c r="B148" s="149" t="s">
        <v>325</v>
      </c>
      <c r="C148" s="135">
        <v>145243.4</v>
      </c>
      <c r="D148" s="135">
        <v>145243.4</v>
      </c>
      <c r="E148" s="136">
        <f t="shared" si="4"/>
        <v>100</v>
      </c>
    </row>
    <row r="149" spans="1:9" s="138" customFormat="1" ht="45" x14ac:dyDescent="0.25">
      <c r="A149" s="99" t="s">
        <v>326</v>
      </c>
      <c r="B149" s="149" t="s">
        <v>327</v>
      </c>
      <c r="C149" s="135">
        <v>509490</v>
      </c>
      <c r="D149" s="135">
        <v>508716.41133999999</v>
      </c>
      <c r="E149" s="136">
        <f t="shared" si="4"/>
        <v>99.848164113132739</v>
      </c>
    </row>
    <row r="150" spans="1:9" s="138" customFormat="1" ht="30" x14ac:dyDescent="0.25">
      <c r="A150" s="99" t="s">
        <v>328</v>
      </c>
      <c r="B150" s="149" t="s">
        <v>329</v>
      </c>
      <c r="C150" s="135">
        <v>65216.6</v>
      </c>
      <c r="D150" s="135">
        <v>65060.075979999994</v>
      </c>
      <c r="E150" s="136">
        <f t="shared" si="4"/>
        <v>99.759993590588891</v>
      </c>
    </row>
    <row r="151" spans="1:9" s="82" customFormat="1" ht="30" x14ac:dyDescent="0.2">
      <c r="A151" s="99" t="s">
        <v>330</v>
      </c>
      <c r="B151" s="149" t="s">
        <v>331</v>
      </c>
      <c r="C151" s="135">
        <v>594.9</v>
      </c>
      <c r="D151" s="135">
        <v>594.88699999999994</v>
      </c>
      <c r="E151" s="136">
        <f t="shared" si="4"/>
        <v>99.997814758782994</v>
      </c>
    </row>
    <row r="152" spans="1:9" s="138" customFormat="1" x14ac:dyDescent="0.25">
      <c r="A152" s="129" t="s">
        <v>332</v>
      </c>
      <c r="B152" s="150" t="s">
        <v>333</v>
      </c>
      <c r="C152" s="131">
        <f>SUM(C153:C168)</f>
        <v>8382111.3999999994</v>
      </c>
      <c r="D152" s="131">
        <f>SUM(D153:D168)</f>
        <v>8248056.9588599997</v>
      </c>
      <c r="E152" s="140">
        <f>+D152/C152*100</f>
        <v>98.40070795122098</v>
      </c>
      <c r="G152" s="142"/>
      <c r="H152" s="144"/>
      <c r="I152" s="144"/>
    </row>
    <row r="153" spans="1:9" s="138" customFormat="1" ht="45" x14ac:dyDescent="0.25">
      <c r="A153" s="99" t="s">
        <v>334</v>
      </c>
      <c r="B153" s="151" t="s">
        <v>335</v>
      </c>
      <c r="C153" s="135">
        <v>5429.7</v>
      </c>
      <c r="D153" s="135">
        <v>4762.4789700000001</v>
      </c>
      <c r="E153" s="136">
        <f>+D153/C153*100</f>
        <v>87.711640974639494</v>
      </c>
      <c r="H153" s="144"/>
      <c r="I153" s="144"/>
    </row>
    <row r="154" spans="1:9" s="82" customFormat="1" ht="45" x14ac:dyDescent="0.2">
      <c r="A154" s="146" t="s">
        <v>336</v>
      </c>
      <c r="B154" s="152" t="s">
        <v>337</v>
      </c>
      <c r="C154" s="135">
        <v>6543.2</v>
      </c>
      <c r="D154" s="135">
        <v>7778.6252000000004</v>
      </c>
      <c r="E154" s="136">
        <f t="shared" ref="E154:E168" si="5">+D154/C154*100</f>
        <v>118.88105514121531</v>
      </c>
    </row>
    <row r="155" spans="1:9" s="82" customFormat="1" ht="75" x14ac:dyDescent="0.2">
      <c r="A155" s="146" t="s">
        <v>338</v>
      </c>
      <c r="B155" s="152" t="s">
        <v>339</v>
      </c>
      <c r="C155" s="135">
        <v>665</v>
      </c>
      <c r="D155" s="135">
        <v>0</v>
      </c>
      <c r="E155" s="136">
        <f t="shared" si="5"/>
        <v>0</v>
      </c>
    </row>
    <row r="156" spans="1:9" s="82" customFormat="1" ht="45" x14ac:dyDescent="0.2">
      <c r="A156" s="146" t="s">
        <v>340</v>
      </c>
      <c r="B156" s="152" t="s">
        <v>341</v>
      </c>
      <c r="C156" s="135">
        <v>46209.9</v>
      </c>
      <c r="D156" s="135">
        <v>46209.9</v>
      </c>
      <c r="E156" s="136">
        <f t="shared" si="5"/>
        <v>100</v>
      </c>
    </row>
    <row r="157" spans="1:9" s="82" customFormat="1" ht="60" x14ac:dyDescent="0.2">
      <c r="A157" s="99" t="s">
        <v>342</v>
      </c>
      <c r="B157" s="149" t="s">
        <v>343</v>
      </c>
      <c r="C157" s="135">
        <v>144808.9</v>
      </c>
      <c r="D157" s="135">
        <v>144801.51212999999</v>
      </c>
      <c r="E157" s="136">
        <f t="shared" si="5"/>
        <v>99.994898193412141</v>
      </c>
    </row>
    <row r="158" spans="1:9" s="82" customFormat="1" ht="45" x14ac:dyDescent="0.2">
      <c r="A158" s="146" t="s">
        <v>344</v>
      </c>
      <c r="B158" s="152" t="s">
        <v>345</v>
      </c>
      <c r="C158" s="135">
        <v>40880.800000000003</v>
      </c>
      <c r="D158" s="135">
        <v>28187.914000000001</v>
      </c>
      <c r="E158" s="136">
        <f t="shared" si="5"/>
        <v>68.951473552376669</v>
      </c>
    </row>
    <row r="159" spans="1:9" s="82" customFormat="1" ht="75" x14ac:dyDescent="0.2">
      <c r="A159" s="146" t="s">
        <v>346</v>
      </c>
      <c r="B159" s="152" t="s">
        <v>347</v>
      </c>
      <c r="C159" s="135">
        <v>147832.79999999999</v>
      </c>
      <c r="D159" s="135">
        <v>144852.46028999999</v>
      </c>
      <c r="E159" s="136">
        <f t="shared" si="5"/>
        <v>97.983979394288681</v>
      </c>
    </row>
    <row r="160" spans="1:9" s="82" customFormat="1" ht="180" x14ac:dyDescent="0.2">
      <c r="A160" s="146" t="s">
        <v>348</v>
      </c>
      <c r="B160" s="152" t="s">
        <v>349</v>
      </c>
      <c r="C160" s="135">
        <v>555.79999999999995</v>
      </c>
      <c r="D160" s="135">
        <v>555.79999999999995</v>
      </c>
      <c r="E160" s="136">
        <f t="shared" si="5"/>
        <v>100</v>
      </c>
    </row>
    <row r="161" spans="1:5" s="82" customFormat="1" ht="63" customHeight="1" x14ac:dyDescent="0.2">
      <c r="A161" s="146" t="s">
        <v>350</v>
      </c>
      <c r="B161" s="152" t="s">
        <v>351</v>
      </c>
      <c r="C161" s="135">
        <v>7198.2</v>
      </c>
      <c r="D161" s="135">
        <v>7198.2</v>
      </c>
      <c r="E161" s="136">
        <f t="shared" si="5"/>
        <v>100</v>
      </c>
    </row>
    <row r="162" spans="1:5" s="82" customFormat="1" ht="60" x14ac:dyDescent="0.2">
      <c r="A162" s="146" t="s">
        <v>352</v>
      </c>
      <c r="B162" s="152" t="s">
        <v>353</v>
      </c>
      <c r="C162" s="135">
        <v>193732.4</v>
      </c>
      <c r="D162" s="135">
        <v>171868.15018</v>
      </c>
      <c r="E162" s="136">
        <f t="shared" si="5"/>
        <v>88.714200711909825</v>
      </c>
    </row>
    <row r="163" spans="1:5" s="82" customFormat="1" ht="60" x14ac:dyDescent="0.2">
      <c r="A163" s="146" t="s">
        <v>354</v>
      </c>
      <c r="B163" s="152" t="s">
        <v>355</v>
      </c>
      <c r="C163" s="135">
        <v>1000000</v>
      </c>
      <c r="D163" s="135">
        <v>1000000</v>
      </c>
      <c r="E163" s="136">
        <f t="shared" si="5"/>
        <v>100</v>
      </c>
    </row>
    <row r="164" spans="1:5" s="82" customFormat="1" ht="60" x14ac:dyDescent="0.2">
      <c r="A164" s="146" t="s">
        <v>356</v>
      </c>
      <c r="B164" s="152" t="s">
        <v>357</v>
      </c>
      <c r="C164" s="135">
        <v>706000</v>
      </c>
      <c r="D164" s="135">
        <v>706000</v>
      </c>
      <c r="E164" s="136">
        <f t="shared" si="5"/>
        <v>100</v>
      </c>
    </row>
    <row r="165" spans="1:5" s="82" customFormat="1" ht="30" customHeight="1" x14ac:dyDescent="0.2">
      <c r="A165" s="146" t="s">
        <v>358</v>
      </c>
      <c r="B165" s="152" t="s">
        <v>359</v>
      </c>
      <c r="C165" s="135">
        <v>10000</v>
      </c>
      <c r="D165" s="135">
        <v>10000</v>
      </c>
      <c r="E165" s="136">
        <f t="shared" si="5"/>
        <v>100</v>
      </c>
    </row>
    <row r="166" spans="1:5" s="82" customFormat="1" ht="61.5" customHeight="1" x14ac:dyDescent="0.2">
      <c r="A166" s="146" t="s">
        <v>360</v>
      </c>
      <c r="B166" s="152" t="s">
        <v>361</v>
      </c>
      <c r="C166" s="135">
        <v>43.4</v>
      </c>
      <c r="D166" s="135">
        <v>43.3996</v>
      </c>
      <c r="E166" s="136">
        <f t="shared" si="5"/>
        <v>99.999078341013828</v>
      </c>
    </row>
    <row r="167" spans="1:5" s="82" customFormat="1" ht="45" x14ac:dyDescent="0.2">
      <c r="A167" s="146" t="s">
        <v>362</v>
      </c>
      <c r="B167" s="152" t="s">
        <v>363</v>
      </c>
      <c r="C167" s="135">
        <v>3000000</v>
      </c>
      <c r="D167" s="135">
        <v>3000000</v>
      </c>
      <c r="E167" s="136">
        <f t="shared" si="5"/>
        <v>100</v>
      </c>
    </row>
    <row r="168" spans="1:5" s="82" customFormat="1" ht="45" x14ac:dyDescent="0.2">
      <c r="A168" s="146" t="s">
        <v>364</v>
      </c>
      <c r="B168" s="152" t="s">
        <v>365</v>
      </c>
      <c r="C168" s="135">
        <v>3072211.3</v>
      </c>
      <c r="D168" s="135">
        <v>2975798.5184899997</v>
      </c>
      <c r="E168" s="136">
        <f t="shared" si="5"/>
        <v>96.86177895674038</v>
      </c>
    </row>
    <row r="169" spans="1:5" s="82" customFormat="1" ht="29.25" customHeight="1" x14ac:dyDescent="0.2">
      <c r="A169" s="153" t="s">
        <v>366</v>
      </c>
      <c r="B169" s="154" t="s">
        <v>367</v>
      </c>
      <c r="C169" s="124">
        <f>SUM(C170:C170)</f>
        <v>510382.7</v>
      </c>
      <c r="D169" s="124">
        <f>SUM(D170:D170)</f>
        <v>507201.74441000004</v>
      </c>
      <c r="E169" s="155">
        <f>+D169/C169*100</f>
        <v>99.37675089888431</v>
      </c>
    </row>
    <row r="170" spans="1:5" s="82" customFormat="1" ht="93.75" customHeight="1" x14ac:dyDescent="0.2">
      <c r="A170" s="146" t="s">
        <v>368</v>
      </c>
      <c r="B170" s="152" t="s">
        <v>369</v>
      </c>
      <c r="C170" s="156">
        <v>510382.7</v>
      </c>
      <c r="D170" s="156">
        <v>507201.74441000004</v>
      </c>
      <c r="E170" s="157">
        <f>+D170/C170*100</f>
        <v>99.37675089888431</v>
      </c>
    </row>
    <row r="171" spans="1:5" s="82" customFormat="1" ht="84" customHeight="1" x14ac:dyDescent="0.2">
      <c r="A171" s="153" t="s">
        <v>370</v>
      </c>
      <c r="B171" s="154" t="s">
        <v>371</v>
      </c>
      <c r="C171" s="158">
        <f>SUM(C172:C179)</f>
        <v>1732.9</v>
      </c>
      <c r="D171" s="158">
        <f>SUM(D172:D179)</f>
        <v>23241.854800000001</v>
      </c>
      <c r="E171" s="155">
        <f>+D171/C171*100</f>
        <v>1341.211541346875</v>
      </c>
    </row>
    <row r="172" spans="1:5" s="82" customFormat="1" ht="45" x14ac:dyDescent="0.2">
      <c r="A172" s="146" t="s">
        <v>372</v>
      </c>
      <c r="B172" s="152" t="s">
        <v>373</v>
      </c>
      <c r="C172" s="156">
        <v>981.1</v>
      </c>
      <c r="D172" s="156">
        <v>1274.6587199999999</v>
      </c>
      <c r="E172" s="157">
        <f>+D172/C172*100</f>
        <v>129.9213861991642</v>
      </c>
    </row>
    <row r="173" spans="1:5" s="82" customFormat="1" ht="59.25" customHeight="1" x14ac:dyDescent="0.2">
      <c r="A173" s="146" t="s">
        <v>374</v>
      </c>
      <c r="B173" s="152" t="s">
        <v>375</v>
      </c>
      <c r="C173" s="156">
        <v>602.4</v>
      </c>
      <c r="D173" s="156">
        <v>608.49680000000001</v>
      </c>
      <c r="E173" s="157">
        <f t="shared" ref="E173:E177" si="6">+D173/C173*100</f>
        <v>101.01208499335989</v>
      </c>
    </row>
    <row r="174" spans="1:5" s="82" customFormat="1" ht="60" x14ac:dyDescent="0.2">
      <c r="A174" s="146" t="s">
        <v>376</v>
      </c>
      <c r="B174" s="152" t="s">
        <v>377</v>
      </c>
      <c r="C174" s="156">
        <v>1.7</v>
      </c>
      <c r="D174" s="156">
        <v>1.68</v>
      </c>
      <c r="E174" s="157">
        <f t="shared" si="6"/>
        <v>98.82352941176471</v>
      </c>
    </row>
    <row r="175" spans="1:5" s="82" customFormat="1" ht="46.5" customHeight="1" x14ac:dyDescent="0.2">
      <c r="A175" s="146" t="s">
        <v>378</v>
      </c>
      <c r="B175" s="152" t="s">
        <v>379</v>
      </c>
      <c r="C175" s="156">
        <v>24.2</v>
      </c>
      <c r="D175" s="156">
        <v>24.229389999999999</v>
      </c>
      <c r="E175" s="157">
        <f t="shared" si="6"/>
        <v>100.12144628099173</v>
      </c>
    </row>
    <row r="176" spans="1:5" s="82" customFormat="1" ht="123" customHeight="1" x14ac:dyDescent="0.2">
      <c r="A176" s="146" t="s">
        <v>380</v>
      </c>
      <c r="B176" s="152" t="s">
        <v>381</v>
      </c>
      <c r="C176" s="156">
        <v>107.3</v>
      </c>
      <c r="D176" s="156">
        <v>112.33953</v>
      </c>
      <c r="E176" s="157">
        <f t="shared" si="6"/>
        <v>104.69667287977633</v>
      </c>
    </row>
    <row r="177" spans="1:6" s="82" customFormat="1" ht="60" x14ac:dyDescent="0.2">
      <c r="A177" s="146" t="s">
        <v>382</v>
      </c>
      <c r="B177" s="152" t="s">
        <v>383</v>
      </c>
      <c r="C177" s="156">
        <v>1.2</v>
      </c>
      <c r="D177" s="156">
        <v>1.2341099999999998</v>
      </c>
      <c r="E177" s="157">
        <f t="shared" si="6"/>
        <v>102.84249999999999</v>
      </c>
    </row>
    <row r="178" spans="1:6" s="82" customFormat="1" ht="75" x14ac:dyDescent="0.2">
      <c r="A178" s="146" t="s">
        <v>384</v>
      </c>
      <c r="B178" s="152" t="s">
        <v>385</v>
      </c>
      <c r="C178" s="156">
        <v>15</v>
      </c>
      <c r="D178" s="156">
        <v>15</v>
      </c>
      <c r="E178" s="157">
        <f>+D178/C178*100</f>
        <v>100</v>
      </c>
    </row>
    <row r="179" spans="1:6" s="82" customFormat="1" ht="60" x14ac:dyDescent="0.2">
      <c r="A179" s="146" t="s">
        <v>386</v>
      </c>
      <c r="B179" s="152" t="s">
        <v>387</v>
      </c>
      <c r="C179" s="156">
        <v>0</v>
      </c>
      <c r="D179" s="156">
        <v>21204.216250000001</v>
      </c>
      <c r="E179" s="157"/>
    </row>
    <row r="180" spans="1:6" ht="42.75" x14ac:dyDescent="0.25">
      <c r="A180" s="153" t="s">
        <v>388</v>
      </c>
      <c r="B180" s="154" t="s">
        <v>389</v>
      </c>
      <c r="C180" s="158">
        <f>SUM(C181:C198)</f>
        <v>-6376.2000000000007</v>
      </c>
      <c r="D180" s="158">
        <f>SUM(D181:D198)</f>
        <v>-23415.677930000005</v>
      </c>
      <c r="E180" s="155">
        <f>+D180/C180*100</f>
        <v>367.23562513722914</v>
      </c>
    </row>
    <row r="181" spans="1:6" ht="60" x14ac:dyDescent="0.25">
      <c r="A181" s="146" t="s">
        <v>390</v>
      </c>
      <c r="B181" s="159" t="s">
        <v>391</v>
      </c>
      <c r="C181" s="135">
        <v>0</v>
      </c>
      <c r="D181" s="135">
        <v>-90</v>
      </c>
      <c r="E181" s="157"/>
      <c r="F181" s="135"/>
    </row>
    <row r="182" spans="1:6" ht="60" x14ac:dyDescent="0.25">
      <c r="A182" s="146" t="s">
        <v>392</v>
      </c>
      <c r="B182" s="152" t="s">
        <v>393</v>
      </c>
      <c r="C182" s="135">
        <v>0</v>
      </c>
      <c r="D182" s="135">
        <v>-6476.3392000000003</v>
      </c>
      <c r="E182" s="157"/>
    </row>
    <row r="183" spans="1:6" ht="75" x14ac:dyDescent="0.25">
      <c r="A183" s="146" t="s">
        <v>394</v>
      </c>
      <c r="B183" s="152" t="s">
        <v>395</v>
      </c>
      <c r="C183" s="135">
        <v>0</v>
      </c>
      <c r="D183" s="135">
        <v>-3.9399999999999999E-3</v>
      </c>
      <c r="E183" s="157"/>
    </row>
    <row r="184" spans="1:6" ht="45.75" customHeight="1" x14ac:dyDescent="0.25">
      <c r="A184" s="146" t="s">
        <v>396</v>
      </c>
      <c r="B184" s="152" t="s">
        <v>397</v>
      </c>
      <c r="C184" s="135">
        <v>-1.2</v>
      </c>
      <c r="D184" s="135">
        <v>-1.1353800000000001</v>
      </c>
      <c r="E184" s="157">
        <f t="shared" ref="E184:E198" si="7">+D184/C184*100</f>
        <v>94.615000000000009</v>
      </c>
    </row>
    <row r="185" spans="1:6" ht="33" customHeight="1" x14ac:dyDescent="0.25">
      <c r="A185" s="146" t="s">
        <v>398</v>
      </c>
      <c r="B185" s="152" t="s">
        <v>399</v>
      </c>
      <c r="C185" s="135">
        <v>-981.1</v>
      </c>
      <c r="D185" s="135">
        <v>-981.06168000000002</v>
      </c>
      <c r="E185" s="157">
        <f t="shared" si="7"/>
        <v>99.996094180002032</v>
      </c>
    </row>
    <row r="186" spans="1:6" ht="45" x14ac:dyDescent="0.25">
      <c r="A186" s="146" t="s">
        <v>400</v>
      </c>
      <c r="B186" s="152" t="s">
        <v>401</v>
      </c>
      <c r="C186" s="135">
        <v>0</v>
      </c>
      <c r="D186" s="135">
        <v>-275.91329999999999</v>
      </c>
      <c r="E186" s="157"/>
    </row>
    <row r="187" spans="1:6" ht="60" x14ac:dyDescent="0.25">
      <c r="A187" s="146" t="s">
        <v>402</v>
      </c>
      <c r="B187" s="152" t="s">
        <v>403</v>
      </c>
      <c r="C187" s="135">
        <v>-602.4</v>
      </c>
      <c r="D187" s="135">
        <v>-602.41183000000001</v>
      </c>
      <c r="E187" s="157">
        <f t="shared" si="7"/>
        <v>100.00196381142099</v>
      </c>
    </row>
    <row r="188" spans="1:6" ht="45" x14ac:dyDescent="0.25">
      <c r="A188" s="146" t="s">
        <v>404</v>
      </c>
      <c r="B188" s="152" t="s">
        <v>405</v>
      </c>
      <c r="C188" s="135">
        <v>-232.1</v>
      </c>
      <c r="D188" s="135">
        <v>-232.04673</v>
      </c>
      <c r="E188" s="157">
        <f t="shared" si="7"/>
        <v>99.977048685911242</v>
      </c>
    </row>
    <row r="189" spans="1:6" ht="33.75" customHeight="1" x14ac:dyDescent="0.25">
      <c r="A189" s="146" t="s">
        <v>406</v>
      </c>
      <c r="B189" s="152" t="s">
        <v>407</v>
      </c>
      <c r="C189" s="135">
        <v>-0.2</v>
      </c>
      <c r="D189" s="135">
        <v>-0.2</v>
      </c>
      <c r="E189" s="157">
        <f t="shared" si="7"/>
        <v>100</v>
      </c>
    </row>
    <row r="190" spans="1:6" ht="45" x14ac:dyDescent="0.25">
      <c r="A190" s="146" t="s">
        <v>408</v>
      </c>
      <c r="B190" s="152" t="s">
        <v>409</v>
      </c>
      <c r="C190" s="135">
        <v>-24.2</v>
      </c>
      <c r="D190" s="135">
        <v>-24.229389999999999</v>
      </c>
      <c r="E190" s="157">
        <f t="shared" si="7"/>
        <v>100.12144628099173</v>
      </c>
    </row>
    <row r="191" spans="1:6" ht="105" x14ac:dyDescent="0.25">
      <c r="A191" s="146" t="s">
        <v>410</v>
      </c>
      <c r="B191" s="152" t="s">
        <v>411</v>
      </c>
      <c r="C191" s="135">
        <v>-16.600000000000001</v>
      </c>
      <c r="D191" s="135">
        <v>-16.61</v>
      </c>
      <c r="E191" s="157">
        <f t="shared" si="7"/>
        <v>100.06024096385542</v>
      </c>
    </row>
    <row r="192" spans="1:6" ht="87.75" customHeight="1" x14ac:dyDescent="0.25">
      <c r="A192" s="146" t="s">
        <v>412</v>
      </c>
      <c r="B192" s="152" t="s">
        <v>413</v>
      </c>
      <c r="C192" s="135">
        <v>0</v>
      </c>
      <c r="D192" s="135">
        <v>-1.21044</v>
      </c>
      <c r="E192" s="157"/>
    </row>
    <row r="193" spans="1:5" ht="60" x14ac:dyDescent="0.25">
      <c r="A193" s="146" t="s">
        <v>414</v>
      </c>
      <c r="B193" s="152" t="s">
        <v>415</v>
      </c>
      <c r="C193" s="135">
        <v>0</v>
      </c>
      <c r="D193" s="135">
        <v>-518.45490000000007</v>
      </c>
      <c r="E193" s="157"/>
    </row>
    <row r="194" spans="1:5" ht="120" x14ac:dyDescent="0.25">
      <c r="A194" s="146" t="s">
        <v>416</v>
      </c>
      <c r="B194" s="152" t="s">
        <v>417</v>
      </c>
      <c r="C194" s="135">
        <v>-1759</v>
      </c>
      <c r="D194" s="135">
        <v>-1764.0428400000001</v>
      </c>
      <c r="E194" s="157">
        <f t="shared" si="7"/>
        <v>100.28668789084708</v>
      </c>
    </row>
    <row r="195" spans="1:5" ht="60" x14ac:dyDescent="0.25">
      <c r="A195" s="146" t="s">
        <v>418</v>
      </c>
      <c r="B195" s="152" t="s">
        <v>419</v>
      </c>
      <c r="C195" s="135">
        <v>-263.10000000000002</v>
      </c>
      <c r="D195" s="135">
        <v>-263.14100000000002</v>
      </c>
      <c r="E195" s="157">
        <f t="shared" si="7"/>
        <v>100.01558342835423</v>
      </c>
    </row>
    <row r="196" spans="1:5" ht="30" x14ac:dyDescent="0.25">
      <c r="A196" s="146" t="s">
        <v>420</v>
      </c>
      <c r="B196" s="152" t="s">
        <v>421</v>
      </c>
      <c r="C196" s="135">
        <v>-42.9</v>
      </c>
      <c r="D196" s="135">
        <v>-42.926000000000002</v>
      </c>
      <c r="E196" s="157">
        <f t="shared" si="7"/>
        <v>100.06060606060608</v>
      </c>
    </row>
    <row r="197" spans="1:5" ht="45" x14ac:dyDescent="0.25">
      <c r="A197" s="146" t="s">
        <v>422</v>
      </c>
      <c r="B197" s="152" t="s">
        <v>423</v>
      </c>
      <c r="C197" s="135">
        <v>0</v>
      </c>
      <c r="D197" s="135">
        <v>-623.70000000000005</v>
      </c>
      <c r="E197" s="157"/>
    </row>
    <row r="198" spans="1:5" ht="45" x14ac:dyDescent="0.25">
      <c r="A198" s="146" t="s">
        <v>424</v>
      </c>
      <c r="B198" s="152" t="s">
        <v>425</v>
      </c>
      <c r="C198" s="135">
        <v>-2453.4</v>
      </c>
      <c r="D198" s="135">
        <v>-11502.2513</v>
      </c>
      <c r="E198" s="157">
        <f t="shared" si="7"/>
        <v>468.82902502649381</v>
      </c>
    </row>
    <row r="199" spans="1:5" x14ac:dyDescent="0.25">
      <c r="A199" s="146"/>
      <c r="B199" s="159"/>
      <c r="C199" s="135"/>
      <c r="D199" s="135"/>
      <c r="E199" s="160"/>
    </row>
    <row r="200" spans="1:5" x14ac:dyDescent="0.25">
      <c r="A200" s="161"/>
      <c r="B200" s="162" t="s">
        <v>426</v>
      </c>
      <c r="C200" s="163">
        <f>C53+C12</f>
        <v>47242063.842030004</v>
      </c>
      <c r="D200" s="163">
        <f>D53+D12</f>
        <v>46092524.729760014</v>
      </c>
      <c r="E200" s="164">
        <f>D200/C200*100</f>
        <v>97.566704291087134</v>
      </c>
    </row>
    <row r="201" spans="1:5" x14ac:dyDescent="0.25">
      <c r="B201" s="165"/>
    </row>
    <row r="202" spans="1:5" x14ac:dyDescent="0.25">
      <c r="B202" s="165"/>
    </row>
    <row r="203" spans="1:5" x14ac:dyDescent="0.25">
      <c r="B203" s="165"/>
    </row>
    <row r="204" spans="1:5" x14ac:dyDescent="0.25">
      <c r="B204" s="165"/>
    </row>
    <row r="205" spans="1:5" x14ac:dyDescent="0.25">
      <c r="B205" s="165"/>
      <c r="C205" s="160"/>
      <c r="D205" s="160"/>
    </row>
    <row r="206" spans="1:5" x14ac:dyDescent="0.25">
      <c r="B206" s="165"/>
    </row>
    <row r="207" spans="1:5" x14ac:dyDescent="0.25">
      <c r="B207" s="165"/>
    </row>
    <row r="208" spans="1:5" x14ac:dyDescent="0.25">
      <c r="B208" s="165"/>
    </row>
    <row r="209" spans="2:2" x14ac:dyDescent="0.25">
      <c r="B209" s="165"/>
    </row>
    <row r="210" spans="2:2" x14ac:dyDescent="0.25">
      <c r="B210" s="165"/>
    </row>
    <row r="211" spans="2:2" x14ac:dyDescent="0.25">
      <c r="B211" s="165"/>
    </row>
    <row r="212" spans="2:2" x14ac:dyDescent="0.25">
      <c r="B212" s="165"/>
    </row>
    <row r="213" spans="2:2" x14ac:dyDescent="0.25">
      <c r="B213" s="165"/>
    </row>
    <row r="214" spans="2:2" x14ac:dyDescent="0.25">
      <c r="B214" s="165"/>
    </row>
    <row r="215" spans="2:2" x14ac:dyDescent="0.25">
      <c r="B215" s="165"/>
    </row>
    <row r="216" spans="2:2" x14ac:dyDescent="0.25">
      <c r="B216" s="165"/>
    </row>
    <row r="217" spans="2:2" x14ac:dyDescent="0.25">
      <c r="B217" s="165"/>
    </row>
    <row r="218" spans="2:2" x14ac:dyDescent="0.25">
      <c r="B218" s="165"/>
    </row>
    <row r="219" spans="2:2" x14ac:dyDescent="0.25">
      <c r="B219" s="165"/>
    </row>
    <row r="220" spans="2:2" x14ac:dyDescent="0.25">
      <c r="B220" s="165"/>
    </row>
    <row r="221" spans="2:2" x14ac:dyDescent="0.25">
      <c r="B221" s="165"/>
    </row>
    <row r="222" spans="2:2" x14ac:dyDescent="0.25">
      <c r="B222" s="165"/>
    </row>
    <row r="223" spans="2:2" x14ac:dyDescent="0.25">
      <c r="B223" s="165"/>
    </row>
    <row r="224" spans="2:2" x14ac:dyDescent="0.25">
      <c r="B224" s="165"/>
    </row>
    <row r="225" spans="2:2" x14ac:dyDescent="0.25">
      <c r="B225" s="165"/>
    </row>
    <row r="226" spans="2:2" x14ac:dyDescent="0.25">
      <c r="B226" s="165"/>
    </row>
    <row r="227" spans="2:2" x14ac:dyDescent="0.25">
      <c r="B227" s="165"/>
    </row>
    <row r="228" spans="2:2" x14ac:dyDescent="0.25">
      <c r="B228" s="165"/>
    </row>
    <row r="229" spans="2:2" x14ac:dyDescent="0.25">
      <c r="B229" s="165"/>
    </row>
    <row r="230" spans="2:2" x14ac:dyDescent="0.25">
      <c r="B230" s="165"/>
    </row>
    <row r="231" spans="2:2" x14ac:dyDescent="0.25">
      <c r="B231" s="165"/>
    </row>
    <row r="232" spans="2:2" x14ac:dyDescent="0.25">
      <c r="B232" s="165"/>
    </row>
    <row r="233" spans="2:2" x14ac:dyDescent="0.25">
      <c r="B233" s="165"/>
    </row>
    <row r="234" spans="2:2" x14ac:dyDescent="0.25">
      <c r="B234" s="165"/>
    </row>
    <row r="235" spans="2:2" x14ac:dyDescent="0.25">
      <c r="B235" s="165"/>
    </row>
    <row r="236" spans="2:2" x14ac:dyDescent="0.25">
      <c r="B236" s="165"/>
    </row>
    <row r="237" spans="2:2" x14ac:dyDescent="0.25">
      <c r="B237" s="165"/>
    </row>
    <row r="238" spans="2:2" x14ac:dyDescent="0.25">
      <c r="B238" s="165"/>
    </row>
    <row r="239" spans="2:2" x14ac:dyDescent="0.25">
      <c r="B239" s="165"/>
    </row>
    <row r="240" spans="2:2" x14ac:dyDescent="0.25">
      <c r="B240" s="165"/>
    </row>
    <row r="241" spans="2:2" x14ac:dyDescent="0.25">
      <c r="B241" s="165"/>
    </row>
    <row r="242" spans="2:2" x14ac:dyDescent="0.25">
      <c r="B242" s="165"/>
    </row>
    <row r="243" spans="2:2" x14ac:dyDescent="0.25">
      <c r="B243" s="165"/>
    </row>
    <row r="244" spans="2:2" x14ac:dyDescent="0.25">
      <c r="B244" s="165"/>
    </row>
    <row r="245" spans="2:2" x14ac:dyDescent="0.25">
      <c r="B245" s="165"/>
    </row>
    <row r="246" spans="2:2" x14ac:dyDescent="0.25">
      <c r="B246" s="165"/>
    </row>
    <row r="247" spans="2:2" x14ac:dyDescent="0.25">
      <c r="B247" s="165"/>
    </row>
    <row r="248" spans="2:2" x14ac:dyDescent="0.25">
      <c r="B248" s="165"/>
    </row>
    <row r="249" spans="2:2" x14ac:dyDescent="0.25">
      <c r="B249" s="165"/>
    </row>
    <row r="250" spans="2:2" x14ac:dyDescent="0.25">
      <c r="B250" s="165"/>
    </row>
    <row r="251" spans="2:2" x14ac:dyDescent="0.25">
      <c r="B251" s="165"/>
    </row>
    <row r="252" spans="2:2" x14ac:dyDescent="0.25">
      <c r="B252" s="165"/>
    </row>
    <row r="253" spans="2:2" x14ac:dyDescent="0.25">
      <c r="B253" s="165"/>
    </row>
    <row r="254" spans="2:2" x14ac:dyDescent="0.25">
      <c r="B254" s="165"/>
    </row>
    <row r="255" spans="2:2" x14ac:dyDescent="0.25">
      <c r="B255" s="165"/>
    </row>
    <row r="256" spans="2:2" x14ac:dyDescent="0.25">
      <c r="B256" s="165"/>
    </row>
    <row r="257" spans="2:2" x14ac:dyDescent="0.25">
      <c r="B257" s="165"/>
    </row>
    <row r="258" spans="2:2" x14ac:dyDescent="0.25">
      <c r="B258" s="165"/>
    </row>
    <row r="259" spans="2:2" x14ac:dyDescent="0.25">
      <c r="B259" s="165"/>
    </row>
    <row r="260" spans="2:2" x14ac:dyDescent="0.25">
      <c r="B260" s="165"/>
    </row>
    <row r="261" spans="2:2" x14ac:dyDescent="0.25">
      <c r="B261" s="165"/>
    </row>
    <row r="262" spans="2:2" x14ac:dyDescent="0.25">
      <c r="B262" s="165"/>
    </row>
    <row r="263" spans="2:2" x14ac:dyDescent="0.25">
      <c r="B263" s="165"/>
    </row>
    <row r="264" spans="2:2" x14ac:dyDescent="0.25">
      <c r="B264" s="165"/>
    </row>
    <row r="265" spans="2:2" x14ac:dyDescent="0.25">
      <c r="B265" s="165"/>
    </row>
    <row r="266" spans="2:2" x14ac:dyDescent="0.25">
      <c r="B266" s="165"/>
    </row>
    <row r="267" spans="2:2" x14ac:dyDescent="0.25">
      <c r="B267" s="165"/>
    </row>
    <row r="268" spans="2:2" x14ac:dyDescent="0.25">
      <c r="B268" s="165"/>
    </row>
    <row r="269" spans="2:2" x14ac:dyDescent="0.25">
      <c r="B269" s="165"/>
    </row>
    <row r="270" spans="2:2" x14ac:dyDescent="0.25">
      <c r="B270" s="165"/>
    </row>
    <row r="271" spans="2:2" x14ac:dyDescent="0.25">
      <c r="B271" s="165"/>
    </row>
    <row r="272" spans="2:2" x14ac:dyDescent="0.25">
      <c r="B272" s="165"/>
    </row>
    <row r="273" spans="2:2" x14ac:dyDescent="0.25">
      <c r="B273" s="165"/>
    </row>
    <row r="274" spans="2:2" x14ac:dyDescent="0.25">
      <c r="B274" s="165"/>
    </row>
    <row r="275" spans="2:2" x14ac:dyDescent="0.25">
      <c r="B275" s="165"/>
    </row>
    <row r="276" spans="2:2" x14ac:dyDescent="0.25">
      <c r="B276" s="165"/>
    </row>
    <row r="277" spans="2:2" x14ac:dyDescent="0.25">
      <c r="B277" s="165"/>
    </row>
    <row r="278" spans="2:2" x14ac:dyDescent="0.25">
      <c r="B278" s="165"/>
    </row>
    <row r="279" spans="2:2" x14ac:dyDescent="0.25">
      <c r="B279" s="165"/>
    </row>
    <row r="280" spans="2:2" x14ac:dyDescent="0.25">
      <c r="B280" s="165"/>
    </row>
    <row r="281" spans="2:2" x14ac:dyDescent="0.25">
      <c r="B281" s="165"/>
    </row>
    <row r="282" spans="2:2" x14ac:dyDescent="0.25">
      <c r="B282" s="165"/>
    </row>
    <row r="283" spans="2:2" x14ac:dyDescent="0.25">
      <c r="B283" s="165"/>
    </row>
    <row r="284" spans="2:2" x14ac:dyDescent="0.25">
      <c r="B284" s="165"/>
    </row>
    <row r="285" spans="2:2" x14ac:dyDescent="0.25">
      <c r="B285" s="165"/>
    </row>
    <row r="286" spans="2:2" x14ac:dyDescent="0.25">
      <c r="B286" s="165"/>
    </row>
    <row r="287" spans="2:2" x14ac:dyDescent="0.25">
      <c r="B287" s="165"/>
    </row>
    <row r="288" spans="2:2" x14ac:dyDescent="0.25">
      <c r="B288" s="165"/>
    </row>
    <row r="289" spans="2:2" x14ac:dyDescent="0.25">
      <c r="B289" s="165"/>
    </row>
    <row r="290" spans="2:2" x14ac:dyDescent="0.25">
      <c r="B290" s="165"/>
    </row>
    <row r="291" spans="2:2" x14ac:dyDescent="0.25">
      <c r="B291" s="165"/>
    </row>
    <row r="292" spans="2:2" x14ac:dyDescent="0.25">
      <c r="B292" s="165"/>
    </row>
    <row r="293" spans="2:2" x14ac:dyDescent="0.25">
      <c r="B293" s="165"/>
    </row>
    <row r="294" spans="2:2" x14ac:dyDescent="0.25">
      <c r="B294" s="165"/>
    </row>
    <row r="295" spans="2:2" x14ac:dyDescent="0.25">
      <c r="B295" s="165"/>
    </row>
    <row r="296" spans="2:2" x14ac:dyDescent="0.25">
      <c r="B296" s="165"/>
    </row>
    <row r="297" spans="2:2" x14ac:dyDescent="0.25">
      <c r="B297" s="165"/>
    </row>
    <row r="298" spans="2:2" x14ac:dyDescent="0.25">
      <c r="B298" s="165"/>
    </row>
    <row r="299" spans="2:2" x14ac:dyDescent="0.25">
      <c r="B299" s="165"/>
    </row>
    <row r="300" spans="2:2" x14ac:dyDescent="0.25">
      <c r="B300" s="165"/>
    </row>
    <row r="301" spans="2:2" x14ac:dyDescent="0.25">
      <c r="B301" s="165"/>
    </row>
    <row r="302" spans="2:2" x14ac:dyDescent="0.25">
      <c r="B302" s="165"/>
    </row>
    <row r="303" spans="2:2" x14ac:dyDescent="0.25">
      <c r="B303" s="165"/>
    </row>
    <row r="304" spans="2:2" x14ac:dyDescent="0.25">
      <c r="B304" s="165"/>
    </row>
    <row r="305" spans="2:2" x14ac:dyDescent="0.25">
      <c r="B305" s="165"/>
    </row>
    <row r="306" spans="2:2" x14ac:dyDescent="0.25">
      <c r="B306" s="165"/>
    </row>
    <row r="307" spans="2:2" x14ac:dyDescent="0.25">
      <c r="B307" s="165"/>
    </row>
    <row r="308" spans="2:2" x14ac:dyDescent="0.25">
      <c r="B308" s="165"/>
    </row>
    <row r="309" spans="2:2" x14ac:dyDescent="0.25">
      <c r="B309" s="165"/>
    </row>
    <row r="310" spans="2:2" x14ac:dyDescent="0.25">
      <c r="B310" s="165"/>
    </row>
    <row r="311" spans="2:2" x14ac:dyDescent="0.25">
      <c r="B311" s="165"/>
    </row>
    <row r="312" spans="2:2" x14ac:dyDescent="0.25">
      <c r="B312" s="165"/>
    </row>
    <row r="313" spans="2:2" x14ac:dyDescent="0.25">
      <c r="B313" s="165"/>
    </row>
    <row r="314" spans="2:2" x14ac:dyDescent="0.25">
      <c r="B314" s="165"/>
    </row>
    <row r="315" spans="2:2" x14ac:dyDescent="0.25">
      <c r="B315" s="165"/>
    </row>
    <row r="316" spans="2:2" x14ac:dyDescent="0.25">
      <c r="B316" s="165"/>
    </row>
    <row r="317" spans="2:2" x14ac:dyDescent="0.25">
      <c r="B317" s="165"/>
    </row>
    <row r="318" spans="2:2" x14ac:dyDescent="0.25">
      <c r="B318" s="165"/>
    </row>
    <row r="319" spans="2:2" x14ac:dyDescent="0.25">
      <c r="B319" s="165"/>
    </row>
    <row r="320" spans="2:2" x14ac:dyDescent="0.25">
      <c r="B320" s="165"/>
    </row>
    <row r="321" spans="2:2" x14ac:dyDescent="0.25">
      <c r="B321" s="165"/>
    </row>
    <row r="322" spans="2:2" x14ac:dyDescent="0.25">
      <c r="B322" s="165"/>
    </row>
    <row r="323" spans="2:2" x14ac:dyDescent="0.25">
      <c r="B323" s="165"/>
    </row>
    <row r="324" spans="2:2" x14ac:dyDescent="0.25">
      <c r="B324" s="165"/>
    </row>
    <row r="325" spans="2:2" x14ac:dyDescent="0.25">
      <c r="B325" s="165"/>
    </row>
    <row r="326" spans="2:2" x14ac:dyDescent="0.25">
      <c r="B326" s="165"/>
    </row>
    <row r="327" spans="2:2" x14ac:dyDescent="0.25">
      <c r="B327" s="165"/>
    </row>
    <row r="328" spans="2:2" x14ac:dyDescent="0.25">
      <c r="B328" s="165"/>
    </row>
    <row r="329" spans="2:2" x14ac:dyDescent="0.25">
      <c r="B329" s="165"/>
    </row>
    <row r="330" spans="2:2" x14ac:dyDescent="0.25">
      <c r="B330" s="165"/>
    </row>
    <row r="331" spans="2:2" x14ac:dyDescent="0.25">
      <c r="B331" s="165"/>
    </row>
    <row r="332" spans="2:2" x14ac:dyDescent="0.25">
      <c r="B332" s="165"/>
    </row>
    <row r="333" spans="2:2" x14ac:dyDescent="0.25">
      <c r="B333" s="165"/>
    </row>
    <row r="334" spans="2:2" x14ac:dyDescent="0.25">
      <c r="B334" s="165"/>
    </row>
    <row r="335" spans="2:2" x14ac:dyDescent="0.25">
      <c r="B335" s="165"/>
    </row>
    <row r="336" spans="2:2" x14ac:dyDescent="0.25">
      <c r="B336" s="165"/>
    </row>
    <row r="337" spans="2:2" x14ac:dyDescent="0.25">
      <c r="B337" s="165"/>
    </row>
    <row r="338" spans="2:2" x14ac:dyDescent="0.25">
      <c r="B338" s="165"/>
    </row>
    <row r="339" spans="2:2" x14ac:dyDescent="0.25">
      <c r="B339" s="165"/>
    </row>
    <row r="340" spans="2:2" x14ac:dyDescent="0.25">
      <c r="B340" s="165"/>
    </row>
    <row r="341" spans="2:2" x14ac:dyDescent="0.25">
      <c r="B341" s="165"/>
    </row>
    <row r="342" spans="2:2" x14ac:dyDescent="0.25">
      <c r="B342" s="165"/>
    </row>
    <row r="343" spans="2:2" x14ac:dyDescent="0.25">
      <c r="B343" s="165"/>
    </row>
    <row r="344" spans="2:2" x14ac:dyDescent="0.25">
      <c r="B344" s="165"/>
    </row>
    <row r="345" spans="2:2" x14ac:dyDescent="0.25">
      <c r="B345" s="165"/>
    </row>
    <row r="346" spans="2:2" x14ac:dyDescent="0.25">
      <c r="B346" s="165"/>
    </row>
    <row r="347" spans="2:2" x14ac:dyDescent="0.25">
      <c r="B347" s="165"/>
    </row>
    <row r="348" spans="2:2" x14ac:dyDescent="0.25">
      <c r="B348" s="165"/>
    </row>
    <row r="349" spans="2:2" x14ac:dyDescent="0.25">
      <c r="B349" s="165"/>
    </row>
    <row r="350" spans="2:2" x14ac:dyDescent="0.25">
      <c r="B350" s="165"/>
    </row>
    <row r="351" spans="2:2" x14ac:dyDescent="0.25">
      <c r="B351" s="165"/>
    </row>
    <row r="352" spans="2:2" x14ac:dyDescent="0.25">
      <c r="B352" s="165"/>
    </row>
    <row r="353" spans="2:2" x14ac:dyDescent="0.25">
      <c r="B353" s="165"/>
    </row>
    <row r="354" spans="2:2" x14ac:dyDescent="0.25">
      <c r="B354" s="165"/>
    </row>
    <row r="355" spans="2:2" x14ac:dyDescent="0.25">
      <c r="B355" s="165"/>
    </row>
    <row r="356" spans="2:2" x14ac:dyDescent="0.25">
      <c r="B356" s="165"/>
    </row>
    <row r="357" spans="2:2" x14ac:dyDescent="0.25">
      <c r="B357" s="165"/>
    </row>
    <row r="358" spans="2:2" x14ac:dyDescent="0.25">
      <c r="B358" s="165"/>
    </row>
    <row r="359" spans="2:2" x14ac:dyDescent="0.25">
      <c r="B359" s="165"/>
    </row>
    <row r="360" spans="2:2" x14ac:dyDescent="0.25">
      <c r="B360" s="165"/>
    </row>
    <row r="361" spans="2:2" x14ac:dyDescent="0.25">
      <c r="B361" s="165"/>
    </row>
    <row r="362" spans="2:2" x14ac:dyDescent="0.25">
      <c r="B362" s="165"/>
    </row>
    <row r="363" spans="2:2" x14ac:dyDescent="0.25">
      <c r="B363" s="165"/>
    </row>
    <row r="364" spans="2:2" x14ac:dyDescent="0.25">
      <c r="B364" s="165"/>
    </row>
    <row r="365" spans="2:2" x14ac:dyDescent="0.25">
      <c r="B365" s="165"/>
    </row>
    <row r="366" spans="2:2" x14ac:dyDescent="0.25">
      <c r="B366" s="165"/>
    </row>
    <row r="367" spans="2:2" x14ac:dyDescent="0.25">
      <c r="B367" s="165"/>
    </row>
    <row r="368" spans="2:2" x14ac:dyDescent="0.25">
      <c r="B368" s="165"/>
    </row>
    <row r="369" spans="2:2" x14ac:dyDescent="0.25">
      <c r="B369" s="165"/>
    </row>
    <row r="370" spans="2:2" x14ac:dyDescent="0.25">
      <c r="B370" s="165"/>
    </row>
    <row r="371" spans="2:2" x14ac:dyDescent="0.25">
      <c r="B371" s="165"/>
    </row>
    <row r="372" spans="2:2" x14ac:dyDescent="0.25">
      <c r="B372" s="165"/>
    </row>
    <row r="373" spans="2:2" x14ac:dyDescent="0.25">
      <c r="B373" s="165"/>
    </row>
    <row r="374" spans="2:2" x14ac:dyDescent="0.25">
      <c r="B374" s="165"/>
    </row>
    <row r="375" spans="2:2" x14ac:dyDescent="0.25">
      <c r="B375" s="165"/>
    </row>
    <row r="376" spans="2:2" x14ac:dyDescent="0.25">
      <c r="B376" s="165"/>
    </row>
  </sheetData>
  <autoFilter ref="A11:E11"/>
  <mergeCells count="2">
    <mergeCell ref="A6:E6"/>
    <mergeCell ref="A7:E7"/>
  </mergeCells>
  <pageMargins left="0.38" right="0.15748031496062992" top="0.28999999999999998" bottom="0.33" header="0.15748031496062992" footer="0.15748031496062992"/>
  <pageSetup paperSize="9" scale="74" fitToHeight="0" orientation="portrait" useFirstPageNumber="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H23"/>
  <sheetViews>
    <sheetView view="pageBreakPreview" zoomScaleNormal="100" zoomScaleSheetLayoutView="100" workbookViewId="0">
      <selection activeCell="B55" sqref="B55"/>
    </sheetView>
  </sheetViews>
  <sheetFormatPr defaultRowHeight="12.75" x14ac:dyDescent="0.2"/>
  <cols>
    <col min="1" max="1" width="5.140625" style="579" customWidth="1"/>
    <col min="2" max="2" width="35.5703125" style="579" customWidth="1"/>
    <col min="3" max="3" width="17.140625" style="579" customWidth="1"/>
    <col min="4" max="4" width="17" style="579" customWidth="1"/>
    <col min="5" max="5" width="17.5703125" style="579" customWidth="1"/>
    <col min="6" max="256" width="9.140625" style="579"/>
    <col min="257" max="257" width="5.140625" style="579" customWidth="1"/>
    <col min="258" max="258" width="35.5703125" style="579" customWidth="1"/>
    <col min="259" max="259" width="17.140625" style="579" customWidth="1"/>
    <col min="260" max="260" width="17" style="579" customWidth="1"/>
    <col min="261" max="261" width="17.5703125" style="579" customWidth="1"/>
    <col min="262" max="512" width="9.140625" style="579"/>
    <col min="513" max="513" width="5.140625" style="579" customWidth="1"/>
    <col min="514" max="514" width="35.5703125" style="579" customWidth="1"/>
    <col min="515" max="515" width="17.140625" style="579" customWidth="1"/>
    <col min="516" max="516" width="17" style="579" customWidth="1"/>
    <col min="517" max="517" width="17.5703125" style="579" customWidth="1"/>
    <col min="518" max="768" width="9.140625" style="579"/>
    <col min="769" max="769" width="5.140625" style="579" customWidth="1"/>
    <col min="770" max="770" width="35.5703125" style="579" customWidth="1"/>
    <col min="771" max="771" width="17.140625" style="579" customWidth="1"/>
    <col min="772" max="772" width="17" style="579" customWidth="1"/>
    <col min="773" max="773" width="17.5703125" style="579" customWidth="1"/>
    <col min="774" max="1024" width="9.140625" style="579"/>
    <col min="1025" max="1025" width="5.140625" style="579" customWidth="1"/>
    <col min="1026" max="1026" width="35.5703125" style="579" customWidth="1"/>
    <col min="1027" max="1027" width="17.140625" style="579" customWidth="1"/>
    <col min="1028" max="1028" width="17" style="579" customWidth="1"/>
    <col min="1029" max="1029" width="17.5703125" style="579" customWidth="1"/>
    <col min="1030" max="1280" width="9.140625" style="579"/>
    <col min="1281" max="1281" width="5.140625" style="579" customWidth="1"/>
    <col min="1282" max="1282" width="35.5703125" style="579" customWidth="1"/>
    <col min="1283" max="1283" width="17.140625" style="579" customWidth="1"/>
    <col min="1284" max="1284" width="17" style="579" customWidth="1"/>
    <col min="1285" max="1285" width="17.5703125" style="579" customWidth="1"/>
    <col min="1286" max="1536" width="9.140625" style="579"/>
    <col min="1537" max="1537" width="5.140625" style="579" customWidth="1"/>
    <col min="1538" max="1538" width="35.5703125" style="579" customWidth="1"/>
    <col min="1539" max="1539" width="17.140625" style="579" customWidth="1"/>
    <col min="1540" max="1540" width="17" style="579" customWidth="1"/>
    <col min="1541" max="1541" width="17.5703125" style="579" customWidth="1"/>
    <col min="1542" max="1792" width="9.140625" style="579"/>
    <col min="1793" max="1793" width="5.140625" style="579" customWidth="1"/>
    <col min="1794" max="1794" width="35.5703125" style="579" customWidth="1"/>
    <col min="1795" max="1795" width="17.140625" style="579" customWidth="1"/>
    <col min="1796" max="1796" width="17" style="579" customWidth="1"/>
    <col min="1797" max="1797" width="17.5703125" style="579" customWidth="1"/>
    <col min="1798" max="2048" width="9.140625" style="579"/>
    <col min="2049" max="2049" width="5.140625" style="579" customWidth="1"/>
    <col min="2050" max="2050" width="35.5703125" style="579" customWidth="1"/>
    <col min="2051" max="2051" width="17.140625" style="579" customWidth="1"/>
    <col min="2052" max="2052" width="17" style="579" customWidth="1"/>
    <col min="2053" max="2053" width="17.5703125" style="579" customWidth="1"/>
    <col min="2054" max="2304" width="9.140625" style="579"/>
    <col min="2305" max="2305" width="5.140625" style="579" customWidth="1"/>
    <col min="2306" max="2306" width="35.5703125" style="579" customWidth="1"/>
    <col min="2307" max="2307" width="17.140625" style="579" customWidth="1"/>
    <col min="2308" max="2308" width="17" style="579" customWidth="1"/>
    <col min="2309" max="2309" width="17.5703125" style="579" customWidth="1"/>
    <col min="2310" max="2560" width="9.140625" style="579"/>
    <col min="2561" max="2561" width="5.140625" style="579" customWidth="1"/>
    <col min="2562" max="2562" width="35.5703125" style="579" customWidth="1"/>
    <col min="2563" max="2563" width="17.140625" style="579" customWidth="1"/>
    <col min="2564" max="2564" width="17" style="579" customWidth="1"/>
    <col min="2565" max="2565" width="17.5703125" style="579" customWidth="1"/>
    <col min="2566" max="2816" width="9.140625" style="579"/>
    <col min="2817" max="2817" width="5.140625" style="579" customWidth="1"/>
    <col min="2818" max="2818" width="35.5703125" style="579" customWidth="1"/>
    <col min="2819" max="2819" width="17.140625" style="579" customWidth="1"/>
    <col min="2820" max="2820" width="17" style="579" customWidth="1"/>
    <col min="2821" max="2821" width="17.5703125" style="579" customWidth="1"/>
    <col min="2822" max="3072" width="9.140625" style="579"/>
    <col min="3073" max="3073" width="5.140625" style="579" customWidth="1"/>
    <col min="3074" max="3074" width="35.5703125" style="579" customWidth="1"/>
    <col min="3075" max="3075" width="17.140625" style="579" customWidth="1"/>
    <col min="3076" max="3076" width="17" style="579" customWidth="1"/>
    <col min="3077" max="3077" width="17.5703125" style="579" customWidth="1"/>
    <col min="3078" max="3328" width="9.140625" style="579"/>
    <col min="3329" max="3329" width="5.140625" style="579" customWidth="1"/>
    <col min="3330" max="3330" width="35.5703125" style="579" customWidth="1"/>
    <col min="3331" max="3331" width="17.140625" style="579" customWidth="1"/>
    <col min="3332" max="3332" width="17" style="579" customWidth="1"/>
    <col min="3333" max="3333" width="17.5703125" style="579" customWidth="1"/>
    <col min="3334" max="3584" width="9.140625" style="579"/>
    <col min="3585" max="3585" width="5.140625" style="579" customWidth="1"/>
    <col min="3586" max="3586" width="35.5703125" style="579" customWidth="1"/>
    <col min="3587" max="3587" width="17.140625" style="579" customWidth="1"/>
    <col min="3588" max="3588" width="17" style="579" customWidth="1"/>
    <col min="3589" max="3589" width="17.5703125" style="579" customWidth="1"/>
    <col min="3590" max="3840" width="9.140625" style="579"/>
    <col min="3841" max="3841" width="5.140625" style="579" customWidth="1"/>
    <col min="3842" max="3842" width="35.5703125" style="579" customWidth="1"/>
    <col min="3843" max="3843" width="17.140625" style="579" customWidth="1"/>
    <col min="3844" max="3844" width="17" style="579" customWidth="1"/>
    <col min="3845" max="3845" width="17.5703125" style="579" customWidth="1"/>
    <col min="3846" max="4096" width="9.140625" style="579"/>
    <col min="4097" max="4097" width="5.140625" style="579" customWidth="1"/>
    <col min="4098" max="4098" width="35.5703125" style="579" customWidth="1"/>
    <col min="4099" max="4099" width="17.140625" style="579" customWidth="1"/>
    <col min="4100" max="4100" width="17" style="579" customWidth="1"/>
    <col min="4101" max="4101" width="17.5703125" style="579" customWidth="1"/>
    <col min="4102" max="4352" width="9.140625" style="579"/>
    <col min="4353" max="4353" width="5.140625" style="579" customWidth="1"/>
    <col min="4354" max="4354" width="35.5703125" style="579" customWidth="1"/>
    <col min="4355" max="4355" width="17.140625" style="579" customWidth="1"/>
    <col min="4356" max="4356" width="17" style="579" customWidth="1"/>
    <col min="4357" max="4357" width="17.5703125" style="579" customWidth="1"/>
    <col min="4358" max="4608" width="9.140625" style="579"/>
    <col min="4609" max="4609" width="5.140625" style="579" customWidth="1"/>
    <col min="4610" max="4610" width="35.5703125" style="579" customWidth="1"/>
    <col min="4611" max="4611" width="17.140625" style="579" customWidth="1"/>
    <col min="4612" max="4612" width="17" style="579" customWidth="1"/>
    <col min="4613" max="4613" width="17.5703125" style="579" customWidth="1"/>
    <col min="4614" max="4864" width="9.140625" style="579"/>
    <col min="4865" max="4865" width="5.140625" style="579" customWidth="1"/>
    <col min="4866" max="4866" width="35.5703125" style="579" customWidth="1"/>
    <col min="4867" max="4867" width="17.140625" style="579" customWidth="1"/>
    <col min="4868" max="4868" width="17" style="579" customWidth="1"/>
    <col min="4869" max="4869" width="17.5703125" style="579" customWidth="1"/>
    <col min="4870" max="5120" width="9.140625" style="579"/>
    <col min="5121" max="5121" width="5.140625" style="579" customWidth="1"/>
    <col min="5122" max="5122" width="35.5703125" style="579" customWidth="1"/>
    <col min="5123" max="5123" width="17.140625" style="579" customWidth="1"/>
    <col min="5124" max="5124" width="17" style="579" customWidth="1"/>
    <col min="5125" max="5125" width="17.5703125" style="579" customWidth="1"/>
    <col min="5126" max="5376" width="9.140625" style="579"/>
    <col min="5377" max="5377" width="5.140625" style="579" customWidth="1"/>
    <col min="5378" max="5378" width="35.5703125" style="579" customWidth="1"/>
    <col min="5379" max="5379" width="17.140625" style="579" customWidth="1"/>
    <col min="5380" max="5380" width="17" style="579" customWidth="1"/>
    <col min="5381" max="5381" width="17.5703125" style="579" customWidth="1"/>
    <col min="5382" max="5632" width="9.140625" style="579"/>
    <col min="5633" max="5633" width="5.140625" style="579" customWidth="1"/>
    <col min="5634" max="5634" width="35.5703125" style="579" customWidth="1"/>
    <col min="5635" max="5635" width="17.140625" style="579" customWidth="1"/>
    <col min="5636" max="5636" width="17" style="579" customWidth="1"/>
    <col min="5637" max="5637" width="17.5703125" style="579" customWidth="1"/>
    <col min="5638" max="5888" width="9.140625" style="579"/>
    <col min="5889" max="5889" width="5.140625" style="579" customWidth="1"/>
    <col min="5890" max="5890" width="35.5703125" style="579" customWidth="1"/>
    <col min="5891" max="5891" width="17.140625" style="579" customWidth="1"/>
    <col min="5892" max="5892" width="17" style="579" customWidth="1"/>
    <col min="5893" max="5893" width="17.5703125" style="579" customWidth="1"/>
    <col min="5894" max="6144" width="9.140625" style="579"/>
    <col min="6145" max="6145" width="5.140625" style="579" customWidth="1"/>
    <col min="6146" max="6146" width="35.5703125" style="579" customWidth="1"/>
    <col min="6147" max="6147" width="17.140625" style="579" customWidth="1"/>
    <col min="6148" max="6148" width="17" style="579" customWidth="1"/>
    <col min="6149" max="6149" width="17.5703125" style="579" customWidth="1"/>
    <col min="6150" max="6400" width="9.140625" style="579"/>
    <col min="6401" max="6401" width="5.140625" style="579" customWidth="1"/>
    <col min="6402" max="6402" width="35.5703125" style="579" customWidth="1"/>
    <col min="6403" max="6403" width="17.140625" style="579" customWidth="1"/>
    <col min="6404" max="6404" width="17" style="579" customWidth="1"/>
    <col min="6405" max="6405" width="17.5703125" style="579" customWidth="1"/>
    <col min="6406" max="6656" width="9.140625" style="579"/>
    <col min="6657" max="6657" width="5.140625" style="579" customWidth="1"/>
    <col min="6658" max="6658" width="35.5703125" style="579" customWidth="1"/>
    <col min="6659" max="6659" width="17.140625" style="579" customWidth="1"/>
    <col min="6660" max="6660" width="17" style="579" customWidth="1"/>
    <col min="6661" max="6661" width="17.5703125" style="579" customWidth="1"/>
    <col min="6662" max="6912" width="9.140625" style="579"/>
    <col min="6913" max="6913" width="5.140625" style="579" customWidth="1"/>
    <col min="6914" max="6914" width="35.5703125" style="579" customWidth="1"/>
    <col min="6915" max="6915" width="17.140625" style="579" customWidth="1"/>
    <col min="6916" max="6916" width="17" style="579" customWidth="1"/>
    <col min="6917" max="6917" width="17.5703125" style="579" customWidth="1"/>
    <col min="6918" max="7168" width="9.140625" style="579"/>
    <col min="7169" max="7169" width="5.140625" style="579" customWidth="1"/>
    <col min="7170" max="7170" width="35.5703125" style="579" customWidth="1"/>
    <col min="7171" max="7171" width="17.140625" style="579" customWidth="1"/>
    <col min="7172" max="7172" width="17" style="579" customWidth="1"/>
    <col min="7173" max="7173" width="17.5703125" style="579" customWidth="1"/>
    <col min="7174" max="7424" width="9.140625" style="579"/>
    <col min="7425" max="7425" width="5.140625" style="579" customWidth="1"/>
    <col min="7426" max="7426" width="35.5703125" style="579" customWidth="1"/>
    <col min="7427" max="7427" width="17.140625" style="579" customWidth="1"/>
    <col min="7428" max="7428" width="17" style="579" customWidth="1"/>
    <col min="7429" max="7429" width="17.5703125" style="579" customWidth="1"/>
    <col min="7430" max="7680" width="9.140625" style="579"/>
    <col min="7681" max="7681" width="5.140625" style="579" customWidth="1"/>
    <col min="7682" max="7682" width="35.5703125" style="579" customWidth="1"/>
    <col min="7683" max="7683" width="17.140625" style="579" customWidth="1"/>
    <col min="7684" max="7684" width="17" style="579" customWidth="1"/>
    <col min="7685" max="7685" width="17.5703125" style="579" customWidth="1"/>
    <col min="7686" max="7936" width="9.140625" style="579"/>
    <col min="7937" max="7937" width="5.140625" style="579" customWidth="1"/>
    <col min="7938" max="7938" width="35.5703125" style="579" customWidth="1"/>
    <col min="7939" max="7939" width="17.140625" style="579" customWidth="1"/>
    <col min="7940" max="7940" width="17" style="579" customWidth="1"/>
    <col min="7941" max="7941" width="17.5703125" style="579" customWidth="1"/>
    <col min="7942" max="8192" width="9.140625" style="579"/>
    <col min="8193" max="8193" width="5.140625" style="579" customWidth="1"/>
    <col min="8194" max="8194" width="35.5703125" style="579" customWidth="1"/>
    <col min="8195" max="8195" width="17.140625" style="579" customWidth="1"/>
    <col min="8196" max="8196" width="17" style="579" customWidth="1"/>
    <col min="8197" max="8197" width="17.5703125" style="579" customWidth="1"/>
    <col min="8198" max="8448" width="9.140625" style="579"/>
    <col min="8449" max="8449" width="5.140625" style="579" customWidth="1"/>
    <col min="8450" max="8450" width="35.5703125" style="579" customWidth="1"/>
    <col min="8451" max="8451" width="17.140625" style="579" customWidth="1"/>
    <col min="8452" max="8452" width="17" style="579" customWidth="1"/>
    <col min="8453" max="8453" width="17.5703125" style="579" customWidth="1"/>
    <col min="8454" max="8704" width="9.140625" style="579"/>
    <col min="8705" max="8705" width="5.140625" style="579" customWidth="1"/>
    <col min="8706" max="8706" width="35.5703125" style="579" customWidth="1"/>
    <col min="8707" max="8707" width="17.140625" style="579" customWidth="1"/>
    <col min="8708" max="8708" width="17" style="579" customWidth="1"/>
    <col min="8709" max="8709" width="17.5703125" style="579" customWidth="1"/>
    <col min="8710" max="8960" width="9.140625" style="579"/>
    <col min="8961" max="8961" width="5.140625" style="579" customWidth="1"/>
    <col min="8962" max="8962" width="35.5703125" style="579" customWidth="1"/>
    <col min="8963" max="8963" width="17.140625" style="579" customWidth="1"/>
    <col min="8964" max="8964" width="17" style="579" customWidth="1"/>
    <col min="8965" max="8965" width="17.5703125" style="579" customWidth="1"/>
    <col min="8966" max="9216" width="9.140625" style="579"/>
    <col min="9217" max="9217" width="5.140625" style="579" customWidth="1"/>
    <col min="9218" max="9218" width="35.5703125" style="579" customWidth="1"/>
    <col min="9219" max="9219" width="17.140625" style="579" customWidth="1"/>
    <col min="9220" max="9220" width="17" style="579" customWidth="1"/>
    <col min="9221" max="9221" width="17.5703125" style="579" customWidth="1"/>
    <col min="9222" max="9472" width="9.140625" style="579"/>
    <col min="9473" max="9473" width="5.140625" style="579" customWidth="1"/>
    <col min="9474" max="9474" width="35.5703125" style="579" customWidth="1"/>
    <col min="9475" max="9475" width="17.140625" style="579" customWidth="1"/>
    <col min="9476" max="9476" width="17" style="579" customWidth="1"/>
    <col min="9477" max="9477" width="17.5703125" style="579" customWidth="1"/>
    <col min="9478" max="9728" width="9.140625" style="579"/>
    <col min="9729" max="9729" width="5.140625" style="579" customWidth="1"/>
    <col min="9730" max="9730" width="35.5703125" style="579" customWidth="1"/>
    <col min="9731" max="9731" width="17.140625" style="579" customWidth="1"/>
    <col min="9732" max="9732" width="17" style="579" customWidth="1"/>
    <col min="9733" max="9733" width="17.5703125" style="579" customWidth="1"/>
    <col min="9734" max="9984" width="9.140625" style="579"/>
    <col min="9985" max="9985" width="5.140625" style="579" customWidth="1"/>
    <col min="9986" max="9986" width="35.5703125" style="579" customWidth="1"/>
    <col min="9987" max="9987" width="17.140625" style="579" customWidth="1"/>
    <col min="9988" max="9988" width="17" style="579" customWidth="1"/>
    <col min="9989" max="9989" width="17.5703125" style="579" customWidth="1"/>
    <col min="9990" max="10240" width="9.140625" style="579"/>
    <col min="10241" max="10241" width="5.140625" style="579" customWidth="1"/>
    <col min="10242" max="10242" width="35.5703125" style="579" customWidth="1"/>
    <col min="10243" max="10243" width="17.140625" style="579" customWidth="1"/>
    <col min="10244" max="10244" width="17" style="579" customWidth="1"/>
    <col min="10245" max="10245" width="17.5703125" style="579" customWidth="1"/>
    <col min="10246" max="10496" width="9.140625" style="579"/>
    <col min="10497" max="10497" width="5.140625" style="579" customWidth="1"/>
    <col min="10498" max="10498" width="35.5703125" style="579" customWidth="1"/>
    <col min="10499" max="10499" width="17.140625" style="579" customWidth="1"/>
    <col min="10500" max="10500" width="17" style="579" customWidth="1"/>
    <col min="10501" max="10501" width="17.5703125" style="579" customWidth="1"/>
    <col min="10502" max="10752" width="9.140625" style="579"/>
    <col min="10753" max="10753" width="5.140625" style="579" customWidth="1"/>
    <col min="10754" max="10754" width="35.5703125" style="579" customWidth="1"/>
    <col min="10755" max="10755" width="17.140625" style="579" customWidth="1"/>
    <col min="10756" max="10756" width="17" style="579" customWidth="1"/>
    <col min="10757" max="10757" width="17.5703125" style="579" customWidth="1"/>
    <col min="10758" max="11008" width="9.140625" style="579"/>
    <col min="11009" max="11009" width="5.140625" style="579" customWidth="1"/>
    <col min="11010" max="11010" width="35.5703125" style="579" customWidth="1"/>
    <col min="11011" max="11011" width="17.140625" style="579" customWidth="1"/>
    <col min="11012" max="11012" width="17" style="579" customWidth="1"/>
    <col min="11013" max="11013" width="17.5703125" style="579" customWidth="1"/>
    <col min="11014" max="11264" width="9.140625" style="579"/>
    <col min="11265" max="11265" width="5.140625" style="579" customWidth="1"/>
    <col min="11266" max="11266" width="35.5703125" style="579" customWidth="1"/>
    <col min="11267" max="11267" width="17.140625" style="579" customWidth="1"/>
    <col min="11268" max="11268" width="17" style="579" customWidth="1"/>
    <col min="11269" max="11269" width="17.5703125" style="579" customWidth="1"/>
    <col min="11270" max="11520" width="9.140625" style="579"/>
    <col min="11521" max="11521" width="5.140625" style="579" customWidth="1"/>
    <col min="11522" max="11522" width="35.5703125" style="579" customWidth="1"/>
    <col min="11523" max="11523" width="17.140625" style="579" customWidth="1"/>
    <col min="11524" max="11524" width="17" style="579" customWidth="1"/>
    <col min="11525" max="11525" width="17.5703125" style="579" customWidth="1"/>
    <col min="11526" max="11776" width="9.140625" style="579"/>
    <col min="11777" max="11777" width="5.140625" style="579" customWidth="1"/>
    <col min="11778" max="11778" width="35.5703125" style="579" customWidth="1"/>
    <col min="11779" max="11779" width="17.140625" style="579" customWidth="1"/>
    <col min="11780" max="11780" width="17" style="579" customWidth="1"/>
    <col min="11781" max="11781" width="17.5703125" style="579" customWidth="1"/>
    <col min="11782" max="12032" width="9.140625" style="579"/>
    <col min="12033" max="12033" width="5.140625" style="579" customWidth="1"/>
    <col min="12034" max="12034" width="35.5703125" style="579" customWidth="1"/>
    <col min="12035" max="12035" width="17.140625" style="579" customWidth="1"/>
    <col min="12036" max="12036" width="17" style="579" customWidth="1"/>
    <col min="12037" max="12037" width="17.5703125" style="579" customWidth="1"/>
    <col min="12038" max="12288" width="9.140625" style="579"/>
    <col min="12289" max="12289" width="5.140625" style="579" customWidth="1"/>
    <col min="12290" max="12290" width="35.5703125" style="579" customWidth="1"/>
    <col min="12291" max="12291" width="17.140625" style="579" customWidth="1"/>
    <col min="12292" max="12292" width="17" style="579" customWidth="1"/>
    <col min="12293" max="12293" width="17.5703125" style="579" customWidth="1"/>
    <col min="12294" max="12544" width="9.140625" style="579"/>
    <col min="12545" max="12545" width="5.140625" style="579" customWidth="1"/>
    <col min="12546" max="12546" width="35.5703125" style="579" customWidth="1"/>
    <col min="12547" max="12547" width="17.140625" style="579" customWidth="1"/>
    <col min="12548" max="12548" width="17" style="579" customWidth="1"/>
    <col min="12549" max="12549" width="17.5703125" style="579" customWidth="1"/>
    <col min="12550" max="12800" width="9.140625" style="579"/>
    <col min="12801" max="12801" width="5.140625" style="579" customWidth="1"/>
    <col min="12802" max="12802" width="35.5703125" style="579" customWidth="1"/>
    <col min="12803" max="12803" width="17.140625" style="579" customWidth="1"/>
    <col min="12804" max="12804" width="17" style="579" customWidth="1"/>
    <col min="12805" max="12805" width="17.5703125" style="579" customWidth="1"/>
    <col min="12806" max="13056" width="9.140625" style="579"/>
    <col min="13057" max="13057" width="5.140625" style="579" customWidth="1"/>
    <col min="13058" max="13058" width="35.5703125" style="579" customWidth="1"/>
    <col min="13059" max="13059" width="17.140625" style="579" customWidth="1"/>
    <col min="13060" max="13060" width="17" style="579" customWidth="1"/>
    <col min="13061" max="13061" width="17.5703125" style="579" customWidth="1"/>
    <col min="13062" max="13312" width="9.140625" style="579"/>
    <col min="13313" max="13313" width="5.140625" style="579" customWidth="1"/>
    <col min="13314" max="13314" width="35.5703125" style="579" customWidth="1"/>
    <col min="13315" max="13315" width="17.140625" style="579" customWidth="1"/>
    <col min="13316" max="13316" width="17" style="579" customWidth="1"/>
    <col min="13317" max="13317" width="17.5703125" style="579" customWidth="1"/>
    <col min="13318" max="13568" width="9.140625" style="579"/>
    <col min="13569" max="13569" width="5.140625" style="579" customWidth="1"/>
    <col min="13570" max="13570" width="35.5703125" style="579" customWidth="1"/>
    <col min="13571" max="13571" width="17.140625" style="579" customWidth="1"/>
    <col min="13572" max="13572" width="17" style="579" customWidth="1"/>
    <col min="13573" max="13573" width="17.5703125" style="579" customWidth="1"/>
    <col min="13574" max="13824" width="9.140625" style="579"/>
    <col min="13825" max="13825" width="5.140625" style="579" customWidth="1"/>
    <col min="13826" max="13826" width="35.5703125" style="579" customWidth="1"/>
    <col min="13827" max="13827" width="17.140625" style="579" customWidth="1"/>
    <col min="13828" max="13828" width="17" style="579" customWidth="1"/>
    <col min="13829" max="13829" width="17.5703125" style="579" customWidth="1"/>
    <col min="13830" max="14080" width="9.140625" style="579"/>
    <col min="14081" max="14081" width="5.140625" style="579" customWidth="1"/>
    <col min="14082" max="14082" width="35.5703125" style="579" customWidth="1"/>
    <col min="14083" max="14083" width="17.140625" style="579" customWidth="1"/>
    <col min="14084" max="14084" width="17" style="579" customWidth="1"/>
    <col min="14085" max="14085" width="17.5703125" style="579" customWidth="1"/>
    <col min="14086" max="14336" width="9.140625" style="579"/>
    <col min="14337" max="14337" width="5.140625" style="579" customWidth="1"/>
    <col min="14338" max="14338" width="35.5703125" style="579" customWidth="1"/>
    <col min="14339" max="14339" width="17.140625" style="579" customWidth="1"/>
    <col min="14340" max="14340" width="17" style="579" customWidth="1"/>
    <col min="14341" max="14341" width="17.5703125" style="579" customWidth="1"/>
    <col min="14342" max="14592" width="9.140625" style="579"/>
    <col min="14593" max="14593" width="5.140625" style="579" customWidth="1"/>
    <col min="14594" max="14594" width="35.5703125" style="579" customWidth="1"/>
    <col min="14595" max="14595" width="17.140625" style="579" customWidth="1"/>
    <col min="14596" max="14596" width="17" style="579" customWidth="1"/>
    <col min="14597" max="14597" width="17.5703125" style="579" customWidth="1"/>
    <col min="14598" max="14848" width="9.140625" style="579"/>
    <col min="14849" max="14849" width="5.140625" style="579" customWidth="1"/>
    <col min="14850" max="14850" width="35.5703125" style="579" customWidth="1"/>
    <col min="14851" max="14851" width="17.140625" style="579" customWidth="1"/>
    <col min="14852" max="14852" width="17" style="579" customWidth="1"/>
    <col min="14853" max="14853" width="17.5703125" style="579" customWidth="1"/>
    <col min="14854" max="15104" width="9.140625" style="579"/>
    <col min="15105" max="15105" width="5.140625" style="579" customWidth="1"/>
    <col min="15106" max="15106" width="35.5703125" style="579" customWidth="1"/>
    <col min="15107" max="15107" width="17.140625" style="579" customWidth="1"/>
    <col min="15108" max="15108" width="17" style="579" customWidth="1"/>
    <col min="15109" max="15109" width="17.5703125" style="579" customWidth="1"/>
    <col min="15110" max="15360" width="9.140625" style="579"/>
    <col min="15361" max="15361" width="5.140625" style="579" customWidth="1"/>
    <col min="15362" max="15362" width="35.5703125" style="579" customWidth="1"/>
    <col min="15363" max="15363" width="17.140625" style="579" customWidth="1"/>
    <col min="15364" max="15364" width="17" style="579" customWidth="1"/>
    <col min="15365" max="15365" width="17.5703125" style="579" customWidth="1"/>
    <col min="15366" max="15616" width="9.140625" style="579"/>
    <col min="15617" max="15617" width="5.140625" style="579" customWidth="1"/>
    <col min="15618" max="15618" width="35.5703125" style="579" customWidth="1"/>
    <col min="15619" max="15619" width="17.140625" style="579" customWidth="1"/>
    <col min="15620" max="15620" width="17" style="579" customWidth="1"/>
    <col min="15621" max="15621" width="17.5703125" style="579" customWidth="1"/>
    <col min="15622" max="15872" width="9.140625" style="579"/>
    <col min="15873" max="15873" width="5.140625" style="579" customWidth="1"/>
    <col min="15874" max="15874" width="35.5703125" style="579" customWidth="1"/>
    <col min="15875" max="15875" width="17.140625" style="579" customWidth="1"/>
    <col min="15876" max="15876" width="17" style="579" customWidth="1"/>
    <col min="15877" max="15877" width="17.5703125" style="579" customWidth="1"/>
    <col min="15878" max="16128" width="9.140625" style="579"/>
    <col min="16129" max="16129" width="5.140625" style="579" customWidth="1"/>
    <col min="16130" max="16130" width="35.5703125" style="579" customWidth="1"/>
    <col min="16131" max="16131" width="17.140625" style="579" customWidth="1"/>
    <col min="16132" max="16132" width="17" style="579" customWidth="1"/>
    <col min="16133" max="16133" width="17.5703125" style="579" customWidth="1"/>
    <col min="16134" max="16384" width="9.140625" style="579"/>
  </cols>
  <sheetData>
    <row r="1" spans="1:5" s="578" customFormat="1" ht="15.75" x14ac:dyDescent="0.25">
      <c r="A1" s="576"/>
      <c r="B1" s="577"/>
      <c r="C1" s="393"/>
      <c r="D1" s="393"/>
      <c r="E1" s="399" t="s">
        <v>1878</v>
      </c>
    </row>
    <row r="2" spans="1:5" s="578" customFormat="1" ht="15.75" x14ac:dyDescent="0.25">
      <c r="A2" s="576"/>
      <c r="B2" s="577"/>
      <c r="C2" s="393"/>
      <c r="D2" s="393"/>
      <c r="E2" s="395" t="s">
        <v>1840</v>
      </c>
    </row>
    <row r="3" spans="1:5" s="578" customFormat="1" ht="15.75" x14ac:dyDescent="0.25">
      <c r="A3" s="576"/>
      <c r="B3" s="577"/>
      <c r="C3" s="393"/>
      <c r="D3" s="399"/>
      <c r="E3" s="399"/>
    </row>
    <row r="4" spans="1:5" ht="19.5" customHeight="1" x14ac:dyDescent="0.25">
      <c r="A4" s="493" t="s">
        <v>1673</v>
      </c>
      <c r="B4" s="493"/>
      <c r="C4" s="493"/>
      <c r="D4" s="493"/>
      <c r="E4" s="493"/>
    </row>
    <row r="5" spans="1:5" ht="36.75" customHeight="1" x14ac:dyDescent="0.2">
      <c r="A5" s="580" t="s">
        <v>1879</v>
      </c>
      <c r="B5" s="580"/>
      <c r="C5" s="580"/>
      <c r="D5" s="580"/>
      <c r="E5" s="580"/>
    </row>
    <row r="6" spans="1:5" ht="15.75" x14ac:dyDescent="0.25">
      <c r="A6" s="581"/>
      <c r="B6" s="581"/>
      <c r="E6" s="582" t="s">
        <v>1675</v>
      </c>
    </row>
    <row r="7" spans="1:5" ht="30" customHeight="1" x14ac:dyDescent="0.2">
      <c r="A7" s="583" t="s">
        <v>1676</v>
      </c>
      <c r="B7" s="583" t="s">
        <v>1803</v>
      </c>
      <c r="C7" s="430" t="s">
        <v>1804</v>
      </c>
      <c r="D7" s="533" t="s">
        <v>43</v>
      </c>
      <c r="E7" s="430" t="s">
        <v>53</v>
      </c>
    </row>
    <row r="8" spans="1:5" ht="16.5" hidden="1" customHeight="1" x14ac:dyDescent="0.25">
      <c r="A8" s="584">
        <v>1</v>
      </c>
      <c r="B8" s="585" t="s">
        <v>1806</v>
      </c>
      <c r="C8" s="589"/>
      <c r="D8" s="608"/>
      <c r="E8" s="572" t="e">
        <f>D8/C8*100</f>
        <v>#DIV/0!</v>
      </c>
    </row>
    <row r="9" spans="1:5" ht="16.5" hidden="1" customHeight="1" x14ac:dyDescent="0.25">
      <c r="A9" s="586">
        <v>2</v>
      </c>
      <c r="B9" s="585" t="s">
        <v>1807</v>
      </c>
      <c r="C9" s="589"/>
      <c r="D9" s="590"/>
      <c r="E9" s="573" t="e">
        <f t="shared" ref="E9:E20" si="0">D9/C9*100</f>
        <v>#DIV/0!</v>
      </c>
    </row>
    <row r="10" spans="1:5" ht="15.75" hidden="1" x14ac:dyDescent="0.25">
      <c r="A10" s="586">
        <v>3</v>
      </c>
      <c r="B10" s="585" t="s">
        <v>1808</v>
      </c>
      <c r="C10" s="589"/>
      <c r="D10" s="590"/>
      <c r="E10" s="573" t="e">
        <f t="shared" si="0"/>
        <v>#DIV/0!</v>
      </c>
    </row>
    <row r="11" spans="1:5" ht="15.75" hidden="1" x14ac:dyDescent="0.25">
      <c r="A11" s="586">
        <v>4</v>
      </c>
      <c r="B11" s="585" t="s">
        <v>1809</v>
      </c>
      <c r="C11" s="589"/>
      <c r="D11" s="590"/>
      <c r="E11" s="573" t="e">
        <f t="shared" si="0"/>
        <v>#DIV/0!</v>
      </c>
    </row>
    <row r="12" spans="1:5" ht="15.75" hidden="1" x14ac:dyDescent="0.25">
      <c r="A12" s="586">
        <v>5</v>
      </c>
      <c r="B12" s="585" t="s">
        <v>1810</v>
      </c>
      <c r="C12" s="589"/>
      <c r="D12" s="590"/>
      <c r="E12" s="573" t="e">
        <f t="shared" si="0"/>
        <v>#DIV/0!</v>
      </c>
    </row>
    <row r="13" spans="1:5" ht="15.75" hidden="1" x14ac:dyDescent="0.25">
      <c r="A13" s="586">
        <v>6</v>
      </c>
      <c r="B13" s="585" t="s">
        <v>1813</v>
      </c>
      <c r="C13" s="589"/>
      <c r="D13" s="590"/>
      <c r="E13" s="573" t="e">
        <f t="shared" si="0"/>
        <v>#DIV/0!</v>
      </c>
    </row>
    <row r="14" spans="1:5" ht="15.75" hidden="1" x14ac:dyDescent="0.25">
      <c r="A14" s="586">
        <v>7</v>
      </c>
      <c r="B14" s="585" t="s">
        <v>1814</v>
      </c>
      <c r="C14" s="589"/>
      <c r="D14" s="590"/>
      <c r="E14" s="573" t="e">
        <f t="shared" si="0"/>
        <v>#DIV/0!</v>
      </c>
    </row>
    <row r="15" spans="1:5" ht="15.75" hidden="1" x14ac:dyDescent="0.25">
      <c r="A15" s="586">
        <v>8</v>
      </c>
      <c r="B15" s="585" t="s">
        <v>1815</v>
      </c>
      <c r="C15" s="589"/>
      <c r="D15" s="590"/>
      <c r="E15" s="573" t="e">
        <f t="shared" si="0"/>
        <v>#DIV/0!</v>
      </c>
    </row>
    <row r="16" spans="1:5" ht="15.75" hidden="1" x14ac:dyDescent="0.25">
      <c r="A16" s="586">
        <v>9</v>
      </c>
      <c r="B16" s="585" t="s">
        <v>1816</v>
      </c>
      <c r="C16" s="589"/>
      <c r="D16" s="590"/>
      <c r="E16" s="573" t="e">
        <f t="shared" si="0"/>
        <v>#DIV/0!</v>
      </c>
    </row>
    <row r="17" spans="1:8" ht="15.75" hidden="1" x14ac:dyDescent="0.25">
      <c r="A17" s="586">
        <v>10</v>
      </c>
      <c r="B17" s="585" t="s">
        <v>1818</v>
      </c>
      <c r="C17" s="589"/>
      <c r="D17" s="590"/>
      <c r="E17" s="573" t="e">
        <f t="shared" si="0"/>
        <v>#DIV/0!</v>
      </c>
      <c r="H17" s="587"/>
    </row>
    <row r="18" spans="1:8" ht="15.75" hidden="1" x14ac:dyDescent="0.25">
      <c r="A18" s="586">
        <v>11</v>
      </c>
      <c r="B18" s="585" t="s">
        <v>1820</v>
      </c>
      <c r="C18" s="589"/>
      <c r="D18" s="590"/>
      <c r="E18" s="573" t="e">
        <f t="shared" si="0"/>
        <v>#DIV/0!</v>
      </c>
    </row>
    <row r="19" spans="1:8" ht="15.75" hidden="1" x14ac:dyDescent="0.25">
      <c r="A19" s="586">
        <v>12</v>
      </c>
      <c r="B19" s="585" t="s">
        <v>1821</v>
      </c>
      <c r="C19" s="589"/>
      <c r="D19" s="590"/>
      <c r="E19" s="573" t="e">
        <f t="shared" si="0"/>
        <v>#DIV/0!</v>
      </c>
    </row>
    <row r="20" spans="1:8" ht="15.75" hidden="1" x14ac:dyDescent="0.25">
      <c r="A20" s="586">
        <v>13</v>
      </c>
      <c r="B20" s="585" t="s">
        <v>1822</v>
      </c>
      <c r="C20" s="589"/>
      <c r="D20" s="590"/>
      <c r="E20" s="573" t="e">
        <f t="shared" si="0"/>
        <v>#DIV/0!</v>
      </c>
    </row>
    <row r="21" spans="1:8" ht="15.75" x14ac:dyDescent="0.25">
      <c r="A21" s="586">
        <v>1</v>
      </c>
      <c r="B21" s="585" t="s">
        <v>1830</v>
      </c>
      <c r="C21" s="463">
        <v>1038.7</v>
      </c>
      <c r="D21" s="463">
        <v>1038.2750000000001</v>
      </c>
      <c r="E21" s="609">
        <f>D21/C21*100</f>
        <v>99.959083469721776</v>
      </c>
    </row>
    <row r="22" spans="1:8" ht="15.75" x14ac:dyDescent="0.25">
      <c r="A22" s="588"/>
      <c r="B22" s="585"/>
      <c r="C22" s="589"/>
      <c r="D22" s="590"/>
      <c r="E22" s="609"/>
    </row>
    <row r="23" spans="1:8" ht="19.5" customHeight="1" x14ac:dyDescent="0.25">
      <c r="A23" s="591"/>
      <c r="B23" s="592" t="s">
        <v>1823</v>
      </c>
      <c r="C23" s="593">
        <f>C21</f>
        <v>1038.7</v>
      </c>
      <c r="D23" s="593">
        <f>D21</f>
        <v>1038.2750000000001</v>
      </c>
      <c r="E23" s="610">
        <f>D23/C23*100</f>
        <v>99.959083469721776</v>
      </c>
    </row>
  </sheetData>
  <mergeCells count="2">
    <mergeCell ref="A4:E4"/>
    <mergeCell ref="A5:E5"/>
  </mergeCells>
  <pageMargins left="0.85" right="0.70866141732283472" top="0.47244094488188981" bottom="0.74803149606299213" header="0.15748031496062992" footer="0.31496062992125984"/>
  <pageSetup paperSize="9"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1880</v>
      </c>
    </row>
    <row r="2" spans="1:5" ht="15.75" x14ac:dyDescent="0.25">
      <c r="A2" s="469"/>
      <c r="C2" s="393"/>
      <c r="D2" s="393"/>
      <c r="E2" s="395" t="s">
        <v>1881</v>
      </c>
    </row>
    <row r="3" spans="1:5" ht="15.75" x14ac:dyDescent="0.25">
      <c r="A3" s="469"/>
      <c r="B3" s="469"/>
      <c r="C3" s="393"/>
      <c r="D3" s="399"/>
      <c r="E3" s="399"/>
    </row>
    <row r="4" spans="1:5" ht="19.5" customHeight="1" x14ac:dyDescent="0.25">
      <c r="A4" s="470" t="s">
        <v>1673</v>
      </c>
      <c r="B4" s="470"/>
      <c r="C4" s="470"/>
      <c r="D4" s="470"/>
      <c r="E4" s="470"/>
    </row>
    <row r="5" spans="1:5" ht="48.75" customHeight="1" x14ac:dyDescent="0.2">
      <c r="A5" s="486" t="s">
        <v>1882</v>
      </c>
      <c r="B5" s="486"/>
      <c r="C5" s="486"/>
      <c r="D5" s="486"/>
      <c r="E5" s="486"/>
    </row>
    <row r="6" spans="1:5" ht="15.75" x14ac:dyDescent="0.25">
      <c r="A6" s="472"/>
      <c r="B6" s="472"/>
      <c r="E6" s="473" t="s">
        <v>1675</v>
      </c>
    </row>
    <row r="7" spans="1:5" ht="30" customHeight="1" x14ac:dyDescent="0.2">
      <c r="A7" s="429" t="s">
        <v>1676</v>
      </c>
      <c r="B7" s="429" t="s">
        <v>5</v>
      </c>
      <c r="C7" s="430" t="s">
        <v>1804</v>
      </c>
      <c r="D7" s="533" t="s">
        <v>43</v>
      </c>
      <c r="E7" s="534" t="s">
        <v>53</v>
      </c>
    </row>
    <row r="8" spans="1:5" ht="16.5" customHeight="1" x14ac:dyDescent="0.25">
      <c r="A8" s="474">
        <v>1</v>
      </c>
      <c r="B8" s="475" t="s">
        <v>1806</v>
      </c>
      <c r="C8" s="463">
        <v>7028.9798199999996</v>
      </c>
      <c r="D8" s="463">
        <v>7028.9798199999996</v>
      </c>
      <c r="E8" s="535">
        <f>D8/C8*100</f>
        <v>100</v>
      </c>
    </row>
    <row r="9" spans="1:5" ht="15.75" x14ac:dyDescent="0.25">
      <c r="A9" s="477">
        <v>2</v>
      </c>
      <c r="B9" s="475" t="s">
        <v>1807</v>
      </c>
      <c r="C9" s="463">
        <v>7962.2840000000006</v>
      </c>
      <c r="D9" s="463">
        <v>7962.2840000000006</v>
      </c>
      <c r="E9" s="536">
        <f t="shared" ref="E9:E26" si="0">D9/C9*100</f>
        <v>100</v>
      </c>
    </row>
    <row r="10" spans="1:5" ht="15.75" x14ac:dyDescent="0.25">
      <c r="A10" s="477">
        <v>3</v>
      </c>
      <c r="B10" s="475" t="s">
        <v>1808</v>
      </c>
      <c r="C10" s="463">
        <v>18077.05214</v>
      </c>
      <c r="D10" s="463">
        <v>18077.05214</v>
      </c>
      <c r="E10" s="536">
        <f t="shared" si="0"/>
        <v>100</v>
      </c>
    </row>
    <row r="11" spans="1:5" ht="15.75" x14ac:dyDescent="0.25">
      <c r="A11" s="477">
        <v>4</v>
      </c>
      <c r="B11" s="475" t="s">
        <v>1809</v>
      </c>
      <c r="C11" s="463">
        <v>7439.0946800000002</v>
      </c>
      <c r="D11" s="463">
        <v>7439.0946800000002</v>
      </c>
      <c r="E11" s="536">
        <f t="shared" si="0"/>
        <v>100</v>
      </c>
    </row>
    <row r="12" spans="1:5" ht="15.75" x14ac:dyDescent="0.25">
      <c r="A12" s="477">
        <v>5</v>
      </c>
      <c r="B12" s="475" t="s">
        <v>1810</v>
      </c>
      <c r="C12" s="463">
        <v>20527.888429999999</v>
      </c>
      <c r="D12" s="463">
        <v>20527.888429999999</v>
      </c>
      <c r="E12" s="536">
        <f t="shared" si="0"/>
        <v>100</v>
      </c>
    </row>
    <row r="13" spans="1:5" ht="15.75" x14ac:dyDescent="0.25">
      <c r="A13" s="477">
        <v>6</v>
      </c>
      <c r="B13" s="475" t="s">
        <v>1811</v>
      </c>
      <c r="C13" s="463">
        <v>5422.5154000000002</v>
      </c>
      <c r="D13" s="463">
        <v>5422.5154000000002</v>
      </c>
      <c r="E13" s="536">
        <f t="shared" si="0"/>
        <v>100</v>
      </c>
    </row>
    <row r="14" spans="1:5" ht="15.75" x14ac:dyDescent="0.25">
      <c r="A14" s="477">
        <v>7</v>
      </c>
      <c r="B14" s="475" t="s">
        <v>1812</v>
      </c>
      <c r="C14" s="463">
        <v>5107.0616599999994</v>
      </c>
      <c r="D14" s="463">
        <v>5107.0616599999994</v>
      </c>
      <c r="E14" s="536">
        <f t="shared" si="0"/>
        <v>100</v>
      </c>
    </row>
    <row r="15" spans="1:5" ht="15.75" x14ac:dyDescent="0.25">
      <c r="A15" s="477">
        <v>8</v>
      </c>
      <c r="B15" s="475" t="s">
        <v>1813</v>
      </c>
      <c r="C15" s="463">
        <v>3905.3029900000001</v>
      </c>
      <c r="D15" s="463">
        <v>3905.3029900000001</v>
      </c>
      <c r="E15" s="536">
        <f t="shared" si="0"/>
        <v>100</v>
      </c>
    </row>
    <row r="16" spans="1:5" ht="15.75" x14ac:dyDescent="0.25">
      <c r="A16" s="477">
        <v>9</v>
      </c>
      <c r="B16" s="475" t="s">
        <v>1814</v>
      </c>
      <c r="C16" s="463">
        <v>5693.4543900000008</v>
      </c>
      <c r="D16" s="463">
        <v>5693.4543900000008</v>
      </c>
      <c r="E16" s="536">
        <f t="shared" si="0"/>
        <v>100</v>
      </c>
    </row>
    <row r="17" spans="1:6" ht="15.75" x14ac:dyDescent="0.25">
      <c r="A17" s="477">
        <v>10</v>
      </c>
      <c r="B17" s="475" t="s">
        <v>1815</v>
      </c>
      <c r="C17" s="463">
        <v>7096.5717000000004</v>
      </c>
      <c r="D17" s="463">
        <v>7096.5717000000004</v>
      </c>
      <c r="E17" s="536">
        <f t="shared" si="0"/>
        <v>100</v>
      </c>
    </row>
    <row r="18" spans="1:6" ht="15.75" x14ac:dyDescent="0.25">
      <c r="A18" s="477">
        <v>11</v>
      </c>
      <c r="B18" s="475" t="s">
        <v>1816</v>
      </c>
      <c r="C18" s="463">
        <v>6839.9757200000004</v>
      </c>
      <c r="D18" s="463">
        <v>6839.9757200000004</v>
      </c>
      <c r="E18" s="536">
        <f t="shared" si="0"/>
        <v>100</v>
      </c>
    </row>
    <row r="19" spans="1:6" ht="15.75" x14ac:dyDescent="0.25">
      <c r="A19" s="477">
        <v>12</v>
      </c>
      <c r="B19" s="475" t="s">
        <v>1817</v>
      </c>
      <c r="C19" s="463">
        <v>1368.22117</v>
      </c>
      <c r="D19" s="463">
        <v>1368.22117</v>
      </c>
      <c r="E19" s="536">
        <f t="shared" si="0"/>
        <v>100</v>
      </c>
    </row>
    <row r="20" spans="1:6" ht="15.75" x14ac:dyDescent="0.25">
      <c r="A20" s="477">
        <v>13</v>
      </c>
      <c r="B20" s="475" t="s">
        <v>1829</v>
      </c>
      <c r="C20" s="463">
        <v>4697.1999999999989</v>
      </c>
      <c r="D20" s="463">
        <v>4697.1999999999989</v>
      </c>
      <c r="E20" s="536">
        <f t="shared" si="0"/>
        <v>100</v>
      </c>
    </row>
    <row r="21" spans="1:6" ht="15.75" x14ac:dyDescent="0.25">
      <c r="A21" s="477">
        <v>14</v>
      </c>
      <c r="B21" s="475" t="s">
        <v>1818</v>
      </c>
      <c r="C21" s="463">
        <v>14589.570879999999</v>
      </c>
      <c r="D21" s="463">
        <v>14589.570879999999</v>
      </c>
      <c r="E21" s="536">
        <f t="shared" si="0"/>
        <v>100</v>
      </c>
    </row>
    <row r="22" spans="1:6" ht="15.75" x14ac:dyDescent="0.25">
      <c r="A22" s="477">
        <v>15</v>
      </c>
      <c r="B22" s="475" t="s">
        <v>1819</v>
      </c>
      <c r="C22" s="463">
        <v>4313.7912400000005</v>
      </c>
      <c r="D22" s="463">
        <v>4313.7912400000005</v>
      </c>
      <c r="E22" s="536">
        <f t="shared" si="0"/>
        <v>100</v>
      </c>
    </row>
    <row r="23" spans="1:6" ht="15.75" x14ac:dyDescent="0.25">
      <c r="A23" s="477">
        <v>16</v>
      </c>
      <c r="B23" s="475" t="s">
        <v>1820</v>
      </c>
      <c r="C23" s="463">
        <v>5442.0586599999997</v>
      </c>
      <c r="D23" s="463">
        <v>5442.0586599999997</v>
      </c>
      <c r="E23" s="536">
        <f t="shared" si="0"/>
        <v>100</v>
      </c>
    </row>
    <row r="24" spans="1:6" ht="15.75" x14ac:dyDescent="0.25">
      <c r="A24" s="477">
        <v>17</v>
      </c>
      <c r="B24" s="475" t="s">
        <v>1821</v>
      </c>
      <c r="C24" s="463">
        <v>4282.86265</v>
      </c>
      <c r="D24" s="463">
        <v>4282.86265</v>
      </c>
      <c r="E24" s="536">
        <f t="shared" si="0"/>
        <v>100</v>
      </c>
    </row>
    <row r="25" spans="1:6" ht="15.75" x14ac:dyDescent="0.25">
      <c r="A25" s="477">
        <v>18</v>
      </c>
      <c r="B25" s="475" t="s">
        <v>1822</v>
      </c>
      <c r="C25" s="463">
        <v>8498.0347499999989</v>
      </c>
      <c r="D25" s="463">
        <v>8498.0347499999989</v>
      </c>
      <c r="E25" s="536">
        <f t="shared" si="0"/>
        <v>100</v>
      </c>
    </row>
    <row r="26" spans="1:6" ht="15.75" x14ac:dyDescent="0.25">
      <c r="A26" s="477">
        <v>19</v>
      </c>
      <c r="B26" s="475" t="s">
        <v>1830</v>
      </c>
      <c r="C26" s="463">
        <v>49812.351819999996</v>
      </c>
      <c r="D26" s="463">
        <v>49812.351819999996</v>
      </c>
      <c r="E26" s="536">
        <f t="shared" si="0"/>
        <v>100</v>
      </c>
      <c r="F26" s="481"/>
    </row>
    <row r="27" spans="1:6" ht="15.75" x14ac:dyDescent="0.25">
      <c r="A27" s="479"/>
      <c r="B27" s="475"/>
      <c r="C27" s="463"/>
      <c r="D27" s="463"/>
      <c r="E27" s="536"/>
    </row>
    <row r="28" spans="1:6" ht="19.5" customHeight="1" x14ac:dyDescent="0.25">
      <c r="A28" s="482"/>
      <c r="B28" s="483" t="s">
        <v>1823</v>
      </c>
      <c r="C28" s="484">
        <f>SUM(C8:C27)</f>
        <v>188104.2721</v>
      </c>
      <c r="D28" s="484">
        <f>SUM(D8:D27)</f>
        <v>188104.2721</v>
      </c>
      <c r="E28" s="537">
        <f>D28/C28*100</f>
        <v>100</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1883</v>
      </c>
    </row>
    <row r="2" spans="1:5" ht="15.75" x14ac:dyDescent="0.25">
      <c r="A2" s="469"/>
      <c r="C2" s="393"/>
      <c r="D2" s="393"/>
      <c r="E2" s="395" t="s">
        <v>1881</v>
      </c>
    </row>
    <row r="3" spans="1:5" ht="15.75" x14ac:dyDescent="0.25">
      <c r="A3" s="469"/>
      <c r="B3" s="469"/>
      <c r="C3" s="393"/>
      <c r="D3" s="399"/>
      <c r="E3" s="399"/>
    </row>
    <row r="4" spans="1:5" ht="19.5" customHeight="1" x14ac:dyDescent="0.25">
      <c r="A4" s="470" t="s">
        <v>1673</v>
      </c>
      <c r="B4" s="470"/>
      <c r="C4" s="470"/>
      <c r="D4" s="470"/>
      <c r="E4" s="470"/>
    </row>
    <row r="5" spans="1:5" ht="34.5" customHeight="1" x14ac:dyDescent="0.2">
      <c r="A5" s="486" t="s">
        <v>1884</v>
      </c>
      <c r="B5" s="486"/>
      <c r="C5" s="486"/>
      <c r="D5" s="486"/>
      <c r="E5" s="486"/>
    </row>
    <row r="6" spans="1:5" ht="15.75" x14ac:dyDescent="0.25">
      <c r="A6" s="472"/>
      <c r="B6" s="472"/>
      <c r="E6" s="473" t="s">
        <v>1675</v>
      </c>
    </row>
    <row r="7" spans="1:5" ht="35.25" customHeight="1" x14ac:dyDescent="0.2">
      <c r="A7" s="429" t="s">
        <v>1676</v>
      </c>
      <c r="B7" s="429" t="s">
        <v>5</v>
      </c>
      <c r="C7" s="430" t="s">
        <v>1804</v>
      </c>
      <c r="D7" s="533" t="s">
        <v>43</v>
      </c>
      <c r="E7" s="534" t="s">
        <v>53</v>
      </c>
    </row>
    <row r="8" spans="1:5" ht="16.5" customHeight="1" x14ac:dyDescent="0.25">
      <c r="A8" s="474">
        <v>1</v>
      </c>
      <c r="B8" s="475" t="s">
        <v>1806</v>
      </c>
      <c r="C8" s="463">
        <v>37423.551000000007</v>
      </c>
      <c r="D8" s="463">
        <v>37423.551000000007</v>
      </c>
      <c r="E8" s="535">
        <f>D8/C8*100</f>
        <v>100</v>
      </c>
    </row>
    <row r="9" spans="1:5" ht="15.75" x14ac:dyDescent="0.25">
      <c r="A9" s="477">
        <v>2</v>
      </c>
      <c r="B9" s="475" t="s">
        <v>1807</v>
      </c>
      <c r="C9" s="463">
        <v>38194.767</v>
      </c>
      <c r="D9" s="463">
        <v>38194.767</v>
      </c>
      <c r="E9" s="536">
        <f t="shared" ref="E9:E26" si="0">D9/C9*100</f>
        <v>100</v>
      </c>
    </row>
    <row r="10" spans="1:5" ht="15.75" x14ac:dyDescent="0.25">
      <c r="A10" s="477">
        <v>3</v>
      </c>
      <c r="B10" s="475" t="s">
        <v>1808</v>
      </c>
      <c r="C10" s="463">
        <v>72327.609999999986</v>
      </c>
      <c r="D10" s="463">
        <v>72327.609999999986</v>
      </c>
      <c r="E10" s="536">
        <f t="shared" si="0"/>
        <v>100</v>
      </c>
    </row>
    <row r="11" spans="1:5" ht="15.75" x14ac:dyDescent="0.25">
      <c r="A11" s="477">
        <v>4</v>
      </c>
      <c r="B11" s="475" t="s">
        <v>1809</v>
      </c>
      <c r="C11" s="463">
        <v>41302.655999999995</v>
      </c>
      <c r="D11" s="463">
        <v>41302.655999999995</v>
      </c>
      <c r="E11" s="536">
        <f t="shared" si="0"/>
        <v>100</v>
      </c>
    </row>
    <row r="12" spans="1:5" ht="15.75" x14ac:dyDescent="0.25">
      <c r="A12" s="477">
        <v>5</v>
      </c>
      <c r="B12" s="475" t="s">
        <v>1810</v>
      </c>
      <c r="C12" s="463">
        <v>116721.20599999999</v>
      </c>
      <c r="D12" s="463">
        <v>116721.20599999999</v>
      </c>
      <c r="E12" s="536">
        <f t="shared" si="0"/>
        <v>100</v>
      </c>
    </row>
    <row r="13" spans="1:5" ht="15.75" x14ac:dyDescent="0.25">
      <c r="A13" s="477">
        <v>6</v>
      </c>
      <c r="B13" s="475" t="s">
        <v>1811</v>
      </c>
      <c r="C13" s="463">
        <v>21007.871999999999</v>
      </c>
      <c r="D13" s="463">
        <v>21007.871999999999</v>
      </c>
      <c r="E13" s="536">
        <f t="shared" si="0"/>
        <v>100</v>
      </c>
    </row>
    <row r="14" spans="1:5" ht="15.75" x14ac:dyDescent="0.25">
      <c r="A14" s="477">
        <v>7</v>
      </c>
      <c r="B14" s="475" t="s">
        <v>1812</v>
      </c>
      <c r="C14" s="463">
        <v>25194.316159999998</v>
      </c>
      <c r="D14" s="463">
        <v>25194.316159999998</v>
      </c>
      <c r="E14" s="536">
        <f t="shared" si="0"/>
        <v>100</v>
      </c>
    </row>
    <row r="15" spans="1:5" ht="15.75" x14ac:dyDescent="0.25">
      <c r="A15" s="477">
        <v>8</v>
      </c>
      <c r="B15" s="475" t="s">
        <v>1813</v>
      </c>
      <c r="C15" s="463">
        <v>22435.550000000003</v>
      </c>
      <c r="D15" s="463">
        <v>22435.549099999997</v>
      </c>
      <c r="E15" s="536">
        <f t="shared" si="0"/>
        <v>99.999995988509284</v>
      </c>
    </row>
    <row r="16" spans="1:5" ht="15.75" x14ac:dyDescent="0.25">
      <c r="A16" s="477">
        <v>9</v>
      </c>
      <c r="B16" s="475" t="s">
        <v>1814</v>
      </c>
      <c r="C16" s="463">
        <v>25901.880999999998</v>
      </c>
      <c r="D16" s="463">
        <v>25901.880999999998</v>
      </c>
      <c r="E16" s="536">
        <f t="shared" si="0"/>
        <v>100</v>
      </c>
    </row>
    <row r="17" spans="1:6" ht="15.75" x14ac:dyDescent="0.25">
      <c r="A17" s="477">
        <v>10</v>
      </c>
      <c r="B17" s="475" t="s">
        <v>1815</v>
      </c>
      <c r="C17" s="463">
        <v>46585.376000000004</v>
      </c>
      <c r="D17" s="463">
        <v>46585.376000000004</v>
      </c>
      <c r="E17" s="536">
        <f t="shared" si="0"/>
        <v>100</v>
      </c>
    </row>
    <row r="18" spans="1:6" ht="15.75" x14ac:dyDescent="0.25">
      <c r="A18" s="477">
        <v>11</v>
      </c>
      <c r="B18" s="475" t="s">
        <v>1816</v>
      </c>
      <c r="C18" s="463">
        <v>32675.757580000001</v>
      </c>
      <c r="D18" s="463">
        <v>32675.757580000001</v>
      </c>
      <c r="E18" s="536">
        <f t="shared" si="0"/>
        <v>100</v>
      </c>
    </row>
    <row r="19" spans="1:6" ht="15.75" x14ac:dyDescent="0.25">
      <c r="A19" s="477">
        <v>12</v>
      </c>
      <c r="B19" s="475" t="s">
        <v>1817</v>
      </c>
      <c r="C19" s="463">
        <v>9748.2420000000002</v>
      </c>
      <c r="D19" s="463">
        <v>9748.2420000000002</v>
      </c>
      <c r="E19" s="536">
        <f t="shared" si="0"/>
        <v>100</v>
      </c>
    </row>
    <row r="20" spans="1:6" ht="15.75" x14ac:dyDescent="0.25">
      <c r="A20" s="477">
        <v>13</v>
      </c>
      <c r="B20" s="475" t="s">
        <v>1829</v>
      </c>
      <c r="C20" s="463">
        <v>29074.895999999997</v>
      </c>
      <c r="D20" s="463">
        <v>29074.895999999997</v>
      </c>
      <c r="E20" s="536">
        <f t="shared" si="0"/>
        <v>100</v>
      </c>
    </row>
    <row r="21" spans="1:6" ht="15.75" x14ac:dyDescent="0.25">
      <c r="A21" s="477">
        <v>14</v>
      </c>
      <c r="B21" s="475" t="s">
        <v>1818</v>
      </c>
      <c r="C21" s="463">
        <v>76600.328000000009</v>
      </c>
      <c r="D21" s="463">
        <v>76600.328000000009</v>
      </c>
      <c r="E21" s="536">
        <f t="shared" si="0"/>
        <v>100</v>
      </c>
    </row>
    <row r="22" spans="1:6" ht="15.75" x14ac:dyDescent="0.25">
      <c r="A22" s="477">
        <v>15</v>
      </c>
      <c r="B22" s="475" t="s">
        <v>1819</v>
      </c>
      <c r="C22" s="463">
        <v>22241.111100000002</v>
      </c>
      <c r="D22" s="463">
        <v>22241.111100000002</v>
      </c>
      <c r="E22" s="536">
        <f t="shared" si="0"/>
        <v>100</v>
      </c>
    </row>
    <row r="23" spans="1:6" ht="15.75" x14ac:dyDescent="0.25">
      <c r="A23" s="477">
        <v>16</v>
      </c>
      <c r="B23" s="475" t="s">
        <v>1820</v>
      </c>
      <c r="C23" s="463">
        <v>24840.137999999999</v>
      </c>
      <c r="D23" s="463">
        <v>24840.137999999999</v>
      </c>
      <c r="E23" s="536">
        <f t="shared" si="0"/>
        <v>100</v>
      </c>
    </row>
    <row r="24" spans="1:6" ht="15.75" x14ac:dyDescent="0.25">
      <c r="A24" s="477">
        <v>17</v>
      </c>
      <c r="B24" s="475" t="s">
        <v>1821</v>
      </c>
      <c r="C24" s="463">
        <v>30195.773999999998</v>
      </c>
      <c r="D24" s="463">
        <v>30195.773999999998</v>
      </c>
      <c r="E24" s="536">
        <f t="shared" si="0"/>
        <v>100</v>
      </c>
    </row>
    <row r="25" spans="1:6" ht="15.75" x14ac:dyDescent="0.25">
      <c r="A25" s="477">
        <v>18</v>
      </c>
      <c r="B25" s="475" t="s">
        <v>1822</v>
      </c>
      <c r="C25" s="463">
        <v>39841.127999999997</v>
      </c>
      <c r="D25" s="463">
        <v>39841.127999999997</v>
      </c>
      <c r="E25" s="536">
        <f t="shared" si="0"/>
        <v>100</v>
      </c>
    </row>
    <row r="26" spans="1:6" ht="15.75" x14ac:dyDescent="0.25">
      <c r="A26" s="477">
        <v>19</v>
      </c>
      <c r="B26" s="475" t="s">
        <v>1830</v>
      </c>
      <c r="C26" s="463">
        <v>259726.83006000001</v>
      </c>
      <c r="D26" s="463">
        <v>259726.83006000001</v>
      </c>
      <c r="E26" s="536">
        <f t="shared" si="0"/>
        <v>100</v>
      </c>
      <c r="F26" s="481"/>
    </row>
    <row r="27" spans="1:6" ht="15.75" x14ac:dyDescent="0.25">
      <c r="A27" s="479"/>
      <c r="B27" s="475"/>
      <c r="C27" s="463"/>
      <c r="D27" s="463"/>
      <c r="E27" s="536"/>
    </row>
    <row r="28" spans="1:6" ht="19.5" customHeight="1" x14ac:dyDescent="0.25">
      <c r="A28" s="482"/>
      <c r="B28" s="483" t="s">
        <v>1823</v>
      </c>
      <c r="C28" s="484">
        <f>SUM(C8:C27)</f>
        <v>972038.98989999993</v>
      </c>
      <c r="D28" s="484">
        <f>SUM(D8:D27)</f>
        <v>972038.98900000006</v>
      </c>
      <c r="E28" s="537">
        <f>D28/C28*100</f>
        <v>99.999999907411137</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1885</v>
      </c>
    </row>
    <row r="2" spans="1:5" ht="15.75" x14ac:dyDescent="0.25">
      <c r="A2" s="469"/>
      <c r="C2" s="393"/>
      <c r="D2" s="393"/>
      <c r="E2" s="395" t="s">
        <v>1840</v>
      </c>
    </row>
    <row r="3" spans="1:5" ht="15.75" x14ac:dyDescent="0.25">
      <c r="A3" s="469"/>
      <c r="B3" s="469"/>
      <c r="C3" s="393"/>
      <c r="D3" s="399"/>
      <c r="E3" s="399"/>
    </row>
    <row r="4" spans="1:5" ht="19.5" customHeight="1" x14ac:dyDescent="0.25">
      <c r="A4" s="470" t="s">
        <v>1673</v>
      </c>
      <c r="B4" s="470"/>
      <c r="C4" s="470"/>
      <c r="D4" s="470"/>
      <c r="E4" s="470"/>
    </row>
    <row r="5" spans="1:5" ht="44.25" customHeight="1" x14ac:dyDescent="0.2">
      <c r="A5" s="486" t="s">
        <v>1886</v>
      </c>
      <c r="B5" s="486"/>
      <c r="C5" s="486"/>
      <c r="D5" s="486"/>
      <c r="E5" s="486"/>
    </row>
    <row r="6" spans="1:5" ht="15.75" x14ac:dyDescent="0.25">
      <c r="A6" s="472"/>
      <c r="B6" s="472"/>
      <c r="E6" s="473" t="s">
        <v>1675</v>
      </c>
    </row>
    <row r="7" spans="1:5" ht="30" customHeight="1" x14ac:dyDescent="0.2">
      <c r="A7" s="429" t="s">
        <v>1676</v>
      </c>
      <c r="B7" s="429" t="s">
        <v>5</v>
      </c>
      <c r="C7" s="430" t="s">
        <v>1804</v>
      </c>
      <c r="D7" s="533" t="s">
        <v>43</v>
      </c>
      <c r="E7" s="534" t="s">
        <v>53</v>
      </c>
    </row>
    <row r="8" spans="1:5" ht="16.5" customHeight="1" x14ac:dyDescent="0.25">
      <c r="A8" s="474">
        <v>1</v>
      </c>
      <c r="B8" s="475" t="s">
        <v>1806</v>
      </c>
      <c r="C8" s="463">
        <v>41384.008999999998</v>
      </c>
      <c r="D8" s="463">
        <v>39321.157270000003</v>
      </c>
      <c r="E8" s="535">
        <f>D8/C8*100</f>
        <v>95.01534099801691</v>
      </c>
    </row>
    <row r="9" spans="1:5" ht="15.75" x14ac:dyDescent="0.25">
      <c r="A9" s="477">
        <v>2</v>
      </c>
      <c r="B9" s="475" t="s">
        <v>1807</v>
      </c>
      <c r="C9" s="463">
        <v>39301.144999999997</v>
      </c>
      <c r="D9" s="463">
        <v>39065.455999999998</v>
      </c>
      <c r="E9" s="536">
        <f t="shared" ref="E9:E26" si="0">D9/C9*100</f>
        <v>99.400299914926151</v>
      </c>
    </row>
    <row r="10" spans="1:5" ht="15.75" x14ac:dyDescent="0.25">
      <c r="A10" s="477">
        <v>3</v>
      </c>
      <c r="B10" s="475" t="s">
        <v>1808</v>
      </c>
      <c r="C10" s="463">
        <v>97689.294999999998</v>
      </c>
      <c r="D10" s="463">
        <v>97132.315000000002</v>
      </c>
      <c r="E10" s="536">
        <f t="shared" si="0"/>
        <v>99.429845409366507</v>
      </c>
    </row>
    <row r="11" spans="1:5" ht="15.75" x14ac:dyDescent="0.25">
      <c r="A11" s="477">
        <v>4</v>
      </c>
      <c r="B11" s="475" t="s">
        <v>1809</v>
      </c>
      <c r="C11" s="463">
        <v>42726.974999999999</v>
      </c>
      <c r="D11" s="463">
        <v>41588.131499999996</v>
      </c>
      <c r="E11" s="536">
        <f t="shared" si="0"/>
        <v>97.33460302303169</v>
      </c>
    </row>
    <row r="12" spans="1:5" ht="15.75" x14ac:dyDescent="0.25">
      <c r="A12" s="477">
        <v>5</v>
      </c>
      <c r="B12" s="475" t="s">
        <v>1810</v>
      </c>
      <c r="C12" s="463">
        <v>99367.443999999989</v>
      </c>
      <c r="D12" s="463">
        <v>98529.704999999987</v>
      </c>
      <c r="E12" s="536">
        <f t="shared" si="0"/>
        <v>99.156928098100224</v>
      </c>
    </row>
    <row r="13" spans="1:5" ht="15.75" x14ac:dyDescent="0.25">
      <c r="A13" s="477">
        <v>6</v>
      </c>
      <c r="B13" s="475" t="s">
        <v>1811</v>
      </c>
      <c r="C13" s="463">
        <v>25806.251</v>
      </c>
      <c r="D13" s="463">
        <v>25678.718000000001</v>
      </c>
      <c r="E13" s="536">
        <f t="shared" si="0"/>
        <v>99.505805783257699</v>
      </c>
    </row>
    <row r="14" spans="1:5" ht="15.75" x14ac:dyDescent="0.25">
      <c r="A14" s="477">
        <v>7</v>
      </c>
      <c r="B14" s="475" t="s">
        <v>1812</v>
      </c>
      <c r="C14" s="463">
        <v>24825.087</v>
      </c>
      <c r="D14" s="463">
        <v>24604.711309999999</v>
      </c>
      <c r="E14" s="536">
        <f t="shared" si="0"/>
        <v>99.112286333578609</v>
      </c>
    </row>
    <row r="15" spans="1:5" ht="15.75" x14ac:dyDescent="0.25">
      <c r="A15" s="477">
        <v>8</v>
      </c>
      <c r="B15" s="475" t="s">
        <v>1813</v>
      </c>
      <c r="C15" s="463">
        <v>31823.362000000001</v>
      </c>
      <c r="D15" s="463">
        <v>31644.989999999998</v>
      </c>
      <c r="E15" s="536">
        <f t="shared" si="0"/>
        <v>99.439493539368968</v>
      </c>
    </row>
    <row r="16" spans="1:5" ht="15.75" x14ac:dyDescent="0.25">
      <c r="A16" s="477">
        <v>9</v>
      </c>
      <c r="B16" s="475" t="s">
        <v>1814</v>
      </c>
      <c r="C16" s="463">
        <v>39161.663999999997</v>
      </c>
      <c r="D16" s="463">
        <v>38773.606999999996</v>
      </c>
      <c r="E16" s="536">
        <f t="shared" si="0"/>
        <v>99.009089603546968</v>
      </c>
    </row>
    <row r="17" spans="1:6" ht="15.75" x14ac:dyDescent="0.25">
      <c r="A17" s="477">
        <v>10</v>
      </c>
      <c r="B17" s="475" t="s">
        <v>1815</v>
      </c>
      <c r="C17" s="463">
        <v>50612.634999999995</v>
      </c>
      <c r="D17" s="463">
        <v>49769.527309999998</v>
      </c>
      <c r="E17" s="536">
        <f t="shared" si="0"/>
        <v>98.334195226152531</v>
      </c>
    </row>
    <row r="18" spans="1:6" ht="15.75" x14ac:dyDescent="0.25">
      <c r="A18" s="477">
        <v>11</v>
      </c>
      <c r="B18" s="475" t="s">
        <v>1816</v>
      </c>
      <c r="C18" s="463">
        <v>32427.797999999999</v>
      </c>
      <c r="D18" s="463">
        <v>32284.902000000002</v>
      </c>
      <c r="E18" s="536">
        <f t="shared" si="0"/>
        <v>99.559341032036784</v>
      </c>
    </row>
    <row r="19" spans="1:6" ht="15.75" x14ac:dyDescent="0.25">
      <c r="A19" s="477">
        <v>12</v>
      </c>
      <c r="B19" s="475" t="s">
        <v>1817</v>
      </c>
      <c r="C19" s="463">
        <v>7927.1900000000005</v>
      </c>
      <c r="D19" s="463">
        <v>7860.2960000000003</v>
      </c>
      <c r="E19" s="536">
        <f t="shared" si="0"/>
        <v>99.156144863438371</v>
      </c>
    </row>
    <row r="20" spans="1:6" ht="15.75" x14ac:dyDescent="0.25">
      <c r="A20" s="477">
        <v>13</v>
      </c>
      <c r="B20" s="475" t="s">
        <v>1829</v>
      </c>
      <c r="C20" s="463">
        <v>18837.096000000001</v>
      </c>
      <c r="D20" s="463">
        <v>18688.486000000001</v>
      </c>
      <c r="E20" s="536">
        <f t="shared" si="0"/>
        <v>99.211077970829479</v>
      </c>
    </row>
    <row r="21" spans="1:6" ht="15.75" x14ac:dyDescent="0.25">
      <c r="A21" s="477">
        <v>14</v>
      </c>
      <c r="B21" s="475" t="s">
        <v>1818</v>
      </c>
      <c r="C21" s="463">
        <v>77060.248999999982</v>
      </c>
      <c r="D21" s="463">
        <v>76773.722659999999</v>
      </c>
      <c r="E21" s="536">
        <f t="shared" si="0"/>
        <v>99.628178803315336</v>
      </c>
    </row>
    <row r="22" spans="1:6" ht="15.75" x14ac:dyDescent="0.25">
      <c r="A22" s="477">
        <v>15</v>
      </c>
      <c r="B22" s="475" t="s">
        <v>1819</v>
      </c>
      <c r="C22" s="463">
        <v>24504.287999999997</v>
      </c>
      <c r="D22" s="463">
        <v>24353.618999999999</v>
      </c>
      <c r="E22" s="536">
        <f t="shared" si="0"/>
        <v>99.385132104226017</v>
      </c>
    </row>
    <row r="23" spans="1:6" ht="15.75" x14ac:dyDescent="0.25">
      <c r="A23" s="477">
        <v>16</v>
      </c>
      <c r="B23" s="475" t="s">
        <v>1820</v>
      </c>
      <c r="C23" s="463">
        <v>31870.025000000001</v>
      </c>
      <c r="D23" s="463">
        <v>31742.46</v>
      </c>
      <c r="E23" s="536">
        <f t="shared" si="0"/>
        <v>99.599733605480381</v>
      </c>
    </row>
    <row r="24" spans="1:6" ht="15.75" x14ac:dyDescent="0.25">
      <c r="A24" s="477">
        <v>17</v>
      </c>
      <c r="B24" s="475" t="s">
        <v>1821</v>
      </c>
      <c r="C24" s="463">
        <v>23641.704000000002</v>
      </c>
      <c r="D24" s="463">
        <v>23480.879840000001</v>
      </c>
      <c r="E24" s="536">
        <f t="shared" si="0"/>
        <v>99.319743788349598</v>
      </c>
    </row>
    <row r="25" spans="1:6" ht="15.75" x14ac:dyDescent="0.25">
      <c r="A25" s="477">
        <v>18</v>
      </c>
      <c r="B25" s="475" t="s">
        <v>1822</v>
      </c>
      <c r="C25" s="463">
        <v>57455.417999999998</v>
      </c>
      <c r="D25" s="463">
        <v>56333.534</v>
      </c>
      <c r="E25" s="536">
        <f t="shared" si="0"/>
        <v>98.047383451287402</v>
      </c>
    </row>
    <row r="26" spans="1:6" ht="15.75" x14ac:dyDescent="0.25">
      <c r="A26" s="477">
        <v>19</v>
      </c>
      <c r="B26" s="475" t="s">
        <v>1830</v>
      </c>
      <c r="C26" s="463">
        <v>274468.76500000001</v>
      </c>
      <c r="D26" s="463">
        <v>268335.75800000003</v>
      </c>
      <c r="E26" s="536">
        <f t="shared" si="0"/>
        <v>97.76549910879659</v>
      </c>
      <c r="F26" s="481"/>
    </row>
    <row r="27" spans="1:6" ht="15.75" x14ac:dyDescent="0.25">
      <c r="A27" s="479"/>
      <c r="B27" s="475"/>
      <c r="C27" s="463"/>
      <c r="D27" s="463"/>
      <c r="E27" s="536"/>
    </row>
    <row r="28" spans="1:6" ht="19.5" customHeight="1" x14ac:dyDescent="0.25">
      <c r="A28" s="482"/>
      <c r="B28" s="483" t="s">
        <v>1823</v>
      </c>
      <c r="C28" s="484">
        <f>SUM(C8:C27)</f>
        <v>1040890.3999999999</v>
      </c>
      <c r="D28" s="484">
        <f>SUM(D8:D27)</f>
        <v>1025961.9758899999</v>
      </c>
      <c r="E28" s="537">
        <f>D28/C28*100</f>
        <v>98.565802498514728</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1887</v>
      </c>
    </row>
    <row r="2" spans="1:5" ht="15.75" x14ac:dyDescent="0.25">
      <c r="A2" s="469"/>
      <c r="C2" s="393"/>
      <c r="D2" s="393"/>
      <c r="E2" s="395" t="s">
        <v>1881</v>
      </c>
    </row>
    <row r="3" spans="1:5" ht="15.75" x14ac:dyDescent="0.25">
      <c r="A3" s="469"/>
      <c r="B3" s="469"/>
      <c r="C3" s="393"/>
      <c r="D3" s="399"/>
      <c r="E3" s="399"/>
    </row>
    <row r="4" spans="1:5" ht="19.5" customHeight="1" x14ac:dyDescent="0.25">
      <c r="A4" s="470" t="s">
        <v>1673</v>
      </c>
      <c r="B4" s="470"/>
      <c r="C4" s="470"/>
      <c r="D4" s="470"/>
      <c r="E4" s="470"/>
    </row>
    <row r="5" spans="1:5" ht="99.75" customHeight="1" x14ac:dyDescent="0.2">
      <c r="A5" s="486" t="s">
        <v>1888</v>
      </c>
      <c r="B5" s="486"/>
      <c r="C5" s="486"/>
      <c r="D5" s="486"/>
      <c r="E5" s="486"/>
    </row>
    <row r="6" spans="1:5" ht="23.25" customHeight="1" x14ac:dyDescent="0.25">
      <c r="A6" s="472"/>
      <c r="B6" s="472"/>
      <c r="E6" s="473" t="s">
        <v>1675</v>
      </c>
    </row>
    <row r="7" spans="1:5" ht="35.25" customHeight="1" x14ac:dyDescent="0.2">
      <c r="A7" s="429" t="s">
        <v>1676</v>
      </c>
      <c r="B7" s="429" t="s">
        <v>5</v>
      </c>
      <c r="C7" s="430" t="s">
        <v>1804</v>
      </c>
      <c r="D7" s="533" t="s">
        <v>43</v>
      </c>
      <c r="E7" s="534" t="s">
        <v>53</v>
      </c>
    </row>
    <row r="8" spans="1:5" ht="16.5" customHeight="1" x14ac:dyDescent="0.25">
      <c r="A8" s="474">
        <v>1</v>
      </c>
      <c r="B8" s="475" t="s">
        <v>1806</v>
      </c>
      <c r="C8" s="463">
        <v>4028.4</v>
      </c>
      <c r="D8" s="463">
        <v>4028.4</v>
      </c>
      <c r="E8" s="535">
        <f>D8/C8*100</f>
        <v>100</v>
      </c>
    </row>
    <row r="9" spans="1:5" ht="15.75" x14ac:dyDescent="0.25">
      <c r="A9" s="477">
        <v>2</v>
      </c>
      <c r="B9" s="475" t="s">
        <v>1807</v>
      </c>
      <c r="C9" s="463">
        <v>3418.4</v>
      </c>
      <c r="D9" s="463">
        <v>2930.3679999999999</v>
      </c>
      <c r="E9" s="536">
        <f t="shared" ref="E9:E26" si="0">D9/C9*100</f>
        <v>85.723379358764333</v>
      </c>
    </row>
    <row r="10" spans="1:5" ht="15.75" x14ac:dyDescent="0.25">
      <c r="A10" s="477">
        <v>3</v>
      </c>
      <c r="B10" s="475" t="s">
        <v>1808</v>
      </c>
      <c r="C10" s="463">
        <v>8064.1</v>
      </c>
      <c r="D10" s="463">
        <v>6658.2429199999997</v>
      </c>
      <c r="E10" s="536">
        <f t="shared" si="0"/>
        <v>82.566472637988113</v>
      </c>
    </row>
    <row r="11" spans="1:5" ht="15.75" x14ac:dyDescent="0.25">
      <c r="A11" s="477">
        <v>4</v>
      </c>
      <c r="B11" s="475" t="s">
        <v>1809</v>
      </c>
      <c r="C11" s="463">
        <v>4208.8999999999996</v>
      </c>
      <c r="D11" s="463">
        <v>2680.6025</v>
      </c>
      <c r="E11" s="536">
        <f t="shared" si="0"/>
        <v>63.688909216184754</v>
      </c>
    </row>
    <row r="12" spans="1:5" ht="15.75" x14ac:dyDescent="0.25">
      <c r="A12" s="477">
        <v>5</v>
      </c>
      <c r="B12" s="475" t="s">
        <v>1810</v>
      </c>
      <c r="C12" s="463">
        <v>9377.5</v>
      </c>
      <c r="D12" s="463">
        <v>8666.2884000000013</v>
      </c>
      <c r="E12" s="536">
        <f t="shared" si="0"/>
        <v>92.415765395894439</v>
      </c>
    </row>
    <row r="13" spans="1:5" ht="15.75" x14ac:dyDescent="0.25">
      <c r="A13" s="477">
        <v>6</v>
      </c>
      <c r="B13" s="475" t="s">
        <v>1811</v>
      </c>
      <c r="C13" s="463">
        <v>2206.6</v>
      </c>
      <c r="D13" s="463">
        <v>1871.8728500000002</v>
      </c>
      <c r="E13" s="536">
        <f t="shared" si="0"/>
        <v>84.830637632556886</v>
      </c>
    </row>
    <row r="14" spans="1:5" ht="15.75" x14ac:dyDescent="0.25">
      <c r="A14" s="477">
        <v>7</v>
      </c>
      <c r="B14" s="475" t="s">
        <v>1812</v>
      </c>
      <c r="C14" s="463">
        <v>2767</v>
      </c>
      <c r="D14" s="463">
        <v>2767</v>
      </c>
      <c r="E14" s="536">
        <f t="shared" si="0"/>
        <v>100</v>
      </c>
    </row>
    <row r="15" spans="1:5" ht="15.75" x14ac:dyDescent="0.25">
      <c r="A15" s="477">
        <v>8</v>
      </c>
      <c r="B15" s="475" t="s">
        <v>1813</v>
      </c>
      <c r="C15" s="463">
        <v>2960.3</v>
      </c>
      <c r="D15" s="463">
        <v>2279.8893700000003</v>
      </c>
      <c r="E15" s="536">
        <f t="shared" si="0"/>
        <v>77.015483903658421</v>
      </c>
    </row>
    <row r="16" spans="1:5" ht="15.75" x14ac:dyDescent="0.25">
      <c r="A16" s="477">
        <v>9</v>
      </c>
      <c r="B16" s="475" t="s">
        <v>1814</v>
      </c>
      <c r="C16" s="463">
        <v>3557.2</v>
      </c>
      <c r="D16" s="463">
        <v>1807.88509</v>
      </c>
      <c r="E16" s="536">
        <f t="shared" si="0"/>
        <v>50.823262397391211</v>
      </c>
    </row>
    <row r="17" spans="1:6" ht="15.75" x14ac:dyDescent="0.25">
      <c r="A17" s="477">
        <v>10</v>
      </c>
      <c r="B17" s="475" t="s">
        <v>1815</v>
      </c>
      <c r="C17" s="463">
        <v>4218.2</v>
      </c>
      <c r="D17" s="463">
        <v>3481.51181</v>
      </c>
      <c r="E17" s="536">
        <f t="shared" si="0"/>
        <v>82.535484566876875</v>
      </c>
    </row>
    <row r="18" spans="1:6" ht="15.75" x14ac:dyDescent="0.25">
      <c r="A18" s="477">
        <v>11</v>
      </c>
      <c r="B18" s="475" t="s">
        <v>1816</v>
      </c>
      <c r="C18" s="463">
        <v>2771.6</v>
      </c>
      <c r="D18" s="463">
        <v>2403.7555600000001</v>
      </c>
      <c r="E18" s="536">
        <f t="shared" si="0"/>
        <v>86.72808341752058</v>
      </c>
    </row>
    <row r="19" spans="1:6" ht="15.75" x14ac:dyDescent="0.25">
      <c r="A19" s="477">
        <v>12</v>
      </c>
      <c r="B19" s="475" t="s">
        <v>1817</v>
      </c>
      <c r="C19" s="463">
        <v>1083.9000000000001</v>
      </c>
      <c r="D19" s="463">
        <v>811.75374999999997</v>
      </c>
      <c r="E19" s="536">
        <f t="shared" si="0"/>
        <v>74.8919411384814</v>
      </c>
    </row>
    <row r="20" spans="1:6" ht="15.75" x14ac:dyDescent="0.25">
      <c r="A20" s="477">
        <v>13</v>
      </c>
      <c r="B20" s="475" t="s">
        <v>1829</v>
      </c>
      <c r="C20" s="463">
        <v>2175</v>
      </c>
      <c r="D20" s="463">
        <v>2057.6989399999998</v>
      </c>
      <c r="E20" s="536">
        <f t="shared" si="0"/>
        <v>94.606847816091943</v>
      </c>
    </row>
    <row r="21" spans="1:6" ht="15.75" x14ac:dyDescent="0.25">
      <c r="A21" s="477">
        <v>14</v>
      </c>
      <c r="B21" s="475" t="s">
        <v>1818</v>
      </c>
      <c r="C21" s="463">
        <v>5831.9</v>
      </c>
      <c r="D21" s="463">
        <v>4556.2495999999992</v>
      </c>
      <c r="E21" s="536">
        <f t="shared" si="0"/>
        <v>78.126332756048626</v>
      </c>
    </row>
    <row r="22" spans="1:6" ht="15.75" x14ac:dyDescent="0.25">
      <c r="A22" s="477">
        <v>15</v>
      </c>
      <c r="B22" s="475" t="s">
        <v>1819</v>
      </c>
      <c r="C22" s="463">
        <v>1907.7</v>
      </c>
      <c r="D22" s="463">
        <v>1616.80405</v>
      </c>
      <c r="E22" s="536">
        <f t="shared" si="0"/>
        <v>84.75148346176023</v>
      </c>
    </row>
    <row r="23" spans="1:6" ht="15.75" x14ac:dyDescent="0.25">
      <c r="A23" s="477">
        <v>16</v>
      </c>
      <c r="B23" s="475" t="s">
        <v>1820</v>
      </c>
      <c r="C23" s="463">
        <v>1979.1</v>
      </c>
      <c r="D23" s="463">
        <v>1645.5056000000002</v>
      </c>
      <c r="E23" s="536">
        <f t="shared" si="0"/>
        <v>83.144136223535966</v>
      </c>
    </row>
    <row r="24" spans="1:6" ht="15.75" x14ac:dyDescent="0.25">
      <c r="A24" s="477">
        <v>17</v>
      </c>
      <c r="B24" s="475" t="s">
        <v>1821</v>
      </c>
      <c r="C24" s="463">
        <v>1913.8</v>
      </c>
      <c r="D24" s="463">
        <v>1708.61005</v>
      </c>
      <c r="E24" s="536">
        <f t="shared" si="0"/>
        <v>89.27840160936357</v>
      </c>
    </row>
    <row r="25" spans="1:6" ht="15.75" x14ac:dyDescent="0.25">
      <c r="A25" s="477">
        <v>18</v>
      </c>
      <c r="B25" s="475" t="s">
        <v>1822</v>
      </c>
      <c r="C25" s="463">
        <v>3484.7</v>
      </c>
      <c r="D25" s="463">
        <v>2257.9616000000001</v>
      </c>
      <c r="E25" s="536">
        <f t="shared" si="0"/>
        <v>64.796441587511126</v>
      </c>
    </row>
    <row r="26" spans="1:6" ht="15.75" x14ac:dyDescent="0.25">
      <c r="A26" s="477">
        <v>19</v>
      </c>
      <c r="B26" s="475" t="s">
        <v>1830</v>
      </c>
      <c r="C26" s="463">
        <v>13549.2</v>
      </c>
      <c r="D26" s="463">
        <v>10941.711859999999</v>
      </c>
      <c r="E26" s="536">
        <f t="shared" si="0"/>
        <v>80.755408880229083</v>
      </c>
      <c r="F26" s="481"/>
    </row>
    <row r="27" spans="1:6" ht="15.75" x14ac:dyDescent="0.25">
      <c r="A27" s="479"/>
      <c r="B27" s="475"/>
      <c r="C27" s="463"/>
      <c r="D27" s="463"/>
      <c r="E27" s="536"/>
    </row>
    <row r="28" spans="1:6" ht="19.5" customHeight="1" x14ac:dyDescent="0.25">
      <c r="A28" s="482"/>
      <c r="B28" s="483" t="s">
        <v>1823</v>
      </c>
      <c r="C28" s="484">
        <f>SUM(C8:C27)</f>
        <v>79503.5</v>
      </c>
      <c r="D28" s="484">
        <f>SUM(D8:D27)</f>
        <v>65172.11195000002</v>
      </c>
      <c r="E28" s="537">
        <f>D28/C28*100</f>
        <v>81.97389039476252</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1889</v>
      </c>
    </row>
    <row r="2" spans="1:5" ht="15.75" x14ac:dyDescent="0.25">
      <c r="A2" s="469"/>
      <c r="C2" s="393"/>
      <c r="D2" s="393"/>
      <c r="E2" s="395" t="s">
        <v>1881</v>
      </c>
    </row>
    <row r="3" spans="1:5" ht="15.75" x14ac:dyDescent="0.25">
      <c r="A3" s="469"/>
      <c r="B3" s="469"/>
      <c r="C3" s="393"/>
      <c r="D3" s="399"/>
      <c r="E3" s="399"/>
    </row>
    <row r="4" spans="1:5" ht="19.5" customHeight="1" x14ac:dyDescent="0.25">
      <c r="A4" s="470" t="s">
        <v>1673</v>
      </c>
      <c r="B4" s="470"/>
      <c r="C4" s="470"/>
      <c r="D4" s="470"/>
      <c r="E4" s="470"/>
    </row>
    <row r="5" spans="1:5" ht="64.5" customHeight="1" x14ac:dyDescent="0.2">
      <c r="A5" s="486" t="s">
        <v>1890</v>
      </c>
      <c r="B5" s="486"/>
      <c r="C5" s="486"/>
      <c r="D5" s="486"/>
      <c r="E5" s="486"/>
    </row>
    <row r="6" spans="1:5" ht="20.25" customHeight="1" x14ac:dyDescent="0.25">
      <c r="A6" s="472"/>
      <c r="B6" s="472"/>
      <c r="E6" s="473" t="s">
        <v>1675</v>
      </c>
    </row>
    <row r="7" spans="1:5" ht="35.25" customHeight="1" x14ac:dyDescent="0.2">
      <c r="A7" s="429" t="s">
        <v>1676</v>
      </c>
      <c r="B7" s="429" t="s">
        <v>5</v>
      </c>
      <c r="C7" s="430" t="s">
        <v>1804</v>
      </c>
      <c r="D7" s="533" t="s">
        <v>43</v>
      </c>
      <c r="E7" s="534" t="s">
        <v>53</v>
      </c>
    </row>
    <row r="8" spans="1:5" ht="16.5" customHeight="1" x14ac:dyDescent="0.25">
      <c r="A8" s="474">
        <v>1</v>
      </c>
      <c r="B8" s="475" t="s">
        <v>1806</v>
      </c>
      <c r="C8" s="463">
        <v>126.5</v>
      </c>
      <c r="D8" s="463">
        <v>126.5</v>
      </c>
      <c r="E8" s="535">
        <f>D8/C8*100</f>
        <v>100</v>
      </c>
    </row>
    <row r="9" spans="1:5" ht="15.75" x14ac:dyDescent="0.25">
      <c r="A9" s="477">
        <v>2</v>
      </c>
      <c r="B9" s="475" t="s">
        <v>1807</v>
      </c>
      <c r="C9" s="463">
        <v>149.1</v>
      </c>
      <c r="D9" s="463">
        <v>149.1</v>
      </c>
      <c r="E9" s="536">
        <f t="shared" ref="E9:E26" si="0">D9/C9*100</f>
        <v>100</v>
      </c>
    </row>
    <row r="10" spans="1:5" ht="15.75" x14ac:dyDescent="0.25">
      <c r="A10" s="477">
        <v>3</v>
      </c>
      <c r="B10" s="475" t="s">
        <v>1808</v>
      </c>
      <c r="C10" s="463">
        <v>216.1</v>
      </c>
      <c r="D10" s="463">
        <v>216.1</v>
      </c>
      <c r="E10" s="536">
        <f t="shared" si="0"/>
        <v>100</v>
      </c>
    </row>
    <row r="11" spans="1:5" ht="15.75" x14ac:dyDescent="0.25">
      <c r="A11" s="477">
        <v>4</v>
      </c>
      <c r="B11" s="475" t="s">
        <v>1809</v>
      </c>
      <c r="C11" s="463">
        <v>101.5</v>
      </c>
      <c r="D11" s="463">
        <v>101.5</v>
      </c>
      <c r="E11" s="536">
        <f t="shared" si="0"/>
        <v>100</v>
      </c>
    </row>
    <row r="12" spans="1:5" ht="15.75" x14ac:dyDescent="0.25">
      <c r="A12" s="477">
        <v>5</v>
      </c>
      <c r="B12" s="475" t="s">
        <v>1810</v>
      </c>
      <c r="C12" s="463">
        <v>515.1</v>
      </c>
      <c r="D12" s="463">
        <v>515.1</v>
      </c>
      <c r="E12" s="536">
        <f t="shared" si="0"/>
        <v>100</v>
      </c>
    </row>
    <row r="13" spans="1:5" ht="15.75" x14ac:dyDescent="0.25">
      <c r="A13" s="477">
        <v>6</v>
      </c>
      <c r="B13" s="475" t="s">
        <v>1811</v>
      </c>
      <c r="C13" s="463">
        <v>25.9</v>
      </c>
      <c r="D13" s="463">
        <v>25.9</v>
      </c>
      <c r="E13" s="536">
        <f t="shared" si="0"/>
        <v>100</v>
      </c>
    </row>
    <row r="14" spans="1:5" ht="15.75" x14ac:dyDescent="0.25">
      <c r="A14" s="477">
        <v>7</v>
      </c>
      <c r="B14" s="475" t="s">
        <v>1812</v>
      </c>
      <c r="C14" s="463">
        <v>121.1</v>
      </c>
      <c r="D14" s="463">
        <v>121.1</v>
      </c>
      <c r="E14" s="536">
        <f t="shared" si="0"/>
        <v>100</v>
      </c>
    </row>
    <row r="15" spans="1:5" ht="15.75" x14ac:dyDescent="0.25">
      <c r="A15" s="477">
        <v>8</v>
      </c>
      <c r="B15" s="475" t="s">
        <v>1813</v>
      </c>
      <c r="C15" s="463">
        <v>45.5</v>
      </c>
      <c r="D15" s="463">
        <v>45.5</v>
      </c>
      <c r="E15" s="536">
        <f t="shared" si="0"/>
        <v>100</v>
      </c>
    </row>
    <row r="16" spans="1:5" ht="15.75" x14ac:dyDescent="0.25">
      <c r="A16" s="477">
        <v>9</v>
      </c>
      <c r="B16" s="475" t="s">
        <v>1814</v>
      </c>
      <c r="C16" s="463">
        <v>101.5</v>
      </c>
      <c r="D16" s="463">
        <v>101.5</v>
      </c>
      <c r="E16" s="536">
        <f t="shared" si="0"/>
        <v>100</v>
      </c>
    </row>
    <row r="17" spans="1:6" ht="15.75" x14ac:dyDescent="0.25">
      <c r="A17" s="477">
        <v>10</v>
      </c>
      <c r="B17" s="475" t="s">
        <v>1815</v>
      </c>
      <c r="C17" s="463">
        <v>87.5</v>
      </c>
      <c r="D17" s="463">
        <v>87.5</v>
      </c>
      <c r="E17" s="536">
        <f t="shared" si="0"/>
        <v>100</v>
      </c>
    </row>
    <row r="18" spans="1:6" ht="15.75" x14ac:dyDescent="0.25">
      <c r="A18" s="477">
        <v>11</v>
      </c>
      <c r="B18" s="475" t="s">
        <v>1816</v>
      </c>
      <c r="C18" s="463">
        <v>73.5</v>
      </c>
      <c r="D18" s="463">
        <v>73.5</v>
      </c>
      <c r="E18" s="536">
        <f t="shared" si="0"/>
        <v>100</v>
      </c>
    </row>
    <row r="19" spans="1:6" ht="15.75" x14ac:dyDescent="0.25">
      <c r="A19" s="477">
        <v>12</v>
      </c>
      <c r="B19" s="475" t="s">
        <v>1817</v>
      </c>
      <c r="C19" s="463">
        <v>45.5</v>
      </c>
      <c r="D19" s="463">
        <v>45.5</v>
      </c>
      <c r="E19" s="536">
        <f t="shared" si="0"/>
        <v>100</v>
      </c>
    </row>
    <row r="20" spans="1:6" ht="15.75" x14ac:dyDescent="0.25">
      <c r="A20" s="477">
        <v>13</v>
      </c>
      <c r="B20" s="475" t="s">
        <v>1829</v>
      </c>
      <c r="C20" s="463">
        <v>59.5</v>
      </c>
      <c r="D20" s="463">
        <v>59.5</v>
      </c>
      <c r="E20" s="536">
        <f t="shared" si="0"/>
        <v>100</v>
      </c>
    </row>
    <row r="21" spans="1:6" ht="15.75" x14ac:dyDescent="0.25">
      <c r="A21" s="477">
        <v>14</v>
      </c>
      <c r="B21" s="475" t="s">
        <v>1818</v>
      </c>
      <c r="C21" s="463">
        <v>149.1</v>
      </c>
      <c r="D21" s="463">
        <v>149.1</v>
      </c>
      <c r="E21" s="536">
        <f t="shared" si="0"/>
        <v>100</v>
      </c>
    </row>
    <row r="22" spans="1:6" ht="15.75" x14ac:dyDescent="0.25">
      <c r="A22" s="477">
        <v>15</v>
      </c>
      <c r="B22" s="475" t="s">
        <v>1819</v>
      </c>
      <c r="C22" s="463">
        <v>79.099999999999994</v>
      </c>
      <c r="D22" s="463">
        <v>79.099999999999994</v>
      </c>
      <c r="E22" s="536">
        <f t="shared" si="0"/>
        <v>100</v>
      </c>
    </row>
    <row r="23" spans="1:6" ht="15.75" x14ac:dyDescent="0.25">
      <c r="A23" s="477">
        <v>16</v>
      </c>
      <c r="B23" s="475" t="s">
        <v>1820</v>
      </c>
      <c r="C23" s="463">
        <v>129.5</v>
      </c>
      <c r="D23" s="463">
        <v>129.5</v>
      </c>
      <c r="E23" s="536">
        <f t="shared" si="0"/>
        <v>100</v>
      </c>
    </row>
    <row r="24" spans="1:6" ht="15.75" x14ac:dyDescent="0.25">
      <c r="A24" s="477">
        <v>17</v>
      </c>
      <c r="B24" s="475" t="s">
        <v>1821</v>
      </c>
      <c r="C24" s="463">
        <v>107.1</v>
      </c>
      <c r="D24" s="463">
        <v>107.1</v>
      </c>
      <c r="E24" s="536">
        <f t="shared" si="0"/>
        <v>100</v>
      </c>
    </row>
    <row r="25" spans="1:6" ht="15.75" x14ac:dyDescent="0.25">
      <c r="A25" s="477">
        <v>18</v>
      </c>
      <c r="B25" s="475" t="s">
        <v>1822</v>
      </c>
      <c r="C25" s="463">
        <v>232.7</v>
      </c>
      <c r="D25" s="463">
        <v>232.7</v>
      </c>
      <c r="E25" s="536">
        <f t="shared" si="0"/>
        <v>100</v>
      </c>
    </row>
    <row r="26" spans="1:6" ht="15.75" x14ac:dyDescent="0.25">
      <c r="A26" s="477">
        <v>19</v>
      </c>
      <c r="B26" s="475" t="s">
        <v>1830</v>
      </c>
      <c r="C26" s="463">
        <v>2090.6</v>
      </c>
      <c r="D26" s="463">
        <v>2090.6</v>
      </c>
      <c r="E26" s="536">
        <f t="shared" si="0"/>
        <v>100</v>
      </c>
      <c r="F26" s="481"/>
    </row>
    <row r="27" spans="1:6" ht="15.75" x14ac:dyDescent="0.25">
      <c r="A27" s="479"/>
      <c r="B27" s="475"/>
      <c r="C27" s="463"/>
      <c r="D27" s="463"/>
      <c r="E27" s="536"/>
    </row>
    <row r="28" spans="1:6" ht="19.5" customHeight="1" x14ac:dyDescent="0.25">
      <c r="A28" s="482"/>
      <c r="B28" s="483" t="s">
        <v>1823</v>
      </c>
      <c r="C28" s="484">
        <f>SUM(C8:C27)</f>
        <v>4456.3999999999996</v>
      </c>
      <c r="D28" s="484">
        <f>SUM(D8:D27)</f>
        <v>4456.3999999999996</v>
      </c>
      <c r="E28" s="537">
        <f>D28/C28*100</f>
        <v>100</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E20"/>
  <sheetViews>
    <sheetView view="pageBreakPreview" zoomScaleNormal="100" zoomScaleSheetLayoutView="100" workbookViewId="0">
      <selection activeCell="B55" sqref="B55"/>
    </sheetView>
  </sheetViews>
  <sheetFormatPr defaultRowHeight="12.75" x14ac:dyDescent="0.2"/>
  <cols>
    <col min="1" max="1" width="5" style="393" customWidth="1"/>
    <col min="2" max="2" width="28.85546875" style="393" customWidth="1"/>
    <col min="3" max="3" width="19.85546875" style="393" customWidth="1"/>
    <col min="4" max="4" width="14.28515625" style="393" customWidth="1"/>
    <col min="5" max="5" width="16.7109375" style="393" bestFit="1" customWidth="1"/>
    <col min="6" max="256" width="9.140625" style="393"/>
    <col min="257" max="257" width="5" style="393" customWidth="1"/>
    <col min="258" max="258" width="28.85546875" style="393" customWidth="1"/>
    <col min="259" max="259" width="19.85546875" style="393" customWidth="1"/>
    <col min="260" max="260" width="14.28515625" style="393" customWidth="1"/>
    <col min="261" max="261" width="16.7109375" style="393" bestFit="1" customWidth="1"/>
    <col min="262" max="512" width="9.140625" style="393"/>
    <col min="513" max="513" width="5" style="393" customWidth="1"/>
    <col min="514" max="514" width="28.85546875" style="393" customWidth="1"/>
    <col min="515" max="515" width="19.85546875" style="393" customWidth="1"/>
    <col min="516" max="516" width="14.28515625" style="393" customWidth="1"/>
    <col min="517" max="517" width="16.7109375" style="393" bestFit="1" customWidth="1"/>
    <col min="518" max="768" width="9.140625" style="393"/>
    <col min="769" max="769" width="5" style="393" customWidth="1"/>
    <col min="770" max="770" width="28.85546875" style="393" customWidth="1"/>
    <col min="771" max="771" width="19.85546875" style="393" customWidth="1"/>
    <col min="772" max="772" width="14.28515625" style="393" customWidth="1"/>
    <col min="773" max="773" width="16.7109375" style="393" bestFit="1" customWidth="1"/>
    <col min="774" max="1024" width="9.140625" style="393"/>
    <col min="1025" max="1025" width="5" style="393" customWidth="1"/>
    <col min="1026" max="1026" width="28.85546875" style="393" customWidth="1"/>
    <col min="1027" max="1027" width="19.85546875" style="393" customWidth="1"/>
    <col min="1028" max="1028" width="14.28515625" style="393" customWidth="1"/>
    <col min="1029" max="1029" width="16.7109375" style="393" bestFit="1" customWidth="1"/>
    <col min="1030" max="1280" width="9.140625" style="393"/>
    <col min="1281" max="1281" width="5" style="393" customWidth="1"/>
    <col min="1282" max="1282" width="28.85546875" style="393" customWidth="1"/>
    <col min="1283" max="1283" width="19.85546875" style="393" customWidth="1"/>
    <col min="1284" max="1284" width="14.28515625" style="393" customWidth="1"/>
    <col min="1285" max="1285" width="16.7109375" style="393" bestFit="1" customWidth="1"/>
    <col min="1286" max="1536" width="9.140625" style="393"/>
    <col min="1537" max="1537" width="5" style="393" customWidth="1"/>
    <col min="1538" max="1538" width="28.85546875" style="393" customWidth="1"/>
    <col min="1539" max="1539" width="19.85546875" style="393" customWidth="1"/>
    <col min="1540" max="1540" width="14.28515625" style="393" customWidth="1"/>
    <col min="1541" max="1541" width="16.7109375" style="393" bestFit="1" customWidth="1"/>
    <col min="1542" max="1792" width="9.140625" style="393"/>
    <col min="1793" max="1793" width="5" style="393" customWidth="1"/>
    <col min="1794" max="1794" width="28.85546875" style="393" customWidth="1"/>
    <col min="1795" max="1795" width="19.85546875" style="393" customWidth="1"/>
    <col min="1796" max="1796" width="14.28515625" style="393" customWidth="1"/>
    <col min="1797" max="1797" width="16.7109375" style="393" bestFit="1" customWidth="1"/>
    <col min="1798" max="2048" width="9.140625" style="393"/>
    <col min="2049" max="2049" width="5" style="393" customWidth="1"/>
    <col min="2050" max="2050" width="28.85546875" style="393" customWidth="1"/>
    <col min="2051" max="2051" width="19.85546875" style="393" customWidth="1"/>
    <col min="2052" max="2052" width="14.28515625" style="393" customWidth="1"/>
    <col min="2053" max="2053" width="16.7109375" style="393" bestFit="1" customWidth="1"/>
    <col min="2054" max="2304" width="9.140625" style="393"/>
    <col min="2305" max="2305" width="5" style="393" customWidth="1"/>
    <col min="2306" max="2306" width="28.85546875" style="393" customWidth="1"/>
    <col min="2307" max="2307" width="19.85546875" style="393" customWidth="1"/>
    <col min="2308" max="2308" width="14.28515625" style="393" customWidth="1"/>
    <col min="2309" max="2309" width="16.7109375" style="393" bestFit="1" customWidth="1"/>
    <col min="2310" max="2560" width="9.140625" style="393"/>
    <col min="2561" max="2561" width="5" style="393" customWidth="1"/>
    <col min="2562" max="2562" width="28.85546875" style="393" customWidth="1"/>
    <col min="2563" max="2563" width="19.85546875" style="393" customWidth="1"/>
    <col min="2564" max="2564" width="14.28515625" style="393" customWidth="1"/>
    <col min="2565" max="2565" width="16.7109375" style="393" bestFit="1" customWidth="1"/>
    <col min="2566" max="2816" width="9.140625" style="393"/>
    <col min="2817" max="2817" width="5" style="393" customWidth="1"/>
    <col min="2818" max="2818" width="28.85546875" style="393" customWidth="1"/>
    <col min="2819" max="2819" width="19.85546875" style="393" customWidth="1"/>
    <col min="2820" max="2820" width="14.28515625" style="393" customWidth="1"/>
    <col min="2821" max="2821" width="16.7109375" style="393" bestFit="1" customWidth="1"/>
    <col min="2822" max="3072" width="9.140625" style="393"/>
    <col min="3073" max="3073" width="5" style="393" customWidth="1"/>
    <col min="3074" max="3074" width="28.85546875" style="393" customWidth="1"/>
    <col min="3075" max="3075" width="19.85546875" style="393" customWidth="1"/>
    <col min="3076" max="3076" width="14.28515625" style="393" customWidth="1"/>
    <col min="3077" max="3077" width="16.7109375" style="393" bestFit="1" customWidth="1"/>
    <col min="3078" max="3328" width="9.140625" style="393"/>
    <col min="3329" max="3329" width="5" style="393" customWidth="1"/>
    <col min="3330" max="3330" width="28.85546875" style="393" customWidth="1"/>
    <col min="3331" max="3331" width="19.85546875" style="393" customWidth="1"/>
    <col min="3332" max="3332" width="14.28515625" style="393" customWidth="1"/>
    <col min="3333" max="3333" width="16.7109375" style="393" bestFit="1" customWidth="1"/>
    <col min="3334" max="3584" width="9.140625" style="393"/>
    <col min="3585" max="3585" width="5" style="393" customWidth="1"/>
    <col min="3586" max="3586" width="28.85546875" style="393" customWidth="1"/>
    <col min="3587" max="3587" width="19.85546875" style="393" customWidth="1"/>
    <col min="3588" max="3588" width="14.28515625" style="393" customWidth="1"/>
    <col min="3589" max="3589" width="16.7109375" style="393" bestFit="1" customWidth="1"/>
    <col min="3590" max="3840" width="9.140625" style="393"/>
    <col min="3841" max="3841" width="5" style="393" customWidth="1"/>
    <col min="3842" max="3842" width="28.85546875" style="393" customWidth="1"/>
    <col min="3843" max="3843" width="19.85546875" style="393" customWidth="1"/>
    <col min="3844" max="3844" width="14.28515625" style="393" customWidth="1"/>
    <col min="3845" max="3845" width="16.7109375" style="393" bestFit="1" customWidth="1"/>
    <col min="3846" max="4096" width="9.140625" style="393"/>
    <col min="4097" max="4097" width="5" style="393" customWidth="1"/>
    <col min="4098" max="4098" width="28.85546875" style="393" customWidth="1"/>
    <col min="4099" max="4099" width="19.85546875" style="393" customWidth="1"/>
    <col min="4100" max="4100" width="14.28515625" style="393" customWidth="1"/>
    <col min="4101" max="4101" width="16.7109375" style="393" bestFit="1" customWidth="1"/>
    <col min="4102" max="4352" width="9.140625" style="393"/>
    <col min="4353" max="4353" width="5" style="393" customWidth="1"/>
    <col min="4354" max="4354" width="28.85546875" style="393" customWidth="1"/>
    <col min="4355" max="4355" width="19.85546875" style="393" customWidth="1"/>
    <col min="4356" max="4356" width="14.28515625" style="393" customWidth="1"/>
    <col min="4357" max="4357" width="16.7109375" style="393" bestFit="1" customWidth="1"/>
    <col min="4358" max="4608" width="9.140625" style="393"/>
    <col min="4609" max="4609" width="5" style="393" customWidth="1"/>
    <col min="4610" max="4610" width="28.85546875" style="393" customWidth="1"/>
    <col min="4611" max="4611" width="19.85546875" style="393" customWidth="1"/>
    <col min="4612" max="4612" width="14.28515625" style="393" customWidth="1"/>
    <col min="4613" max="4613" width="16.7109375" style="393" bestFit="1" customWidth="1"/>
    <col min="4614" max="4864" width="9.140625" style="393"/>
    <col min="4865" max="4865" width="5" style="393" customWidth="1"/>
    <col min="4866" max="4866" width="28.85546875" style="393" customWidth="1"/>
    <col min="4867" max="4867" width="19.85546875" style="393" customWidth="1"/>
    <col min="4868" max="4868" width="14.28515625" style="393" customWidth="1"/>
    <col min="4869" max="4869" width="16.7109375" style="393" bestFit="1" customWidth="1"/>
    <col min="4870" max="5120" width="9.140625" style="393"/>
    <col min="5121" max="5121" width="5" style="393" customWidth="1"/>
    <col min="5122" max="5122" width="28.85546875" style="393" customWidth="1"/>
    <col min="5123" max="5123" width="19.85546875" style="393" customWidth="1"/>
    <col min="5124" max="5124" width="14.28515625" style="393" customWidth="1"/>
    <col min="5125" max="5125" width="16.7109375" style="393" bestFit="1" customWidth="1"/>
    <col min="5126" max="5376" width="9.140625" style="393"/>
    <col min="5377" max="5377" width="5" style="393" customWidth="1"/>
    <col min="5378" max="5378" width="28.85546875" style="393" customWidth="1"/>
    <col min="5379" max="5379" width="19.85546875" style="393" customWidth="1"/>
    <col min="5380" max="5380" width="14.28515625" style="393" customWidth="1"/>
    <col min="5381" max="5381" width="16.7109375" style="393" bestFit="1" customWidth="1"/>
    <col min="5382" max="5632" width="9.140625" style="393"/>
    <col min="5633" max="5633" width="5" style="393" customWidth="1"/>
    <col min="5634" max="5634" width="28.85546875" style="393" customWidth="1"/>
    <col min="5635" max="5635" width="19.85546875" style="393" customWidth="1"/>
    <col min="5636" max="5636" width="14.28515625" style="393" customWidth="1"/>
    <col min="5637" max="5637" width="16.7109375" style="393" bestFit="1" customWidth="1"/>
    <col min="5638" max="5888" width="9.140625" style="393"/>
    <col min="5889" max="5889" width="5" style="393" customWidth="1"/>
    <col min="5890" max="5890" width="28.85546875" style="393" customWidth="1"/>
    <col min="5891" max="5891" width="19.85546875" style="393" customWidth="1"/>
    <col min="5892" max="5892" width="14.28515625" style="393" customWidth="1"/>
    <col min="5893" max="5893" width="16.7109375" style="393" bestFit="1" customWidth="1"/>
    <col min="5894" max="6144" width="9.140625" style="393"/>
    <col min="6145" max="6145" width="5" style="393" customWidth="1"/>
    <col min="6146" max="6146" width="28.85546875" style="393" customWidth="1"/>
    <col min="6147" max="6147" width="19.85546875" style="393" customWidth="1"/>
    <col min="6148" max="6148" width="14.28515625" style="393" customWidth="1"/>
    <col min="6149" max="6149" width="16.7109375" style="393" bestFit="1" customWidth="1"/>
    <col min="6150" max="6400" width="9.140625" style="393"/>
    <col min="6401" max="6401" width="5" style="393" customWidth="1"/>
    <col min="6402" max="6402" width="28.85546875" style="393" customWidth="1"/>
    <col min="6403" max="6403" width="19.85546875" style="393" customWidth="1"/>
    <col min="6404" max="6404" width="14.28515625" style="393" customWidth="1"/>
    <col min="6405" max="6405" width="16.7109375" style="393" bestFit="1" customWidth="1"/>
    <col min="6406" max="6656" width="9.140625" style="393"/>
    <col min="6657" max="6657" width="5" style="393" customWidth="1"/>
    <col min="6658" max="6658" width="28.85546875" style="393" customWidth="1"/>
    <col min="6659" max="6659" width="19.85546875" style="393" customWidth="1"/>
    <col min="6660" max="6660" width="14.28515625" style="393" customWidth="1"/>
    <col min="6661" max="6661" width="16.7109375" style="393" bestFit="1" customWidth="1"/>
    <col min="6662" max="6912" width="9.140625" style="393"/>
    <col min="6913" max="6913" width="5" style="393" customWidth="1"/>
    <col min="6914" max="6914" width="28.85546875" style="393" customWidth="1"/>
    <col min="6915" max="6915" width="19.85546875" style="393" customWidth="1"/>
    <col min="6916" max="6916" width="14.28515625" style="393" customWidth="1"/>
    <col min="6917" max="6917" width="16.7109375" style="393" bestFit="1" customWidth="1"/>
    <col min="6918" max="7168" width="9.140625" style="393"/>
    <col min="7169" max="7169" width="5" style="393" customWidth="1"/>
    <col min="7170" max="7170" width="28.85546875" style="393" customWidth="1"/>
    <col min="7171" max="7171" width="19.85546875" style="393" customWidth="1"/>
    <col min="7172" max="7172" width="14.28515625" style="393" customWidth="1"/>
    <col min="7173" max="7173" width="16.7109375" style="393" bestFit="1" customWidth="1"/>
    <col min="7174" max="7424" width="9.140625" style="393"/>
    <col min="7425" max="7425" width="5" style="393" customWidth="1"/>
    <col min="7426" max="7426" width="28.85546875" style="393" customWidth="1"/>
    <col min="7427" max="7427" width="19.85546875" style="393" customWidth="1"/>
    <col min="7428" max="7428" width="14.28515625" style="393" customWidth="1"/>
    <col min="7429" max="7429" width="16.7109375" style="393" bestFit="1" customWidth="1"/>
    <col min="7430" max="7680" width="9.140625" style="393"/>
    <col min="7681" max="7681" width="5" style="393" customWidth="1"/>
    <col min="7682" max="7682" width="28.85546875" style="393" customWidth="1"/>
    <col min="7683" max="7683" width="19.85546875" style="393" customWidth="1"/>
    <col min="7684" max="7684" width="14.28515625" style="393" customWidth="1"/>
    <col min="7685" max="7685" width="16.7109375" style="393" bestFit="1" customWidth="1"/>
    <col min="7686" max="7936" width="9.140625" style="393"/>
    <col min="7937" max="7937" width="5" style="393" customWidth="1"/>
    <col min="7938" max="7938" width="28.85546875" style="393" customWidth="1"/>
    <col min="7939" max="7939" width="19.85546875" style="393" customWidth="1"/>
    <col min="7940" max="7940" width="14.28515625" style="393" customWidth="1"/>
    <col min="7941" max="7941" width="16.7109375" style="393" bestFit="1" customWidth="1"/>
    <col min="7942" max="8192" width="9.140625" style="393"/>
    <col min="8193" max="8193" width="5" style="393" customWidth="1"/>
    <col min="8194" max="8194" width="28.85546875" style="393" customWidth="1"/>
    <col min="8195" max="8195" width="19.85546875" style="393" customWidth="1"/>
    <col min="8196" max="8196" width="14.28515625" style="393" customWidth="1"/>
    <col min="8197" max="8197" width="16.7109375" style="393" bestFit="1" customWidth="1"/>
    <col min="8198" max="8448" width="9.140625" style="393"/>
    <col min="8449" max="8449" width="5" style="393" customWidth="1"/>
    <col min="8450" max="8450" width="28.85546875" style="393" customWidth="1"/>
    <col min="8451" max="8451" width="19.85546875" style="393" customWidth="1"/>
    <col min="8452" max="8452" width="14.28515625" style="393" customWidth="1"/>
    <col min="8453" max="8453" width="16.7109375" style="393" bestFit="1" customWidth="1"/>
    <col min="8454" max="8704" width="9.140625" style="393"/>
    <col min="8705" max="8705" width="5" style="393" customWidth="1"/>
    <col min="8706" max="8706" width="28.85546875" style="393" customWidth="1"/>
    <col min="8707" max="8707" width="19.85546875" style="393" customWidth="1"/>
    <col min="8708" max="8708" width="14.28515625" style="393" customWidth="1"/>
    <col min="8709" max="8709" width="16.7109375" style="393" bestFit="1" customWidth="1"/>
    <col min="8710" max="8960" width="9.140625" style="393"/>
    <col min="8961" max="8961" width="5" style="393" customWidth="1"/>
    <col min="8962" max="8962" width="28.85546875" style="393" customWidth="1"/>
    <col min="8963" max="8963" width="19.85546875" style="393" customWidth="1"/>
    <col min="8964" max="8964" width="14.28515625" style="393" customWidth="1"/>
    <col min="8965" max="8965" width="16.7109375" style="393" bestFit="1" customWidth="1"/>
    <col min="8966" max="9216" width="9.140625" style="393"/>
    <col min="9217" max="9217" width="5" style="393" customWidth="1"/>
    <col min="9218" max="9218" width="28.85546875" style="393" customWidth="1"/>
    <col min="9219" max="9219" width="19.85546875" style="393" customWidth="1"/>
    <col min="9220" max="9220" width="14.28515625" style="393" customWidth="1"/>
    <col min="9221" max="9221" width="16.7109375" style="393" bestFit="1" customWidth="1"/>
    <col min="9222" max="9472" width="9.140625" style="393"/>
    <col min="9473" max="9473" width="5" style="393" customWidth="1"/>
    <col min="9474" max="9474" width="28.85546875" style="393" customWidth="1"/>
    <col min="9475" max="9475" width="19.85546875" style="393" customWidth="1"/>
    <col min="9476" max="9476" width="14.28515625" style="393" customWidth="1"/>
    <col min="9477" max="9477" width="16.7109375" style="393" bestFit="1" customWidth="1"/>
    <col min="9478" max="9728" width="9.140625" style="393"/>
    <col min="9729" max="9729" width="5" style="393" customWidth="1"/>
    <col min="9730" max="9730" width="28.85546875" style="393" customWidth="1"/>
    <col min="9731" max="9731" width="19.85546875" style="393" customWidth="1"/>
    <col min="9732" max="9732" width="14.28515625" style="393" customWidth="1"/>
    <col min="9733" max="9733" width="16.7109375" style="393" bestFit="1" customWidth="1"/>
    <col min="9734" max="9984" width="9.140625" style="393"/>
    <col min="9985" max="9985" width="5" style="393" customWidth="1"/>
    <col min="9986" max="9986" width="28.85546875" style="393" customWidth="1"/>
    <col min="9987" max="9987" width="19.85546875" style="393" customWidth="1"/>
    <col min="9988" max="9988" width="14.28515625" style="393" customWidth="1"/>
    <col min="9989" max="9989" width="16.7109375" style="393" bestFit="1" customWidth="1"/>
    <col min="9990" max="10240" width="9.140625" style="393"/>
    <col min="10241" max="10241" width="5" style="393" customWidth="1"/>
    <col min="10242" max="10242" width="28.85546875" style="393" customWidth="1"/>
    <col min="10243" max="10243" width="19.85546875" style="393" customWidth="1"/>
    <col min="10244" max="10244" width="14.28515625" style="393" customWidth="1"/>
    <col min="10245" max="10245" width="16.7109375" style="393" bestFit="1" customWidth="1"/>
    <col min="10246" max="10496" width="9.140625" style="393"/>
    <col min="10497" max="10497" width="5" style="393" customWidth="1"/>
    <col min="10498" max="10498" width="28.85546875" style="393" customWidth="1"/>
    <col min="10499" max="10499" width="19.85546875" style="393" customWidth="1"/>
    <col min="10500" max="10500" width="14.28515625" style="393" customWidth="1"/>
    <col min="10501" max="10501" width="16.7109375" style="393" bestFit="1" customWidth="1"/>
    <col min="10502" max="10752" width="9.140625" style="393"/>
    <col min="10753" max="10753" width="5" style="393" customWidth="1"/>
    <col min="10754" max="10754" width="28.85546875" style="393" customWidth="1"/>
    <col min="10755" max="10755" width="19.85546875" style="393" customWidth="1"/>
    <col min="10756" max="10756" width="14.28515625" style="393" customWidth="1"/>
    <col min="10757" max="10757" width="16.7109375" style="393" bestFit="1" customWidth="1"/>
    <col min="10758" max="11008" width="9.140625" style="393"/>
    <col min="11009" max="11009" width="5" style="393" customWidth="1"/>
    <col min="11010" max="11010" width="28.85546875" style="393" customWidth="1"/>
    <col min="11011" max="11011" width="19.85546875" style="393" customWidth="1"/>
    <col min="11012" max="11012" width="14.28515625" style="393" customWidth="1"/>
    <col min="11013" max="11013" width="16.7109375" style="393" bestFit="1" customWidth="1"/>
    <col min="11014" max="11264" width="9.140625" style="393"/>
    <col min="11265" max="11265" width="5" style="393" customWidth="1"/>
    <col min="11266" max="11266" width="28.85546875" style="393" customWidth="1"/>
    <col min="11267" max="11267" width="19.85546875" style="393" customWidth="1"/>
    <col min="11268" max="11268" width="14.28515625" style="393" customWidth="1"/>
    <col min="11269" max="11269" width="16.7109375" style="393" bestFit="1" customWidth="1"/>
    <col min="11270" max="11520" width="9.140625" style="393"/>
    <col min="11521" max="11521" width="5" style="393" customWidth="1"/>
    <col min="11522" max="11522" width="28.85546875" style="393" customWidth="1"/>
    <col min="11523" max="11523" width="19.85546875" style="393" customWidth="1"/>
    <col min="11524" max="11524" width="14.28515625" style="393" customWidth="1"/>
    <col min="11525" max="11525" width="16.7109375" style="393" bestFit="1" customWidth="1"/>
    <col min="11526" max="11776" width="9.140625" style="393"/>
    <col min="11777" max="11777" width="5" style="393" customWidth="1"/>
    <col min="11778" max="11778" width="28.85546875" style="393" customWidth="1"/>
    <col min="11779" max="11779" width="19.85546875" style="393" customWidth="1"/>
    <col min="11780" max="11780" width="14.28515625" style="393" customWidth="1"/>
    <col min="11781" max="11781" width="16.7109375" style="393" bestFit="1" customWidth="1"/>
    <col min="11782" max="12032" width="9.140625" style="393"/>
    <col min="12033" max="12033" width="5" style="393" customWidth="1"/>
    <col min="12034" max="12034" width="28.85546875" style="393" customWidth="1"/>
    <col min="12035" max="12035" width="19.85546875" style="393" customWidth="1"/>
    <col min="12036" max="12036" width="14.28515625" style="393" customWidth="1"/>
    <col min="12037" max="12037" width="16.7109375" style="393" bestFit="1" customWidth="1"/>
    <col min="12038" max="12288" width="9.140625" style="393"/>
    <col min="12289" max="12289" width="5" style="393" customWidth="1"/>
    <col min="12290" max="12290" width="28.85546875" style="393" customWidth="1"/>
    <col min="12291" max="12291" width="19.85546875" style="393" customWidth="1"/>
    <col min="12292" max="12292" width="14.28515625" style="393" customWidth="1"/>
    <col min="12293" max="12293" width="16.7109375" style="393" bestFit="1" customWidth="1"/>
    <col min="12294" max="12544" width="9.140625" style="393"/>
    <col min="12545" max="12545" width="5" style="393" customWidth="1"/>
    <col min="12546" max="12546" width="28.85546875" style="393" customWidth="1"/>
    <col min="12547" max="12547" width="19.85546875" style="393" customWidth="1"/>
    <col min="12548" max="12548" width="14.28515625" style="393" customWidth="1"/>
    <col min="12549" max="12549" width="16.7109375" style="393" bestFit="1" customWidth="1"/>
    <col min="12550" max="12800" width="9.140625" style="393"/>
    <col min="12801" max="12801" width="5" style="393" customWidth="1"/>
    <col min="12802" max="12802" width="28.85546875" style="393" customWidth="1"/>
    <col min="12803" max="12803" width="19.85546875" style="393" customWidth="1"/>
    <col min="12804" max="12804" width="14.28515625" style="393" customWidth="1"/>
    <col min="12805" max="12805" width="16.7109375" style="393" bestFit="1" customWidth="1"/>
    <col min="12806" max="13056" width="9.140625" style="393"/>
    <col min="13057" max="13057" width="5" style="393" customWidth="1"/>
    <col min="13058" max="13058" width="28.85546875" style="393" customWidth="1"/>
    <col min="13059" max="13059" width="19.85546875" style="393" customWidth="1"/>
    <col min="13060" max="13060" width="14.28515625" style="393" customWidth="1"/>
    <col min="13061" max="13061" width="16.7109375" style="393" bestFit="1" customWidth="1"/>
    <col min="13062" max="13312" width="9.140625" style="393"/>
    <col min="13313" max="13313" width="5" style="393" customWidth="1"/>
    <col min="13314" max="13314" width="28.85546875" style="393" customWidth="1"/>
    <col min="13315" max="13315" width="19.85546875" style="393" customWidth="1"/>
    <col min="13316" max="13316" width="14.28515625" style="393" customWidth="1"/>
    <col min="13317" max="13317" width="16.7109375" style="393" bestFit="1" customWidth="1"/>
    <col min="13318" max="13568" width="9.140625" style="393"/>
    <col min="13569" max="13569" width="5" style="393" customWidth="1"/>
    <col min="13570" max="13570" width="28.85546875" style="393" customWidth="1"/>
    <col min="13571" max="13571" width="19.85546875" style="393" customWidth="1"/>
    <col min="13572" max="13572" width="14.28515625" style="393" customWidth="1"/>
    <col min="13573" max="13573" width="16.7109375" style="393" bestFit="1" customWidth="1"/>
    <col min="13574" max="13824" width="9.140625" style="393"/>
    <col min="13825" max="13825" width="5" style="393" customWidth="1"/>
    <col min="13826" max="13826" width="28.85546875" style="393" customWidth="1"/>
    <col min="13827" max="13827" width="19.85546875" style="393" customWidth="1"/>
    <col min="13828" max="13828" width="14.28515625" style="393" customWidth="1"/>
    <col min="13829" max="13829" width="16.7109375" style="393" bestFit="1" customWidth="1"/>
    <col min="13830" max="14080" width="9.140625" style="393"/>
    <col min="14081" max="14081" width="5" style="393" customWidth="1"/>
    <col min="14082" max="14082" width="28.85546875" style="393" customWidth="1"/>
    <col min="14083" max="14083" width="19.85546875" style="393" customWidth="1"/>
    <col min="14084" max="14084" width="14.28515625" style="393" customWidth="1"/>
    <col min="14085" max="14085" width="16.7109375" style="393" bestFit="1" customWidth="1"/>
    <col min="14086" max="14336" width="9.140625" style="393"/>
    <col min="14337" max="14337" width="5" style="393" customWidth="1"/>
    <col min="14338" max="14338" width="28.85546875" style="393" customWidth="1"/>
    <col min="14339" max="14339" width="19.85546875" style="393" customWidth="1"/>
    <col min="14340" max="14340" width="14.28515625" style="393" customWidth="1"/>
    <col min="14341" max="14341" width="16.7109375" style="393" bestFit="1" customWidth="1"/>
    <col min="14342" max="14592" width="9.140625" style="393"/>
    <col min="14593" max="14593" width="5" style="393" customWidth="1"/>
    <col min="14594" max="14594" width="28.85546875" style="393" customWidth="1"/>
    <col min="14595" max="14595" width="19.85546875" style="393" customWidth="1"/>
    <col min="14596" max="14596" width="14.28515625" style="393" customWidth="1"/>
    <col min="14597" max="14597" width="16.7109375" style="393" bestFit="1" customWidth="1"/>
    <col min="14598" max="14848" width="9.140625" style="393"/>
    <col min="14849" max="14849" width="5" style="393" customWidth="1"/>
    <col min="14850" max="14850" width="28.85546875" style="393" customWidth="1"/>
    <col min="14851" max="14851" width="19.85546875" style="393" customWidth="1"/>
    <col min="14852" max="14852" width="14.28515625" style="393" customWidth="1"/>
    <col min="14853" max="14853" width="16.7109375" style="393" bestFit="1" customWidth="1"/>
    <col min="14854" max="15104" width="9.140625" style="393"/>
    <col min="15105" max="15105" width="5" style="393" customWidth="1"/>
    <col min="15106" max="15106" width="28.85546875" style="393" customWidth="1"/>
    <col min="15107" max="15107" width="19.85546875" style="393" customWidth="1"/>
    <col min="15108" max="15108" width="14.28515625" style="393" customWidth="1"/>
    <col min="15109" max="15109" width="16.7109375" style="393" bestFit="1" customWidth="1"/>
    <col min="15110" max="15360" width="9.140625" style="393"/>
    <col min="15361" max="15361" width="5" style="393" customWidth="1"/>
    <col min="15362" max="15362" width="28.85546875" style="393" customWidth="1"/>
    <col min="15363" max="15363" width="19.85546875" style="393" customWidth="1"/>
    <col min="15364" max="15364" width="14.28515625" style="393" customWidth="1"/>
    <col min="15365" max="15365" width="16.7109375" style="393" bestFit="1" customWidth="1"/>
    <col min="15366" max="15616" width="9.140625" style="393"/>
    <col min="15617" max="15617" width="5" style="393" customWidth="1"/>
    <col min="15618" max="15618" width="28.85546875" style="393" customWidth="1"/>
    <col min="15619" max="15619" width="19.85546875" style="393" customWidth="1"/>
    <col min="15620" max="15620" width="14.28515625" style="393" customWidth="1"/>
    <col min="15621" max="15621" width="16.7109375" style="393" bestFit="1" customWidth="1"/>
    <col min="15622" max="15872" width="9.140625" style="393"/>
    <col min="15873" max="15873" width="5" style="393" customWidth="1"/>
    <col min="15874" max="15874" width="28.85546875" style="393" customWidth="1"/>
    <col min="15875" max="15875" width="19.85546875" style="393" customWidth="1"/>
    <col min="15876" max="15876" width="14.28515625" style="393" customWidth="1"/>
    <col min="15877" max="15877" width="16.7109375" style="393" bestFit="1" customWidth="1"/>
    <col min="15878" max="16128" width="9.140625" style="393"/>
    <col min="16129" max="16129" width="5" style="393" customWidth="1"/>
    <col min="16130" max="16130" width="28.85546875" style="393" customWidth="1"/>
    <col min="16131" max="16131" width="19.85546875" style="393" customWidth="1"/>
    <col min="16132" max="16132" width="14.28515625" style="393" customWidth="1"/>
    <col min="16133" max="16133" width="16.7109375" style="393" bestFit="1" customWidth="1"/>
    <col min="16134" max="16384" width="9.140625" style="393"/>
  </cols>
  <sheetData>
    <row r="1" spans="1:5" ht="15.75" x14ac:dyDescent="0.25">
      <c r="A1" s="394"/>
      <c r="E1" s="399" t="s">
        <v>1891</v>
      </c>
    </row>
    <row r="2" spans="1:5" ht="15.75" x14ac:dyDescent="0.25">
      <c r="A2" s="394"/>
      <c r="E2" s="444" t="s">
        <v>1840</v>
      </c>
    </row>
    <row r="3" spans="1:5" ht="15.75" x14ac:dyDescent="0.25">
      <c r="A3" s="394"/>
      <c r="B3" s="394"/>
      <c r="D3" s="399"/>
      <c r="E3" s="399"/>
    </row>
    <row r="4" spans="1:5" ht="19.5" customHeight="1" x14ac:dyDescent="0.25">
      <c r="A4" s="445" t="s">
        <v>1832</v>
      </c>
      <c r="B4" s="445"/>
      <c r="C4" s="445"/>
      <c r="D4" s="445"/>
      <c r="E4" s="445"/>
    </row>
    <row r="5" spans="1:5" ht="26.25" customHeight="1" x14ac:dyDescent="0.2">
      <c r="A5" s="611" t="s">
        <v>1892</v>
      </c>
      <c r="B5" s="611"/>
      <c r="C5" s="611"/>
      <c r="D5" s="611"/>
      <c r="E5" s="611"/>
    </row>
    <row r="6" spans="1:5" ht="15.75" x14ac:dyDescent="0.25">
      <c r="A6" s="447"/>
      <c r="B6" s="447"/>
      <c r="E6" s="521" t="s">
        <v>1675</v>
      </c>
    </row>
    <row r="7" spans="1:5" ht="30" customHeight="1" x14ac:dyDescent="0.2">
      <c r="A7" s="405" t="s">
        <v>1676</v>
      </c>
      <c r="B7" s="405" t="s">
        <v>1803</v>
      </c>
      <c r="C7" s="405" t="s">
        <v>1804</v>
      </c>
      <c r="D7" s="533" t="s">
        <v>43</v>
      </c>
      <c r="E7" s="405" t="s">
        <v>53</v>
      </c>
    </row>
    <row r="8" spans="1:5" ht="16.5" customHeight="1" x14ac:dyDescent="0.25">
      <c r="A8" s="461">
        <v>1</v>
      </c>
      <c r="B8" s="415" t="s">
        <v>1806</v>
      </c>
      <c r="C8" s="421">
        <v>273.70000000000005</v>
      </c>
      <c r="D8" s="421">
        <v>273.7</v>
      </c>
      <c r="E8" s="421">
        <f>D8/C8*100</f>
        <v>99.999999999999972</v>
      </c>
    </row>
    <row r="9" spans="1:5" ht="15.75" x14ac:dyDescent="0.25">
      <c r="A9" s="465">
        <v>2</v>
      </c>
      <c r="B9" s="415" t="s">
        <v>1807</v>
      </c>
      <c r="C9" s="421">
        <v>370.09999999999991</v>
      </c>
      <c r="D9" s="421">
        <v>370.1</v>
      </c>
      <c r="E9" s="421">
        <f t="shared" ref="E9:E16" si="0">D9/C9*100</f>
        <v>100.00000000000003</v>
      </c>
    </row>
    <row r="10" spans="1:5" ht="15.75" x14ac:dyDescent="0.25">
      <c r="A10" s="465">
        <v>3</v>
      </c>
      <c r="B10" s="415" t="s">
        <v>1808</v>
      </c>
      <c r="C10" s="421">
        <v>137.55000000000001</v>
      </c>
      <c r="D10" s="421">
        <v>137.55000000000001</v>
      </c>
      <c r="E10" s="421">
        <f t="shared" si="0"/>
        <v>100</v>
      </c>
    </row>
    <row r="11" spans="1:5" ht="15.75" x14ac:dyDescent="0.25">
      <c r="A11" s="465">
        <v>4</v>
      </c>
      <c r="B11" s="415" t="s">
        <v>1809</v>
      </c>
      <c r="C11" s="421">
        <v>241.69999999999982</v>
      </c>
      <c r="D11" s="421">
        <v>241.7</v>
      </c>
      <c r="E11" s="421">
        <f t="shared" si="0"/>
        <v>100.00000000000007</v>
      </c>
    </row>
    <row r="12" spans="1:5" ht="15.75" x14ac:dyDescent="0.25">
      <c r="A12" s="465">
        <v>5</v>
      </c>
      <c r="B12" s="415" t="s">
        <v>1816</v>
      </c>
      <c r="C12" s="421">
        <v>370.09999999999991</v>
      </c>
      <c r="D12" s="421">
        <v>370.1</v>
      </c>
      <c r="E12" s="421">
        <f t="shared" si="0"/>
        <v>100.00000000000003</v>
      </c>
    </row>
    <row r="13" spans="1:5" ht="15.75" x14ac:dyDescent="0.25">
      <c r="A13" s="465">
        <v>6</v>
      </c>
      <c r="B13" s="415" t="s">
        <v>1829</v>
      </c>
      <c r="C13" s="421">
        <v>453.6</v>
      </c>
      <c r="D13" s="421">
        <v>288.685</v>
      </c>
      <c r="E13" s="421">
        <f t="shared" si="0"/>
        <v>63.643077601410937</v>
      </c>
    </row>
    <row r="14" spans="1:5" ht="15.75" x14ac:dyDescent="0.25">
      <c r="A14" s="465">
        <v>7</v>
      </c>
      <c r="B14" s="415" t="s">
        <v>1820</v>
      </c>
      <c r="C14" s="421">
        <v>538.09999999999991</v>
      </c>
      <c r="D14" s="421">
        <v>538.1</v>
      </c>
      <c r="E14" s="421">
        <f t="shared" si="0"/>
        <v>100.00000000000003</v>
      </c>
    </row>
    <row r="15" spans="1:5" ht="15.75" x14ac:dyDescent="0.25">
      <c r="A15" s="465">
        <v>8</v>
      </c>
      <c r="B15" s="415" t="s">
        <v>1821</v>
      </c>
      <c r="C15" s="421">
        <v>370.09999999999991</v>
      </c>
      <c r="D15" s="421">
        <v>370.1</v>
      </c>
      <c r="E15" s="421">
        <f t="shared" si="0"/>
        <v>100.00000000000003</v>
      </c>
    </row>
    <row r="16" spans="1:5" ht="15.75" x14ac:dyDescent="0.25">
      <c r="A16" s="465">
        <v>9</v>
      </c>
      <c r="B16" s="415" t="s">
        <v>1822</v>
      </c>
      <c r="C16" s="421">
        <v>793.8</v>
      </c>
      <c r="D16" s="421">
        <v>793.8</v>
      </c>
      <c r="E16" s="421">
        <f t="shared" si="0"/>
        <v>100</v>
      </c>
    </row>
    <row r="17" spans="1:5" ht="15.75" x14ac:dyDescent="0.25">
      <c r="A17" s="465">
        <v>10</v>
      </c>
      <c r="B17" s="415" t="s">
        <v>1839</v>
      </c>
      <c r="C17" s="421">
        <v>970.47</v>
      </c>
      <c r="D17" s="421">
        <v>850.5</v>
      </c>
      <c r="E17" s="421">
        <f>D17/C17*100</f>
        <v>87.637948622832226</v>
      </c>
    </row>
    <row r="18" spans="1:5" ht="15.75" x14ac:dyDescent="0.25">
      <c r="A18" s="467"/>
      <c r="B18" s="415"/>
      <c r="C18" s="421"/>
      <c r="D18" s="421"/>
      <c r="E18" s="421"/>
    </row>
    <row r="19" spans="1:5" ht="19.5" customHeight="1" x14ac:dyDescent="0.25">
      <c r="A19" s="422"/>
      <c r="B19" s="442" t="s">
        <v>1823</v>
      </c>
      <c r="C19" s="468">
        <f>SUM(C8:C18)</f>
        <v>4519.2199999999993</v>
      </c>
      <c r="D19" s="468">
        <f>SUM(D8:D18)</f>
        <v>4234.335</v>
      </c>
      <c r="E19" s="468">
        <f>D19/C19*100</f>
        <v>93.696146680179339</v>
      </c>
    </row>
    <row r="20" spans="1:5" ht="15.75" x14ac:dyDescent="0.25">
      <c r="A20" s="394"/>
      <c r="B20" s="394"/>
      <c r="C20" s="612"/>
      <c r="D20" s="612"/>
      <c r="E20" s="612"/>
    </row>
  </sheetData>
  <mergeCells count="2">
    <mergeCell ref="A4:E4"/>
    <mergeCell ref="A5:E5"/>
  </mergeCells>
  <printOptions horizontalCentered="1"/>
  <pageMargins left="0.82677165354330717" right="0.19685039370078741" top="0.47244094488188981" bottom="0.98425196850393704" header="0.19685039370078741"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1"/>
  <sheetViews>
    <sheetView view="pageBreakPreview" zoomScale="96" zoomScaleNormal="100" zoomScaleSheetLayoutView="96" workbookViewId="0">
      <selection activeCell="B55" sqref="B55"/>
    </sheetView>
  </sheetViews>
  <sheetFormatPr defaultRowHeight="12.75" x14ac:dyDescent="0.2"/>
  <cols>
    <col min="1" max="1" width="5" customWidth="1"/>
    <col min="2" max="2" width="27.140625" customWidth="1"/>
    <col min="3" max="3" width="18.85546875" customWidth="1"/>
    <col min="4" max="4" width="17" customWidth="1"/>
    <col min="5" max="5" width="18.5703125" customWidth="1"/>
    <col min="257" max="257" width="5" customWidth="1"/>
    <col min="258" max="258" width="27.140625" customWidth="1"/>
    <col min="259" max="259" width="18.85546875" customWidth="1"/>
    <col min="260" max="260" width="17" customWidth="1"/>
    <col min="261" max="261" width="18.5703125" customWidth="1"/>
    <col min="513" max="513" width="5" customWidth="1"/>
    <col min="514" max="514" width="27.140625" customWidth="1"/>
    <col min="515" max="515" width="18.85546875" customWidth="1"/>
    <col min="516" max="516" width="17" customWidth="1"/>
    <col min="517" max="517" width="18.5703125" customWidth="1"/>
    <col min="769" max="769" width="5" customWidth="1"/>
    <col min="770" max="770" width="27.140625" customWidth="1"/>
    <col min="771" max="771" width="18.85546875" customWidth="1"/>
    <col min="772" max="772" width="17" customWidth="1"/>
    <col min="773" max="773" width="18.5703125" customWidth="1"/>
    <col min="1025" max="1025" width="5" customWidth="1"/>
    <col min="1026" max="1026" width="27.140625" customWidth="1"/>
    <col min="1027" max="1027" width="18.85546875" customWidth="1"/>
    <col min="1028" max="1028" width="17" customWidth="1"/>
    <col min="1029" max="1029" width="18.5703125" customWidth="1"/>
    <col min="1281" max="1281" width="5" customWidth="1"/>
    <col min="1282" max="1282" width="27.140625" customWidth="1"/>
    <col min="1283" max="1283" width="18.85546875" customWidth="1"/>
    <col min="1284" max="1284" width="17" customWidth="1"/>
    <col min="1285" max="1285" width="18.5703125" customWidth="1"/>
    <col min="1537" max="1537" width="5" customWidth="1"/>
    <col min="1538" max="1538" width="27.140625" customWidth="1"/>
    <col min="1539" max="1539" width="18.85546875" customWidth="1"/>
    <col min="1540" max="1540" width="17" customWidth="1"/>
    <col min="1541" max="1541" width="18.5703125" customWidth="1"/>
    <col min="1793" max="1793" width="5" customWidth="1"/>
    <col min="1794" max="1794" width="27.140625" customWidth="1"/>
    <col min="1795" max="1795" width="18.85546875" customWidth="1"/>
    <col min="1796" max="1796" width="17" customWidth="1"/>
    <col min="1797" max="1797" width="18.5703125" customWidth="1"/>
    <col min="2049" max="2049" width="5" customWidth="1"/>
    <col min="2050" max="2050" width="27.140625" customWidth="1"/>
    <col min="2051" max="2051" width="18.85546875" customWidth="1"/>
    <col min="2052" max="2052" width="17" customWidth="1"/>
    <col min="2053" max="2053" width="18.5703125" customWidth="1"/>
    <col min="2305" max="2305" width="5" customWidth="1"/>
    <col min="2306" max="2306" width="27.140625" customWidth="1"/>
    <col min="2307" max="2307" width="18.85546875" customWidth="1"/>
    <col min="2308" max="2308" width="17" customWidth="1"/>
    <col min="2309" max="2309" width="18.5703125" customWidth="1"/>
    <col min="2561" max="2561" width="5" customWidth="1"/>
    <col min="2562" max="2562" width="27.140625" customWidth="1"/>
    <col min="2563" max="2563" width="18.85546875" customWidth="1"/>
    <col min="2564" max="2564" width="17" customWidth="1"/>
    <col min="2565" max="2565" width="18.5703125" customWidth="1"/>
    <col min="2817" max="2817" width="5" customWidth="1"/>
    <col min="2818" max="2818" width="27.140625" customWidth="1"/>
    <col min="2819" max="2819" width="18.85546875" customWidth="1"/>
    <col min="2820" max="2820" width="17" customWidth="1"/>
    <col min="2821" max="2821" width="18.5703125" customWidth="1"/>
    <col min="3073" max="3073" width="5" customWidth="1"/>
    <col min="3074" max="3074" width="27.140625" customWidth="1"/>
    <col min="3075" max="3075" width="18.85546875" customWidth="1"/>
    <col min="3076" max="3076" width="17" customWidth="1"/>
    <col min="3077" max="3077" width="18.5703125" customWidth="1"/>
    <col min="3329" max="3329" width="5" customWidth="1"/>
    <col min="3330" max="3330" width="27.140625" customWidth="1"/>
    <col min="3331" max="3331" width="18.85546875" customWidth="1"/>
    <col min="3332" max="3332" width="17" customWidth="1"/>
    <col min="3333" max="3333" width="18.5703125" customWidth="1"/>
    <col min="3585" max="3585" width="5" customWidth="1"/>
    <col min="3586" max="3586" width="27.140625" customWidth="1"/>
    <col min="3587" max="3587" width="18.85546875" customWidth="1"/>
    <col min="3588" max="3588" width="17" customWidth="1"/>
    <col min="3589" max="3589" width="18.5703125" customWidth="1"/>
    <col min="3841" max="3841" width="5" customWidth="1"/>
    <col min="3842" max="3842" width="27.140625" customWidth="1"/>
    <col min="3843" max="3843" width="18.85546875" customWidth="1"/>
    <col min="3844" max="3844" width="17" customWidth="1"/>
    <col min="3845" max="3845" width="18.5703125" customWidth="1"/>
    <col min="4097" max="4097" width="5" customWidth="1"/>
    <col min="4098" max="4098" width="27.140625" customWidth="1"/>
    <col min="4099" max="4099" width="18.85546875" customWidth="1"/>
    <col min="4100" max="4100" width="17" customWidth="1"/>
    <col min="4101" max="4101" width="18.5703125" customWidth="1"/>
    <col min="4353" max="4353" width="5" customWidth="1"/>
    <col min="4354" max="4354" width="27.140625" customWidth="1"/>
    <col min="4355" max="4355" width="18.85546875" customWidth="1"/>
    <col min="4356" max="4356" width="17" customWidth="1"/>
    <col min="4357" max="4357" width="18.5703125" customWidth="1"/>
    <col min="4609" max="4609" width="5" customWidth="1"/>
    <col min="4610" max="4610" width="27.140625" customWidth="1"/>
    <col min="4611" max="4611" width="18.85546875" customWidth="1"/>
    <col min="4612" max="4612" width="17" customWidth="1"/>
    <col min="4613" max="4613" width="18.5703125" customWidth="1"/>
    <col min="4865" max="4865" width="5" customWidth="1"/>
    <col min="4866" max="4866" width="27.140625" customWidth="1"/>
    <col min="4867" max="4867" width="18.85546875" customWidth="1"/>
    <col min="4868" max="4868" width="17" customWidth="1"/>
    <col min="4869" max="4869" width="18.5703125" customWidth="1"/>
    <col min="5121" max="5121" width="5" customWidth="1"/>
    <col min="5122" max="5122" width="27.140625" customWidth="1"/>
    <col min="5123" max="5123" width="18.85546875" customWidth="1"/>
    <col min="5124" max="5124" width="17" customWidth="1"/>
    <col min="5125" max="5125" width="18.5703125" customWidth="1"/>
    <col min="5377" max="5377" width="5" customWidth="1"/>
    <col min="5378" max="5378" width="27.140625" customWidth="1"/>
    <col min="5379" max="5379" width="18.85546875" customWidth="1"/>
    <col min="5380" max="5380" width="17" customWidth="1"/>
    <col min="5381" max="5381" width="18.5703125" customWidth="1"/>
    <col min="5633" max="5633" width="5" customWidth="1"/>
    <col min="5634" max="5634" width="27.140625" customWidth="1"/>
    <col min="5635" max="5635" width="18.85546875" customWidth="1"/>
    <col min="5636" max="5636" width="17" customWidth="1"/>
    <col min="5637" max="5637" width="18.5703125" customWidth="1"/>
    <col min="5889" max="5889" width="5" customWidth="1"/>
    <col min="5890" max="5890" width="27.140625" customWidth="1"/>
    <col min="5891" max="5891" width="18.85546875" customWidth="1"/>
    <col min="5892" max="5892" width="17" customWidth="1"/>
    <col min="5893" max="5893" width="18.5703125" customWidth="1"/>
    <col min="6145" max="6145" width="5" customWidth="1"/>
    <col min="6146" max="6146" width="27.140625" customWidth="1"/>
    <col min="6147" max="6147" width="18.85546875" customWidth="1"/>
    <col min="6148" max="6148" width="17" customWidth="1"/>
    <col min="6149" max="6149" width="18.5703125" customWidth="1"/>
    <col min="6401" max="6401" width="5" customWidth="1"/>
    <col min="6402" max="6402" width="27.140625" customWidth="1"/>
    <col min="6403" max="6403" width="18.85546875" customWidth="1"/>
    <col min="6404" max="6404" width="17" customWidth="1"/>
    <col min="6405" max="6405" width="18.5703125" customWidth="1"/>
    <col min="6657" max="6657" width="5" customWidth="1"/>
    <col min="6658" max="6658" width="27.140625" customWidth="1"/>
    <col min="6659" max="6659" width="18.85546875" customWidth="1"/>
    <col min="6660" max="6660" width="17" customWidth="1"/>
    <col min="6661" max="6661" width="18.5703125" customWidth="1"/>
    <col min="6913" max="6913" width="5" customWidth="1"/>
    <col min="6914" max="6914" width="27.140625" customWidth="1"/>
    <col min="6915" max="6915" width="18.85546875" customWidth="1"/>
    <col min="6916" max="6916" width="17" customWidth="1"/>
    <col min="6917" max="6917" width="18.5703125" customWidth="1"/>
    <col min="7169" max="7169" width="5" customWidth="1"/>
    <col min="7170" max="7170" width="27.140625" customWidth="1"/>
    <col min="7171" max="7171" width="18.85546875" customWidth="1"/>
    <col min="7172" max="7172" width="17" customWidth="1"/>
    <col min="7173" max="7173" width="18.5703125" customWidth="1"/>
    <col min="7425" max="7425" width="5" customWidth="1"/>
    <col min="7426" max="7426" width="27.140625" customWidth="1"/>
    <col min="7427" max="7427" width="18.85546875" customWidth="1"/>
    <col min="7428" max="7428" width="17" customWidth="1"/>
    <col min="7429" max="7429" width="18.5703125" customWidth="1"/>
    <col min="7681" max="7681" width="5" customWidth="1"/>
    <col min="7682" max="7682" width="27.140625" customWidth="1"/>
    <col min="7683" max="7683" width="18.85546875" customWidth="1"/>
    <col min="7684" max="7684" width="17" customWidth="1"/>
    <col min="7685" max="7685" width="18.5703125" customWidth="1"/>
    <col min="7937" max="7937" width="5" customWidth="1"/>
    <col min="7938" max="7938" width="27.140625" customWidth="1"/>
    <col min="7939" max="7939" width="18.85546875" customWidth="1"/>
    <col min="7940" max="7940" width="17" customWidth="1"/>
    <col min="7941" max="7941" width="18.5703125" customWidth="1"/>
    <col min="8193" max="8193" width="5" customWidth="1"/>
    <col min="8194" max="8194" width="27.140625" customWidth="1"/>
    <col min="8195" max="8195" width="18.85546875" customWidth="1"/>
    <col min="8196" max="8196" width="17" customWidth="1"/>
    <col min="8197" max="8197" width="18.5703125" customWidth="1"/>
    <col min="8449" max="8449" width="5" customWidth="1"/>
    <col min="8450" max="8450" width="27.140625" customWidth="1"/>
    <col min="8451" max="8451" width="18.85546875" customWidth="1"/>
    <col min="8452" max="8452" width="17" customWidth="1"/>
    <col min="8453" max="8453" width="18.5703125" customWidth="1"/>
    <col min="8705" max="8705" width="5" customWidth="1"/>
    <col min="8706" max="8706" width="27.140625" customWidth="1"/>
    <col min="8707" max="8707" width="18.85546875" customWidth="1"/>
    <col min="8708" max="8708" width="17" customWidth="1"/>
    <col min="8709" max="8709" width="18.5703125" customWidth="1"/>
    <col min="8961" max="8961" width="5" customWidth="1"/>
    <col min="8962" max="8962" width="27.140625" customWidth="1"/>
    <col min="8963" max="8963" width="18.85546875" customWidth="1"/>
    <col min="8964" max="8964" width="17" customWidth="1"/>
    <col min="8965" max="8965" width="18.5703125" customWidth="1"/>
    <col min="9217" max="9217" width="5" customWidth="1"/>
    <col min="9218" max="9218" width="27.140625" customWidth="1"/>
    <col min="9219" max="9219" width="18.85546875" customWidth="1"/>
    <col min="9220" max="9220" width="17" customWidth="1"/>
    <col min="9221" max="9221" width="18.5703125" customWidth="1"/>
    <col min="9473" max="9473" width="5" customWidth="1"/>
    <col min="9474" max="9474" width="27.140625" customWidth="1"/>
    <col min="9475" max="9475" width="18.85546875" customWidth="1"/>
    <col min="9476" max="9476" width="17" customWidth="1"/>
    <col min="9477" max="9477" width="18.5703125" customWidth="1"/>
    <col min="9729" max="9729" width="5" customWidth="1"/>
    <col min="9730" max="9730" width="27.140625" customWidth="1"/>
    <col min="9731" max="9731" width="18.85546875" customWidth="1"/>
    <col min="9732" max="9732" width="17" customWidth="1"/>
    <col min="9733" max="9733" width="18.5703125" customWidth="1"/>
    <col min="9985" max="9985" width="5" customWidth="1"/>
    <col min="9986" max="9986" width="27.140625" customWidth="1"/>
    <col min="9987" max="9987" width="18.85546875" customWidth="1"/>
    <col min="9988" max="9988" width="17" customWidth="1"/>
    <col min="9989" max="9989" width="18.5703125" customWidth="1"/>
    <col min="10241" max="10241" width="5" customWidth="1"/>
    <col min="10242" max="10242" width="27.140625" customWidth="1"/>
    <col min="10243" max="10243" width="18.85546875" customWidth="1"/>
    <col min="10244" max="10244" width="17" customWidth="1"/>
    <col min="10245" max="10245" width="18.5703125" customWidth="1"/>
    <col min="10497" max="10497" width="5" customWidth="1"/>
    <col min="10498" max="10498" width="27.140625" customWidth="1"/>
    <col min="10499" max="10499" width="18.85546875" customWidth="1"/>
    <col min="10500" max="10500" width="17" customWidth="1"/>
    <col min="10501" max="10501" width="18.5703125" customWidth="1"/>
    <col min="10753" max="10753" width="5" customWidth="1"/>
    <col min="10754" max="10754" width="27.140625" customWidth="1"/>
    <col min="10755" max="10755" width="18.85546875" customWidth="1"/>
    <col min="10756" max="10756" width="17" customWidth="1"/>
    <col min="10757" max="10757" width="18.5703125" customWidth="1"/>
    <col min="11009" max="11009" width="5" customWidth="1"/>
    <col min="11010" max="11010" width="27.140625" customWidth="1"/>
    <col min="11011" max="11011" width="18.85546875" customWidth="1"/>
    <col min="11012" max="11012" width="17" customWidth="1"/>
    <col min="11013" max="11013" width="18.5703125" customWidth="1"/>
    <col min="11265" max="11265" width="5" customWidth="1"/>
    <col min="11266" max="11266" width="27.140625" customWidth="1"/>
    <col min="11267" max="11267" width="18.85546875" customWidth="1"/>
    <col min="11268" max="11268" width="17" customWidth="1"/>
    <col min="11269" max="11269" width="18.5703125" customWidth="1"/>
    <col min="11521" max="11521" width="5" customWidth="1"/>
    <col min="11522" max="11522" width="27.140625" customWidth="1"/>
    <col min="11523" max="11523" width="18.85546875" customWidth="1"/>
    <col min="11524" max="11524" width="17" customWidth="1"/>
    <col min="11525" max="11525" width="18.5703125" customWidth="1"/>
    <col min="11777" max="11777" width="5" customWidth="1"/>
    <col min="11778" max="11778" width="27.140625" customWidth="1"/>
    <col min="11779" max="11779" width="18.85546875" customWidth="1"/>
    <col min="11780" max="11780" width="17" customWidth="1"/>
    <col min="11781" max="11781" width="18.5703125" customWidth="1"/>
    <col min="12033" max="12033" width="5" customWidth="1"/>
    <col min="12034" max="12034" width="27.140625" customWidth="1"/>
    <col min="12035" max="12035" width="18.85546875" customWidth="1"/>
    <col min="12036" max="12036" width="17" customWidth="1"/>
    <col min="12037" max="12037" width="18.5703125" customWidth="1"/>
    <col min="12289" max="12289" width="5" customWidth="1"/>
    <col min="12290" max="12290" width="27.140625" customWidth="1"/>
    <col min="12291" max="12291" width="18.85546875" customWidth="1"/>
    <col min="12292" max="12292" width="17" customWidth="1"/>
    <col min="12293" max="12293" width="18.5703125" customWidth="1"/>
    <col min="12545" max="12545" width="5" customWidth="1"/>
    <col min="12546" max="12546" width="27.140625" customWidth="1"/>
    <col min="12547" max="12547" width="18.85546875" customWidth="1"/>
    <col min="12548" max="12548" width="17" customWidth="1"/>
    <col min="12549" max="12549" width="18.5703125" customWidth="1"/>
    <col min="12801" max="12801" width="5" customWidth="1"/>
    <col min="12802" max="12802" width="27.140625" customWidth="1"/>
    <col min="12803" max="12803" width="18.85546875" customWidth="1"/>
    <col min="12804" max="12804" width="17" customWidth="1"/>
    <col min="12805" max="12805" width="18.5703125" customWidth="1"/>
    <col min="13057" max="13057" width="5" customWidth="1"/>
    <col min="13058" max="13058" width="27.140625" customWidth="1"/>
    <col min="13059" max="13059" width="18.85546875" customWidth="1"/>
    <col min="13060" max="13060" width="17" customWidth="1"/>
    <col min="13061" max="13061" width="18.5703125" customWidth="1"/>
    <col min="13313" max="13313" width="5" customWidth="1"/>
    <col min="13314" max="13314" width="27.140625" customWidth="1"/>
    <col min="13315" max="13315" width="18.85546875" customWidth="1"/>
    <col min="13316" max="13316" width="17" customWidth="1"/>
    <col min="13317" max="13317" width="18.5703125" customWidth="1"/>
    <col min="13569" max="13569" width="5" customWidth="1"/>
    <col min="13570" max="13570" width="27.140625" customWidth="1"/>
    <col min="13571" max="13571" width="18.85546875" customWidth="1"/>
    <col min="13572" max="13572" width="17" customWidth="1"/>
    <col min="13573" max="13573" width="18.5703125" customWidth="1"/>
    <col min="13825" max="13825" width="5" customWidth="1"/>
    <col min="13826" max="13826" width="27.140625" customWidth="1"/>
    <col min="13827" max="13827" width="18.85546875" customWidth="1"/>
    <col min="13828" max="13828" width="17" customWidth="1"/>
    <col min="13829" max="13829" width="18.5703125" customWidth="1"/>
    <col min="14081" max="14081" width="5" customWidth="1"/>
    <col min="14082" max="14082" width="27.140625" customWidth="1"/>
    <col min="14083" max="14083" width="18.85546875" customWidth="1"/>
    <col min="14084" max="14084" width="17" customWidth="1"/>
    <col min="14085" max="14085" width="18.5703125" customWidth="1"/>
    <col min="14337" max="14337" width="5" customWidth="1"/>
    <col min="14338" max="14338" width="27.140625" customWidth="1"/>
    <col min="14339" max="14339" width="18.85546875" customWidth="1"/>
    <col min="14340" max="14340" width="17" customWidth="1"/>
    <col min="14341" max="14341" width="18.5703125" customWidth="1"/>
    <col min="14593" max="14593" width="5" customWidth="1"/>
    <col min="14594" max="14594" width="27.140625" customWidth="1"/>
    <col min="14595" max="14595" width="18.85546875" customWidth="1"/>
    <col min="14596" max="14596" width="17" customWidth="1"/>
    <col min="14597" max="14597" width="18.5703125" customWidth="1"/>
    <col min="14849" max="14849" width="5" customWidth="1"/>
    <col min="14850" max="14850" width="27.140625" customWidth="1"/>
    <col min="14851" max="14851" width="18.85546875" customWidth="1"/>
    <col min="14852" max="14852" width="17" customWidth="1"/>
    <col min="14853" max="14853" width="18.5703125" customWidth="1"/>
    <col min="15105" max="15105" width="5" customWidth="1"/>
    <col min="15106" max="15106" width="27.140625" customWidth="1"/>
    <col min="15107" max="15107" width="18.85546875" customWidth="1"/>
    <col min="15108" max="15108" width="17" customWidth="1"/>
    <col min="15109" max="15109" width="18.5703125" customWidth="1"/>
    <col min="15361" max="15361" width="5" customWidth="1"/>
    <col min="15362" max="15362" width="27.140625" customWidth="1"/>
    <col min="15363" max="15363" width="18.85546875" customWidth="1"/>
    <col min="15364" max="15364" width="17" customWidth="1"/>
    <col min="15365" max="15365" width="18.5703125" customWidth="1"/>
    <col min="15617" max="15617" width="5" customWidth="1"/>
    <col min="15618" max="15618" width="27.140625" customWidth="1"/>
    <col min="15619" max="15619" width="18.85546875" customWidth="1"/>
    <col min="15620" max="15620" width="17" customWidth="1"/>
    <col min="15621" max="15621" width="18.5703125" customWidth="1"/>
    <col min="15873" max="15873" width="5" customWidth="1"/>
    <col min="15874" max="15874" width="27.140625" customWidth="1"/>
    <col min="15875" max="15875" width="18.85546875" customWidth="1"/>
    <col min="15876" max="15876" width="17" customWidth="1"/>
    <col min="15877" max="15877" width="18.5703125" customWidth="1"/>
    <col min="16129" max="16129" width="5" customWidth="1"/>
    <col min="16130" max="16130" width="27.140625" customWidth="1"/>
    <col min="16131" max="16131" width="18.85546875" customWidth="1"/>
    <col min="16132" max="16132" width="17" customWidth="1"/>
    <col min="16133" max="16133" width="18.5703125" customWidth="1"/>
  </cols>
  <sheetData>
    <row r="1" spans="1:5" ht="15.75" x14ac:dyDescent="0.25">
      <c r="A1" s="469"/>
      <c r="C1" s="393"/>
      <c r="D1" s="393"/>
      <c r="E1" s="444" t="s">
        <v>1893</v>
      </c>
    </row>
    <row r="2" spans="1:5" ht="15.75" x14ac:dyDescent="0.25">
      <c r="A2" s="469"/>
      <c r="C2" s="393"/>
      <c r="D2" s="393"/>
      <c r="E2" s="395" t="s">
        <v>428</v>
      </c>
    </row>
    <row r="3" spans="1:5" ht="15.75" x14ac:dyDescent="0.25">
      <c r="A3" s="469"/>
      <c r="C3" s="393"/>
      <c r="D3" s="393"/>
      <c r="E3" s="396" t="s">
        <v>1796</v>
      </c>
    </row>
    <row r="4" spans="1:5" ht="15.75" x14ac:dyDescent="0.25">
      <c r="A4" s="469"/>
      <c r="C4" s="398" t="s">
        <v>1798</v>
      </c>
      <c r="D4" s="398"/>
      <c r="E4" s="398"/>
    </row>
    <row r="5" spans="1:5" ht="15.75" x14ac:dyDescent="0.25">
      <c r="A5" s="469"/>
      <c r="C5" s="393"/>
      <c r="D5" s="399"/>
      <c r="E5" s="399"/>
    </row>
    <row r="6" spans="1:5" ht="15.75" x14ac:dyDescent="0.25">
      <c r="A6" s="469"/>
      <c r="B6" s="469"/>
      <c r="C6" s="393"/>
      <c r="D6" s="399"/>
      <c r="E6" s="399" t="s">
        <v>1799</v>
      </c>
    </row>
    <row r="7" spans="1:5" ht="19.5" customHeight="1" x14ac:dyDescent="0.25">
      <c r="A7" s="569" t="s">
        <v>1673</v>
      </c>
      <c r="B7" s="569"/>
      <c r="C7" s="569"/>
      <c r="D7" s="569"/>
      <c r="E7" s="569"/>
    </row>
    <row r="8" spans="1:5" ht="69" customHeight="1" x14ac:dyDescent="0.2">
      <c r="A8" s="486" t="s">
        <v>1894</v>
      </c>
      <c r="B8" s="486"/>
      <c r="C8" s="486"/>
      <c r="D8" s="486"/>
      <c r="E8" s="486"/>
    </row>
    <row r="9" spans="1:5" ht="15.75" x14ac:dyDescent="0.25">
      <c r="A9" s="613"/>
      <c r="B9" s="472"/>
      <c r="C9" s="481"/>
    </row>
    <row r="10" spans="1:5" ht="15.75" x14ac:dyDescent="0.25">
      <c r="A10" s="496"/>
      <c r="B10" s="496"/>
      <c r="E10" s="497" t="s">
        <v>1675</v>
      </c>
    </row>
    <row r="11" spans="1:5" s="614" customFormat="1" ht="30.75" customHeight="1" x14ac:dyDescent="0.2">
      <c r="A11" s="487" t="s">
        <v>1676</v>
      </c>
      <c r="B11" s="429" t="s">
        <v>1803</v>
      </c>
      <c r="C11" s="430" t="s">
        <v>1804</v>
      </c>
      <c r="D11" s="533" t="s">
        <v>43</v>
      </c>
      <c r="E11" s="429" t="s">
        <v>53</v>
      </c>
    </row>
    <row r="12" spans="1:5" ht="15.75" customHeight="1" x14ac:dyDescent="0.25">
      <c r="A12" s="474">
        <v>1</v>
      </c>
      <c r="B12" s="615" t="s">
        <v>1806</v>
      </c>
      <c r="C12" s="463">
        <v>17629.5</v>
      </c>
      <c r="D12" s="463">
        <v>17629.5</v>
      </c>
      <c r="E12" s="616">
        <f>D12/C12*100</f>
        <v>100</v>
      </c>
    </row>
    <row r="13" spans="1:5" ht="15.75" customHeight="1" x14ac:dyDescent="0.25">
      <c r="A13" s="477">
        <v>2</v>
      </c>
      <c r="B13" s="488" t="s">
        <v>1807</v>
      </c>
      <c r="C13" s="463">
        <v>24584.400000000001</v>
      </c>
      <c r="D13" s="463">
        <v>24584.400000000001</v>
      </c>
      <c r="E13" s="511">
        <f t="shared" ref="E13:E29" si="0">D13/C13*100</f>
        <v>100</v>
      </c>
    </row>
    <row r="14" spans="1:5" ht="15.75" customHeight="1" x14ac:dyDescent="0.25">
      <c r="A14" s="477">
        <v>3</v>
      </c>
      <c r="B14" s="488" t="s">
        <v>1808</v>
      </c>
      <c r="C14" s="463">
        <v>24294.2</v>
      </c>
      <c r="D14" s="463">
        <v>24294.2</v>
      </c>
      <c r="E14" s="511">
        <f t="shared" si="0"/>
        <v>100</v>
      </c>
    </row>
    <row r="15" spans="1:5" ht="15.75" customHeight="1" x14ac:dyDescent="0.25">
      <c r="A15" s="477">
        <v>4</v>
      </c>
      <c r="B15" s="488" t="s">
        <v>1809</v>
      </c>
      <c r="C15" s="463">
        <v>20635.400000000001</v>
      </c>
      <c r="D15" s="463">
        <v>20635.400000000001</v>
      </c>
      <c r="E15" s="511">
        <f t="shared" si="0"/>
        <v>100</v>
      </c>
    </row>
    <row r="16" spans="1:5" ht="15.75" customHeight="1" x14ac:dyDescent="0.25">
      <c r="A16" s="477">
        <v>5</v>
      </c>
      <c r="B16" s="488" t="s">
        <v>1810</v>
      </c>
      <c r="C16" s="463">
        <v>32571.01109</v>
      </c>
      <c r="D16" s="463">
        <v>32571.01109</v>
      </c>
      <c r="E16" s="511">
        <f t="shared" si="0"/>
        <v>100</v>
      </c>
    </row>
    <row r="17" spans="1:7" ht="15.75" customHeight="1" x14ac:dyDescent="0.25">
      <c r="A17" s="477">
        <v>6</v>
      </c>
      <c r="B17" s="488" t="s">
        <v>1811</v>
      </c>
      <c r="C17" s="463">
        <v>1442.6122800000001</v>
      </c>
      <c r="D17" s="463">
        <v>1442.6122800000001</v>
      </c>
      <c r="E17" s="511">
        <f>D17/C17*100</f>
        <v>100</v>
      </c>
    </row>
    <row r="18" spans="1:7" ht="15.75" customHeight="1" x14ac:dyDescent="0.25">
      <c r="A18" s="477">
        <v>7</v>
      </c>
      <c r="B18" s="488" t="s">
        <v>1812</v>
      </c>
      <c r="C18" s="463">
        <v>9892.2999999999993</v>
      </c>
      <c r="D18" s="463">
        <v>9892.2999999999993</v>
      </c>
      <c r="E18" s="511">
        <f t="shared" si="0"/>
        <v>100</v>
      </c>
    </row>
    <row r="19" spans="1:7" ht="15.75" customHeight="1" x14ac:dyDescent="0.25">
      <c r="A19" s="477">
        <v>8</v>
      </c>
      <c r="B19" s="488" t="s">
        <v>1813</v>
      </c>
      <c r="C19" s="463">
        <v>25849.5</v>
      </c>
      <c r="D19" s="463">
        <v>25849.5</v>
      </c>
      <c r="E19" s="511">
        <f t="shared" si="0"/>
        <v>100</v>
      </c>
    </row>
    <row r="20" spans="1:7" ht="15.75" customHeight="1" x14ac:dyDescent="0.25">
      <c r="A20" s="477">
        <v>9</v>
      </c>
      <c r="B20" s="488" t="s">
        <v>1814</v>
      </c>
      <c r="C20" s="463">
        <v>12428.9</v>
      </c>
      <c r="D20" s="463">
        <v>12428.9</v>
      </c>
      <c r="E20" s="511">
        <f t="shared" si="0"/>
        <v>100</v>
      </c>
      <c r="G20" s="481"/>
    </row>
    <row r="21" spans="1:7" ht="15.75" customHeight="1" x14ac:dyDescent="0.25">
      <c r="A21" s="477">
        <v>10</v>
      </c>
      <c r="B21" s="488" t="s">
        <v>1815</v>
      </c>
      <c r="C21" s="463">
        <v>24304.799999999999</v>
      </c>
      <c r="D21" s="463">
        <v>24304.799999999999</v>
      </c>
      <c r="E21" s="511">
        <f t="shared" si="0"/>
        <v>100</v>
      </c>
    </row>
    <row r="22" spans="1:7" ht="15.75" customHeight="1" x14ac:dyDescent="0.25">
      <c r="A22" s="477">
        <v>11</v>
      </c>
      <c r="B22" s="488" t="s">
        <v>1816</v>
      </c>
      <c r="C22" s="463">
        <v>15050.2</v>
      </c>
      <c r="D22" s="463">
        <v>15050.067550000002</v>
      </c>
      <c r="E22" s="511">
        <f t="shared" si="0"/>
        <v>99.999119945249902</v>
      </c>
    </row>
    <row r="23" spans="1:7" ht="15.75" customHeight="1" x14ac:dyDescent="0.25">
      <c r="A23" s="477">
        <v>12</v>
      </c>
      <c r="B23" s="488" t="s">
        <v>1817</v>
      </c>
      <c r="C23" s="463">
        <v>3710.4</v>
      </c>
      <c r="D23" s="463">
        <v>3710.4</v>
      </c>
      <c r="E23" s="511">
        <f t="shared" si="0"/>
        <v>100</v>
      </c>
    </row>
    <row r="24" spans="1:7" ht="15.75" customHeight="1" x14ac:dyDescent="0.25">
      <c r="A24" s="477">
        <v>13</v>
      </c>
      <c r="B24" s="488" t="s">
        <v>1829</v>
      </c>
      <c r="C24" s="463">
        <v>8700.4</v>
      </c>
      <c r="D24" s="463">
        <v>8700.4</v>
      </c>
      <c r="E24" s="511">
        <f t="shared" si="0"/>
        <v>100</v>
      </c>
    </row>
    <row r="25" spans="1:7" ht="15.75" customHeight="1" x14ac:dyDescent="0.25">
      <c r="A25" s="477">
        <v>14</v>
      </c>
      <c r="B25" s="488" t="s">
        <v>1818</v>
      </c>
      <c r="C25" s="463">
        <v>35501.300000000003</v>
      </c>
      <c r="D25" s="463">
        <v>35501.300000000003</v>
      </c>
      <c r="E25" s="511">
        <f t="shared" si="0"/>
        <v>100</v>
      </c>
    </row>
    <row r="26" spans="1:7" ht="15.75" customHeight="1" x14ac:dyDescent="0.25">
      <c r="A26" s="477">
        <v>15</v>
      </c>
      <c r="B26" s="488" t="s">
        <v>1819</v>
      </c>
      <c r="C26" s="463">
        <v>11008.1</v>
      </c>
      <c r="D26" s="463">
        <v>11008.1</v>
      </c>
      <c r="E26" s="511">
        <f t="shared" si="0"/>
        <v>100</v>
      </c>
    </row>
    <row r="27" spans="1:7" ht="15.75" customHeight="1" x14ac:dyDescent="0.25">
      <c r="A27" s="477">
        <v>16</v>
      </c>
      <c r="B27" s="488" t="s">
        <v>1820</v>
      </c>
      <c r="C27" s="463">
        <v>19795</v>
      </c>
      <c r="D27" s="463">
        <v>19795</v>
      </c>
      <c r="E27" s="511">
        <f t="shared" si="0"/>
        <v>100</v>
      </c>
    </row>
    <row r="28" spans="1:7" ht="15.75" customHeight="1" x14ac:dyDescent="0.25">
      <c r="A28" s="477">
        <v>17</v>
      </c>
      <c r="B28" s="488" t="s">
        <v>1821</v>
      </c>
      <c r="C28" s="463">
        <v>12315.74864</v>
      </c>
      <c r="D28" s="463">
        <v>12315.748639999998</v>
      </c>
      <c r="E28" s="511">
        <f t="shared" si="0"/>
        <v>99.999999999999986</v>
      </c>
      <c r="F28" s="481"/>
    </row>
    <row r="29" spans="1:7" ht="17.25" customHeight="1" x14ac:dyDescent="0.25">
      <c r="A29" s="477">
        <v>18</v>
      </c>
      <c r="B29" s="488" t="s">
        <v>1822</v>
      </c>
      <c r="C29" s="463">
        <v>33597.800000000003</v>
      </c>
      <c r="D29" s="463">
        <v>33597.800000000003</v>
      </c>
      <c r="E29" s="511">
        <f t="shared" si="0"/>
        <v>100</v>
      </c>
    </row>
    <row r="30" spans="1:7" ht="17.25" customHeight="1" x14ac:dyDescent="0.25">
      <c r="A30" s="475"/>
      <c r="B30" s="475"/>
      <c r="C30" s="463"/>
      <c r="D30" s="463"/>
      <c r="E30" s="511"/>
    </row>
    <row r="31" spans="1:7" ht="15.75" customHeight="1" x14ac:dyDescent="0.25">
      <c r="A31" s="570"/>
      <c r="B31" s="617" t="s">
        <v>1823</v>
      </c>
      <c r="C31" s="513">
        <f>SUM(C12:C30)</f>
        <v>333311.57200999995</v>
      </c>
      <c r="D31" s="513">
        <f>SUM(D12:D30)</f>
        <v>333311.43955999997</v>
      </c>
      <c r="E31" s="514">
        <f>D31/C31*100</f>
        <v>99.999960262405779</v>
      </c>
    </row>
  </sheetData>
  <mergeCells count="3">
    <mergeCell ref="C4:E4"/>
    <mergeCell ref="A7:E7"/>
    <mergeCell ref="A8:E8"/>
  </mergeCells>
  <printOptions horizontalCentered="1"/>
  <pageMargins left="0.82677165354330717" right="0.19685039370078741" top="0.47244094488188981" bottom="0.98425196850393704" header="0.19685039370078741"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3"/>
  <sheetViews>
    <sheetView view="pageBreakPreview" zoomScaleNormal="100" zoomScaleSheetLayoutView="100" workbookViewId="0">
      <selection activeCell="B55" sqref="B55"/>
    </sheetView>
  </sheetViews>
  <sheetFormatPr defaultRowHeight="12.75" x14ac:dyDescent="0.2"/>
  <cols>
    <col min="1" max="1" width="5.42578125" customWidth="1"/>
    <col min="2" max="2" width="26.5703125" customWidth="1"/>
    <col min="3" max="3" width="17.140625" customWidth="1"/>
    <col min="4" max="4" width="14.85546875" customWidth="1"/>
    <col min="5" max="5" width="19" customWidth="1"/>
    <col min="257" max="257" width="5.42578125" customWidth="1"/>
    <col min="258" max="258" width="26.5703125" customWidth="1"/>
    <col min="259" max="259" width="17.140625" customWidth="1"/>
    <col min="260" max="260" width="14.85546875" customWidth="1"/>
    <col min="261" max="261" width="19" customWidth="1"/>
    <col min="513" max="513" width="5.42578125" customWidth="1"/>
    <col min="514" max="514" width="26.5703125" customWidth="1"/>
    <col min="515" max="515" width="17.140625" customWidth="1"/>
    <col min="516" max="516" width="14.85546875" customWidth="1"/>
    <col min="517" max="517" width="19" customWidth="1"/>
    <col min="769" max="769" width="5.42578125" customWidth="1"/>
    <col min="770" max="770" width="26.5703125" customWidth="1"/>
    <col min="771" max="771" width="17.140625" customWidth="1"/>
    <col min="772" max="772" width="14.85546875" customWidth="1"/>
    <col min="773" max="773" width="19" customWidth="1"/>
    <col min="1025" max="1025" width="5.42578125" customWidth="1"/>
    <col min="1026" max="1026" width="26.5703125" customWidth="1"/>
    <col min="1027" max="1027" width="17.140625" customWidth="1"/>
    <col min="1028" max="1028" width="14.85546875" customWidth="1"/>
    <col min="1029" max="1029" width="19" customWidth="1"/>
    <col min="1281" max="1281" width="5.42578125" customWidth="1"/>
    <col min="1282" max="1282" width="26.5703125" customWidth="1"/>
    <col min="1283" max="1283" width="17.140625" customWidth="1"/>
    <col min="1284" max="1284" width="14.85546875" customWidth="1"/>
    <col min="1285" max="1285" width="19" customWidth="1"/>
    <col min="1537" max="1537" width="5.42578125" customWidth="1"/>
    <col min="1538" max="1538" width="26.5703125" customWidth="1"/>
    <col min="1539" max="1539" width="17.140625" customWidth="1"/>
    <col min="1540" max="1540" width="14.85546875" customWidth="1"/>
    <col min="1541" max="1541" width="19" customWidth="1"/>
    <col min="1793" max="1793" width="5.42578125" customWidth="1"/>
    <col min="1794" max="1794" width="26.5703125" customWidth="1"/>
    <col min="1795" max="1795" width="17.140625" customWidth="1"/>
    <col min="1796" max="1796" width="14.85546875" customWidth="1"/>
    <col min="1797" max="1797" width="19" customWidth="1"/>
    <col min="2049" max="2049" width="5.42578125" customWidth="1"/>
    <col min="2050" max="2050" width="26.5703125" customWidth="1"/>
    <col min="2051" max="2051" width="17.140625" customWidth="1"/>
    <col min="2052" max="2052" width="14.85546875" customWidth="1"/>
    <col min="2053" max="2053" width="19" customWidth="1"/>
    <col min="2305" max="2305" width="5.42578125" customWidth="1"/>
    <col min="2306" max="2306" width="26.5703125" customWidth="1"/>
    <col min="2307" max="2307" width="17.140625" customWidth="1"/>
    <col min="2308" max="2308" width="14.85546875" customWidth="1"/>
    <col min="2309" max="2309" width="19" customWidth="1"/>
    <col min="2561" max="2561" width="5.42578125" customWidth="1"/>
    <col min="2562" max="2562" width="26.5703125" customWidth="1"/>
    <col min="2563" max="2563" width="17.140625" customWidth="1"/>
    <col min="2564" max="2564" width="14.85546875" customWidth="1"/>
    <col min="2565" max="2565" width="19" customWidth="1"/>
    <col min="2817" max="2817" width="5.42578125" customWidth="1"/>
    <col min="2818" max="2818" width="26.5703125" customWidth="1"/>
    <col min="2819" max="2819" width="17.140625" customWidth="1"/>
    <col min="2820" max="2820" width="14.85546875" customWidth="1"/>
    <col min="2821" max="2821" width="19" customWidth="1"/>
    <col min="3073" max="3073" width="5.42578125" customWidth="1"/>
    <col min="3074" max="3074" width="26.5703125" customWidth="1"/>
    <col min="3075" max="3075" width="17.140625" customWidth="1"/>
    <col min="3076" max="3076" width="14.85546875" customWidth="1"/>
    <col min="3077" max="3077" width="19" customWidth="1"/>
    <col min="3329" max="3329" width="5.42578125" customWidth="1"/>
    <col min="3330" max="3330" width="26.5703125" customWidth="1"/>
    <col min="3331" max="3331" width="17.140625" customWidth="1"/>
    <col min="3332" max="3332" width="14.85546875" customWidth="1"/>
    <col min="3333" max="3333" width="19" customWidth="1"/>
    <col min="3585" max="3585" width="5.42578125" customWidth="1"/>
    <col min="3586" max="3586" width="26.5703125" customWidth="1"/>
    <col min="3587" max="3587" width="17.140625" customWidth="1"/>
    <col min="3588" max="3588" width="14.85546875" customWidth="1"/>
    <col min="3589" max="3589" width="19" customWidth="1"/>
    <col min="3841" max="3841" width="5.42578125" customWidth="1"/>
    <col min="3842" max="3842" width="26.5703125" customWidth="1"/>
    <col min="3843" max="3843" width="17.140625" customWidth="1"/>
    <col min="3844" max="3844" width="14.85546875" customWidth="1"/>
    <col min="3845" max="3845" width="19" customWidth="1"/>
    <col min="4097" max="4097" width="5.42578125" customWidth="1"/>
    <col min="4098" max="4098" width="26.5703125" customWidth="1"/>
    <col min="4099" max="4099" width="17.140625" customWidth="1"/>
    <col min="4100" max="4100" width="14.85546875" customWidth="1"/>
    <col min="4101" max="4101" width="19" customWidth="1"/>
    <col min="4353" max="4353" width="5.42578125" customWidth="1"/>
    <col min="4354" max="4354" width="26.5703125" customWidth="1"/>
    <col min="4355" max="4355" width="17.140625" customWidth="1"/>
    <col min="4356" max="4356" width="14.85546875" customWidth="1"/>
    <col min="4357" max="4357" width="19" customWidth="1"/>
    <col min="4609" max="4609" width="5.42578125" customWidth="1"/>
    <col min="4610" max="4610" width="26.5703125" customWidth="1"/>
    <col min="4611" max="4611" width="17.140625" customWidth="1"/>
    <col min="4612" max="4612" width="14.85546875" customWidth="1"/>
    <col min="4613" max="4613" width="19" customWidth="1"/>
    <col min="4865" max="4865" width="5.42578125" customWidth="1"/>
    <col min="4866" max="4866" width="26.5703125" customWidth="1"/>
    <col min="4867" max="4867" width="17.140625" customWidth="1"/>
    <col min="4868" max="4868" width="14.85546875" customWidth="1"/>
    <col min="4869" max="4869" width="19" customWidth="1"/>
    <col min="5121" max="5121" width="5.42578125" customWidth="1"/>
    <col min="5122" max="5122" width="26.5703125" customWidth="1"/>
    <col min="5123" max="5123" width="17.140625" customWidth="1"/>
    <col min="5124" max="5124" width="14.85546875" customWidth="1"/>
    <col min="5125" max="5125" width="19" customWidth="1"/>
    <col min="5377" max="5377" width="5.42578125" customWidth="1"/>
    <col min="5378" max="5378" width="26.5703125" customWidth="1"/>
    <col min="5379" max="5379" width="17.140625" customWidth="1"/>
    <col min="5380" max="5380" width="14.85546875" customWidth="1"/>
    <col min="5381" max="5381" width="19" customWidth="1"/>
    <col min="5633" max="5633" width="5.42578125" customWidth="1"/>
    <col min="5634" max="5634" width="26.5703125" customWidth="1"/>
    <col min="5635" max="5635" width="17.140625" customWidth="1"/>
    <col min="5636" max="5636" width="14.85546875" customWidth="1"/>
    <col min="5637" max="5637" width="19" customWidth="1"/>
    <col min="5889" max="5889" width="5.42578125" customWidth="1"/>
    <col min="5890" max="5890" width="26.5703125" customWidth="1"/>
    <col min="5891" max="5891" width="17.140625" customWidth="1"/>
    <col min="5892" max="5892" width="14.85546875" customWidth="1"/>
    <col min="5893" max="5893" width="19" customWidth="1"/>
    <col min="6145" max="6145" width="5.42578125" customWidth="1"/>
    <col min="6146" max="6146" width="26.5703125" customWidth="1"/>
    <col min="6147" max="6147" width="17.140625" customWidth="1"/>
    <col min="6148" max="6148" width="14.85546875" customWidth="1"/>
    <col min="6149" max="6149" width="19" customWidth="1"/>
    <col min="6401" max="6401" width="5.42578125" customWidth="1"/>
    <col min="6402" max="6402" width="26.5703125" customWidth="1"/>
    <col min="6403" max="6403" width="17.140625" customWidth="1"/>
    <col min="6404" max="6404" width="14.85546875" customWidth="1"/>
    <col min="6405" max="6405" width="19" customWidth="1"/>
    <col min="6657" max="6657" width="5.42578125" customWidth="1"/>
    <col min="6658" max="6658" width="26.5703125" customWidth="1"/>
    <col min="6659" max="6659" width="17.140625" customWidth="1"/>
    <col min="6660" max="6660" width="14.85546875" customWidth="1"/>
    <col min="6661" max="6661" width="19" customWidth="1"/>
    <col min="6913" max="6913" width="5.42578125" customWidth="1"/>
    <col min="6914" max="6914" width="26.5703125" customWidth="1"/>
    <col min="6915" max="6915" width="17.140625" customWidth="1"/>
    <col min="6916" max="6916" width="14.85546875" customWidth="1"/>
    <col min="6917" max="6917" width="19" customWidth="1"/>
    <col min="7169" max="7169" width="5.42578125" customWidth="1"/>
    <col min="7170" max="7170" width="26.5703125" customWidth="1"/>
    <col min="7171" max="7171" width="17.140625" customWidth="1"/>
    <col min="7172" max="7172" width="14.85546875" customWidth="1"/>
    <col min="7173" max="7173" width="19" customWidth="1"/>
    <col min="7425" max="7425" width="5.42578125" customWidth="1"/>
    <col min="7426" max="7426" width="26.5703125" customWidth="1"/>
    <col min="7427" max="7427" width="17.140625" customWidth="1"/>
    <col min="7428" max="7428" width="14.85546875" customWidth="1"/>
    <col min="7429" max="7429" width="19" customWidth="1"/>
    <col min="7681" max="7681" width="5.42578125" customWidth="1"/>
    <col min="7682" max="7682" width="26.5703125" customWidth="1"/>
    <col min="7683" max="7683" width="17.140625" customWidth="1"/>
    <col min="7684" max="7684" width="14.85546875" customWidth="1"/>
    <col min="7685" max="7685" width="19" customWidth="1"/>
    <col min="7937" max="7937" width="5.42578125" customWidth="1"/>
    <col min="7938" max="7938" width="26.5703125" customWidth="1"/>
    <col min="7939" max="7939" width="17.140625" customWidth="1"/>
    <col min="7940" max="7940" width="14.85546875" customWidth="1"/>
    <col min="7941" max="7941" width="19" customWidth="1"/>
    <col min="8193" max="8193" width="5.42578125" customWidth="1"/>
    <col min="8194" max="8194" width="26.5703125" customWidth="1"/>
    <col min="8195" max="8195" width="17.140625" customWidth="1"/>
    <col min="8196" max="8196" width="14.85546875" customWidth="1"/>
    <col min="8197" max="8197" width="19" customWidth="1"/>
    <col min="8449" max="8449" width="5.42578125" customWidth="1"/>
    <col min="8450" max="8450" width="26.5703125" customWidth="1"/>
    <col min="8451" max="8451" width="17.140625" customWidth="1"/>
    <col min="8452" max="8452" width="14.85546875" customWidth="1"/>
    <col min="8453" max="8453" width="19" customWidth="1"/>
    <col min="8705" max="8705" width="5.42578125" customWidth="1"/>
    <col min="8706" max="8706" width="26.5703125" customWidth="1"/>
    <col min="8707" max="8707" width="17.140625" customWidth="1"/>
    <col min="8708" max="8708" width="14.85546875" customWidth="1"/>
    <col min="8709" max="8709" width="19" customWidth="1"/>
    <col min="8961" max="8961" width="5.42578125" customWidth="1"/>
    <col min="8962" max="8962" width="26.5703125" customWidth="1"/>
    <col min="8963" max="8963" width="17.140625" customWidth="1"/>
    <col min="8964" max="8964" width="14.85546875" customWidth="1"/>
    <col min="8965" max="8965" width="19" customWidth="1"/>
    <col min="9217" max="9217" width="5.42578125" customWidth="1"/>
    <col min="9218" max="9218" width="26.5703125" customWidth="1"/>
    <col min="9219" max="9219" width="17.140625" customWidth="1"/>
    <col min="9220" max="9220" width="14.85546875" customWidth="1"/>
    <col min="9221" max="9221" width="19" customWidth="1"/>
    <col min="9473" max="9473" width="5.42578125" customWidth="1"/>
    <col min="9474" max="9474" width="26.5703125" customWidth="1"/>
    <col min="9475" max="9475" width="17.140625" customWidth="1"/>
    <col min="9476" max="9476" width="14.85546875" customWidth="1"/>
    <col min="9477" max="9477" width="19" customWidth="1"/>
    <col min="9729" max="9729" width="5.42578125" customWidth="1"/>
    <col min="9730" max="9730" width="26.5703125" customWidth="1"/>
    <col min="9731" max="9731" width="17.140625" customWidth="1"/>
    <col min="9732" max="9732" width="14.85546875" customWidth="1"/>
    <col min="9733" max="9733" width="19" customWidth="1"/>
    <col min="9985" max="9985" width="5.42578125" customWidth="1"/>
    <col min="9986" max="9986" width="26.5703125" customWidth="1"/>
    <col min="9987" max="9987" width="17.140625" customWidth="1"/>
    <col min="9988" max="9988" width="14.85546875" customWidth="1"/>
    <col min="9989" max="9989" width="19" customWidth="1"/>
    <col min="10241" max="10241" width="5.42578125" customWidth="1"/>
    <col min="10242" max="10242" width="26.5703125" customWidth="1"/>
    <col min="10243" max="10243" width="17.140625" customWidth="1"/>
    <col min="10244" max="10244" width="14.85546875" customWidth="1"/>
    <col min="10245" max="10245" width="19" customWidth="1"/>
    <col min="10497" max="10497" width="5.42578125" customWidth="1"/>
    <col min="10498" max="10498" width="26.5703125" customWidth="1"/>
    <col min="10499" max="10499" width="17.140625" customWidth="1"/>
    <col min="10500" max="10500" width="14.85546875" customWidth="1"/>
    <col min="10501" max="10501" width="19" customWidth="1"/>
    <col min="10753" max="10753" width="5.42578125" customWidth="1"/>
    <col min="10754" max="10754" width="26.5703125" customWidth="1"/>
    <col min="10755" max="10755" width="17.140625" customWidth="1"/>
    <col min="10756" max="10756" width="14.85546875" customWidth="1"/>
    <col min="10757" max="10757" width="19" customWidth="1"/>
    <col min="11009" max="11009" width="5.42578125" customWidth="1"/>
    <col min="11010" max="11010" width="26.5703125" customWidth="1"/>
    <col min="11011" max="11011" width="17.140625" customWidth="1"/>
    <col min="11012" max="11012" width="14.85546875" customWidth="1"/>
    <col min="11013" max="11013" width="19" customWidth="1"/>
    <col min="11265" max="11265" width="5.42578125" customWidth="1"/>
    <col min="11266" max="11266" width="26.5703125" customWidth="1"/>
    <col min="11267" max="11267" width="17.140625" customWidth="1"/>
    <col min="11268" max="11268" width="14.85546875" customWidth="1"/>
    <col min="11269" max="11269" width="19" customWidth="1"/>
    <col min="11521" max="11521" width="5.42578125" customWidth="1"/>
    <col min="11522" max="11522" width="26.5703125" customWidth="1"/>
    <col min="11523" max="11523" width="17.140625" customWidth="1"/>
    <col min="11524" max="11524" width="14.85546875" customWidth="1"/>
    <col min="11525" max="11525" width="19" customWidth="1"/>
    <col min="11777" max="11777" width="5.42578125" customWidth="1"/>
    <col min="11778" max="11778" width="26.5703125" customWidth="1"/>
    <col min="11779" max="11779" width="17.140625" customWidth="1"/>
    <col min="11780" max="11780" width="14.85546875" customWidth="1"/>
    <col min="11781" max="11781" width="19" customWidth="1"/>
    <col min="12033" max="12033" width="5.42578125" customWidth="1"/>
    <col min="12034" max="12034" width="26.5703125" customWidth="1"/>
    <col min="12035" max="12035" width="17.140625" customWidth="1"/>
    <col min="12036" max="12036" width="14.85546875" customWidth="1"/>
    <col min="12037" max="12037" width="19" customWidth="1"/>
    <col min="12289" max="12289" width="5.42578125" customWidth="1"/>
    <col min="12290" max="12290" width="26.5703125" customWidth="1"/>
    <col min="12291" max="12291" width="17.140625" customWidth="1"/>
    <col min="12292" max="12292" width="14.85546875" customWidth="1"/>
    <col min="12293" max="12293" width="19" customWidth="1"/>
    <col min="12545" max="12545" width="5.42578125" customWidth="1"/>
    <col min="12546" max="12546" width="26.5703125" customWidth="1"/>
    <col min="12547" max="12547" width="17.140625" customWidth="1"/>
    <col min="12548" max="12548" width="14.85546875" customWidth="1"/>
    <col min="12549" max="12549" width="19" customWidth="1"/>
    <col min="12801" max="12801" width="5.42578125" customWidth="1"/>
    <col min="12802" max="12802" width="26.5703125" customWidth="1"/>
    <col min="12803" max="12803" width="17.140625" customWidth="1"/>
    <col min="12804" max="12804" width="14.85546875" customWidth="1"/>
    <col min="12805" max="12805" width="19" customWidth="1"/>
    <col min="13057" max="13057" width="5.42578125" customWidth="1"/>
    <col min="13058" max="13058" width="26.5703125" customWidth="1"/>
    <col min="13059" max="13059" width="17.140625" customWidth="1"/>
    <col min="13060" max="13060" width="14.85546875" customWidth="1"/>
    <col min="13061" max="13061" width="19" customWidth="1"/>
    <col min="13313" max="13313" width="5.42578125" customWidth="1"/>
    <col min="13314" max="13314" width="26.5703125" customWidth="1"/>
    <col min="13315" max="13315" width="17.140625" customWidth="1"/>
    <col min="13316" max="13316" width="14.85546875" customWidth="1"/>
    <col min="13317" max="13317" width="19" customWidth="1"/>
    <col min="13569" max="13569" width="5.42578125" customWidth="1"/>
    <col min="13570" max="13570" width="26.5703125" customWidth="1"/>
    <col min="13571" max="13571" width="17.140625" customWidth="1"/>
    <col min="13572" max="13572" width="14.85546875" customWidth="1"/>
    <col min="13573" max="13573" width="19" customWidth="1"/>
    <col min="13825" max="13825" width="5.42578125" customWidth="1"/>
    <col min="13826" max="13826" width="26.5703125" customWidth="1"/>
    <col min="13827" max="13827" width="17.140625" customWidth="1"/>
    <col min="13828" max="13828" width="14.85546875" customWidth="1"/>
    <col min="13829" max="13829" width="19" customWidth="1"/>
    <col min="14081" max="14081" width="5.42578125" customWidth="1"/>
    <col min="14082" max="14082" width="26.5703125" customWidth="1"/>
    <col min="14083" max="14083" width="17.140625" customWidth="1"/>
    <col min="14084" max="14084" width="14.85546875" customWidth="1"/>
    <col min="14085" max="14085" width="19" customWidth="1"/>
    <col min="14337" max="14337" width="5.42578125" customWidth="1"/>
    <col min="14338" max="14338" width="26.5703125" customWidth="1"/>
    <col min="14339" max="14339" width="17.140625" customWidth="1"/>
    <col min="14340" max="14340" width="14.85546875" customWidth="1"/>
    <col min="14341" max="14341" width="19" customWidth="1"/>
    <col min="14593" max="14593" width="5.42578125" customWidth="1"/>
    <col min="14594" max="14594" width="26.5703125" customWidth="1"/>
    <col min="14595" max="14595" width="17.140625" customWidth="1"/>
    <col min="14596" max="14596" width="14.85546875" customWidth="1"/>
    <col min="14597" max="14597" width="19" customWidth="1"/>
    <col min="14849" max="14849" width="5.42578125" customWidth="1"/>
    <col min="14850" max="14850" width="26.5703125" customWidth="1"/>
    <col min="14851" max="14851" width="17.140625" customWidth="1"/>
    <col min="14852" max="14852" width="14.85546875" customWidth="1"/>
    <col min="14853" max="14853" width="19" customWidth="1"/>
    <col min="15105" max="15105" width="5.42578125" customWidth="1"/>
    <col min="15106" max="15106" width="26.5703125" customWidth="1"/>
    <col min="15107" max="15107" width="17.140625" customWidth="1"/>
    <col min="15108" max="15108" width="14.85546875" customWidth="1"/>
    <col min="15109" max="15109" width="19" customWidth="1"/>
    <col min="15361" max="15361" width="5.42578125" customWidth="1"/>
    <col min="15362" max="15362" width="26.5703125" customWidth="1"/>
    <col min="15363" max="15363" width="17.140625" customWidth="1"/>
    <col min="15364" max="15364" width="14.85546875" customWidth="1"/>
    <col min="15365" max="15365" width="19" customWidth="1"/>
    <col min="15617" max="15617" width="5.42578125" customWidth="1"/>
    <col min="15618" max="15618" width="26.5703125" customWidth="1"/>
    <col min="15619" max="15619" width="17.140625" customWidth="1"/>
    <col min="15620" max="15620" width="14.85546875" customWidth="1"/>
    <col min="15621" max="15621" width="19" customWidth="1"/>
    <col min="15873" max="15873" width="5.42578125" customWidth="1"/>
    <col min="15874" max="15874" width="26.5703125" customWidth="1"/>
    <col min="15875" max="15875" width="17.140625" customWidth="1"/>
    <col min="15876" max="15876" width="14.85546875" customWidth="1"/>
    <col min="15877" max="15877" width="19" customWidth="1"/>
    <col min="16129" max="16129" width="5.42578125" customWidth="1"/>
    <col min="16130" max="16130" width="26.5703125" customWidth="1"/>
    <col min="16131" max="16131" width="17.140625" customWidth="1"/>
    <col min="16132" max="16132" width="14.85546875" customWidth="1"/>
    <col min="16133" max="16133" width="19" customWidth="1"/>
  </cols>
  <sheetData>
    <row r="1" spans="1:5" ht="15.75" x14ac:dyDescent="0.25">
      <c r="A1" s="469"/>
      <c r="C1" s="393"/>
      <c r="D1" s="393"/>
      <c r="E1" s="399" t="s">
        <v>1824</v>
      </c>
    </row>
    <row r="2" spans="1:5" ht="15.75" x14ac:dyDescent="0.25">
      <c r="A2" s="469"/>
      <c r="C2" s="393"/>
      <c r="D2" s="393"/>
      <c r="E2" s="444" t="s">
        <v>1895</v>
      </c>
    </row>
    <row r="3" spans="1:5" ht="15.75" x14ac:dyDescent="0.25">
      <c r="A3" s="469"/>
      <c r="C3" s="393"/>
      <c r="D3" s="399"/>
      <c r="E3" s="399"/>
    </row>
    <row r="4" spans="1:5" ht="19.5" customHeight="1" x14ac:dyDescent="0.25">
      <c r="A4" s="470" t="s">
        <v>1673</v>
      </c>
      <c r="B4" s="470"/>
      <c r="C4" s="470"/>
      <c r="D4" s="470"/>
      <c r="E4" s="470"/>
    </row>
    <row r="5" spans="1:5" ht="40.5" customHeight="1" x14ac:dyDescent="0.2">
      <c r="A5" s="486" t="s">
        <v>1896</v>
      </c>
      <c r="B5" s="486"/>
      <c r="C5" s="486"/>
      <c r="D5" s="486"/>
      <c r="E5" s="486"/>
    </row>
    <row r="6" spans="1:5" ht="28.5" customHeight="1" x14ac:dyDescent="0.25">
      <c r="A6" s="472"/>
      <c r="B6" s="472"/>
      <c r="E6" s="473" t="s">
        <v>1675</v>
      </c>
    </row>
    <row r="7" spans="1:5" ht="31.5" customHeight="1" x14ac:dyDescent="0.2">
      <c r="A7" s="487" t="s">
        <v>1676</v>
      </c>
      <c r="B7" s="429" t="s">
        <v>1803</v>
      </c>
      <c r="C7" s="430" t="s">
        <v>1804</v>
      </c>
      <c r="D7" s="533" t="s">
        <v>43</v>
      </c>
      <c r="E7" s="429" t="s">
        <v>53</v>
      </c>
    </row>
    <row r="8" spans="1:5" ht="16.5" customHeight="1" x14ac:dyDescent="0.25">
      <c r="A8" s="499">
        <v>1</v>
      </c>
      <c r="B8" s="506" t="s">
        <v>1806</v>
      </c>
      <c r="C8" s="463">
        <v>1193.3</v>
      </c>
      <c r="D8" s="463">
        <v>1193.3</v>
      </c>
      <c r="E8" s="618">
        <f>D8/C8*100</f>
        <v>100</v>
      </c>
    </row>
    <row r="9" spans="1:5" ht="16.5" customHeight="1" x14ac:dyDescent="0.25">
      <c r="A9" s="502">
        <v>2</v>
      </c>
      <c r="B9" s="506" t="s">
        <v>1807</v>
      </c>
      <c r="C9" s="463">
        <v>1517.1</v>
      </c>
      <c r="D9" s="463">
        <v>1517.1</v>
      </c>
      <c r="E9" s="619">
        <f t="shared" ref="E9:E20" si="0">D9/C9*100</f>
        <v>100</v>
      </c>
    </row>
    <row r="10" spans="1:5" ht="15.75" x14ac:dyDescent="0.25">
      <c r="A10" s="502">
        <v>3</v>
      </c>
      <c r="B10" s="506" t="s">
        <v>1808</v>
      </c>
      <c r="C10" s="463">
        <v>522.1</v>
      </c>
      <c r="D10" s="463">
        <v>522.1</v>
      </c>
      <c r="E10" s="619">
        <f t="shared" si="0"/>
        <v>100</v>
      </c>
    </row>
    <row r="11" spans="1:5" ht="15.75" x14ac:dyDescent="0.25">
      <c r="A11" s="502">
        <v>4</v>
      </c>
      <c r="B11" s="506" t="s">
        <v>1809</v>
      </c>
      <c r="C11" s="463">
        <v>3620.9135900000001</v>
      </c>
      <c r="D11" s="463">
        <v>3620.9135899999997</v>
      </c>
      <c r="E11" s="619">
        <f t="shared" si="0"/>
        <v>99.999999999999986</v>
      </c>
    </row>
    <row r="12" spans="1:5" ht="15.75" x14ac:dyDescent="0.25">
      <c r="A12" s="502">
        <v>5</v>
      </c>
      <c r="B12" s="506" t="s">
        <v>1810</v>
      </c>
      <c r="C12" s="463">
        <v>4314.1688400000003</v>
      </c>
      <c r="D12" s="463">
        <v>4314.1688400000003</v>
      </c>
      <c r="E12" s="619">
        <f t="shared" si="0"/>
        <v>100</v>
      </c>
    </row>
    <row r="13" spans="1:5" ht="15.75" x14ac:dyDescent="0.25">
      <c r="A13" s="502">
        <v>6</v>
      </c>
      <c r="B13" s="506" t="s">
        <v>1811</v>
      </c>
      <c r="C13" s="463">
        <v>14200.2</v>
      </c>
      <c r="D13" s="463">
        <v>14196.61614</v>
      </c>
      <c r="E13" s="619">
        <f t="shared" si="0"/>
        <v>99.974761904761905</v>
      </c>
    </row>
    <row r="14" spans="1:5" ht="15.75" x14ac:dyDescent="0.25">
      <c r="A14" s="502">
        <v>7</v>
      </c>
      <c r="B14" s="506" t="s">
        <v>1812</v>
      </c>
      <c r="C14" s="463">
        <v>6280.5263999999997</v>
      </c>
      <c r="D14" s="463">
        <v>6280.5264000000006</v>
      </c>
      <c r="E14" s="619">
        <f t="shared" si="0"/>
        <v>100.00000000000003</v>
      </c>
    </row>
    <row r="15" spans="1:5" ht="15.75" x14ac:dyDescent="0.25">
      <c r="A15" s="502">
        <v>8</v>
      </c>
      <c r="B15" s="506" t="s">
        <v>1814</v>
      </c>
      <c r="C15" s="463">
        <v>1375.8</v>
      </c>
      <c r="D15" s="463">
        <v>1375.8</v>
      </c>
      <c r="E15" s="619">
        <f t="shared" si="0"/>
        <v>100</v>
      </c>
    </row>
    <row r="16" spans="1:5" ht="15.75" x14ac:dyDescent="0.25">
      <c r="A16" s="502">
        <v>9</v>
      </c>
      <c r="B16" s="506" t="s">
        <v>1816</v>
      </c>
      <c r="C16" s="463">
        <v>4697.7</v>
      </c>
      <c r="D16" s="463">
        <v>4697.7</v>
      </c>
      <c r="E16" s="619">
        <f t="shared" si="0"/>
        <v>100</v>
      </c>
    </row>
    <row r="17" spans="1:5" ht="15.75" x14ac:dyDescent="0.25">
      <c r="A17" s="502">
        <v>10</v>
      </c>
      <c r="B17" s="506" t="s">
        <v>1818</v>
      </c>
      <c r="C17" s="463">
        <v>1182.31657</v>
      </c>
      <c r="D17" s="463">
        <v>1182.31657</v>
      </c>
      <c r="E17" s="619">
        <f t="shared" si="0"/>
        <v>100</v>
      </c>
    </row>
    <row r="18" spans="1:5" ht="15.75" x14ac:dyDescent="0.25">
      <c r="A18" s="502">
        <v>11</v>
      </c>
      <c r="B18" s="506" t="s">
        <v>1819</v>
      </c>
      <c r="C18" s="463">
        <v>381.4</v>
      </c>
      <c r="D18" s="463">
        <v>381.4</v>
      </c>
      <c r="E18" s="619">
        <f t="shared" si="0"/>
        <v>100</v>
      </c>
    </row>
    <row r="19" spans="1:5" ht="15.75" x14ac:dyDescent="0.25">
      <c r="A19" s="502">
        <v>12</v>
      </c>
      <c r="B19" s="506" t="s">
        <v>1820</v>
      </c>
      <c r="C19" s="463">
        <v>316.60000000000002</v>
      </c>
      <c r="D19" s="463">
        <v>316.60000000000002</v>
      </c>
      <c r="E19" s="619">
        <f>D19/C19*100</f>
        <v>100</v>
      </c>
    </row>
    <row r="20" spans="1:5" ht="15.75" x14ac:dyDescent="0.25">
      <c r="A20" s="502">
        <v>13</v>
      </c>
      <c r="B20" s="506" t="s">
        <v>1821</v>
      </c>
      <c r="C20" s="463">
        <v>4269.2031100000004</v>
      </c>
      <c r="D20" s="463">
        <v>4269.2031100000004</v>
      </c>
      <c r="E20" s="619">
        <f t="shared" si="0"/>
        <v>100</v>
      </c>
    </row>
    <row r="21" spans="1:5" ht="15.75" x14ac:dyDescent="0.25">
      <c r="A21" s="505"/>
      <c r="B21" s="506"/>
      <c r="C21" s="463"/>
      <c r="D21" s="463"/>
      <c r="E21" s="619"/>
    </row>
    <row r="22" spans="1:5" ht="19.5" customHeight="1" x14ac:dyDescent="0.25">
      <c r="A22" s="482"/>
      <c r="B22" s="483" t="s">
        <v>1823</v>
      </c>
      <c r="C22" s="513">
        <f>SUM(C8:C21)</f>
        <v>43871.328509999999</v>
      </c>
      <c r="D22" s="513">
        <f>SUM(D8:D21)</f>
        <v>43867.744650000008</v>
      </c>
      <c r="E22" s="620">
        <f>D22/C22*100</f>
        <v>99.991830974530032</v>
      </c>
    </row>
    <row r="23" spans="1:5" ht="15.75" x14ac:dyDescent="0.25">
      <c r="A23" s="469"/>
      <c r="B23" s="469"/>
    </row>
  </sheetData>
  <mergeCells count="2">
    <mergeCell ref="A4:E4"/>
    <mergeCell ref="A5:E5"/>
  </mergeCells>
  <pageMargins left="0.91" right="0.55000000000000004" top="0.64" bottom="0.7480314960629921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N12"/>
  <sheetViews>
    <sheetView view="pageBreakPreview" zoomScaleNormal="100" zoomScaleSheetLayoutView="100" workbookViewId="0">
      <selection activeCell="B55" sqref="B55"/>
    </sheetView>
  </sheetViews>
  <sheetFormatPr defaultRowHeight="15.75" x14ac:dyDescent="0.25"/>
  <cols>
    <col min="1" max="1" width="5.140625" style="621" customWidth="1"/>
    <col min="2" max="2" width="28.5703125" style="621" customWidth="1"/>
    <col min="3" max="3" width="17.7109375" style="621" customWidth="1"/>
    <col min="4" max="4" width="15.85546875" style="621" customWidth="1"/>
    <col min="5" max="5" width="17.28515625" style="621" customWidth="1"/>
    <col min="6" max="248" width="9.140625" style="621"/>
    <col min="257" max="257" width="5.140625" customWidth="1"/>
    <col min="258" max="258" width="28.5703125" customWidth="1"/>
    <col min="259" max="259" width="17.7109375" customWidth="1"/>
    <col min="260" max="260" width="15.85546875" customWidth="1"/>
    <col min="261" max="261" width="17.28515625" customWidth="1"/>
    <col min="513" max="513" width="5.140625" customWidth="1"/>
    <col min="514" max="514" width="28.5703125" customWidth="1"/>
    <col min="515" max="515" width="17.7109375" customWidth="1"/>
    <col min="516" max="516" width="15.85546875" customWidth="1"/>
    <col min="517" max="517" width="17.28515625" customWidth="1"/>
    <col min="769" max="769" width="5.140625" customWidth="1"/>
    <col min="770" max="770" width="28.5703125" customWidth="1"/>
    <col min="771" max="771" width="17.7109375" customWidth="1"/>
    <col min="772" max="772" width="15.85546875" customWidth="1"/>
    <col min="773" max="773" width="17.28515625" customWidth="1"/>
    <col min="1025" max="1025" width="5.140625" customWidth="1"/>
    <col min="1026" max="1026" width="28.5703125" customWidth="1"/>
    <col min="1027" max="1027" width="17.7109375" customWidth="1"/>
    <col min="1028" max="1028" width="15.85546875" customWidth="1"/>
    <col min="1029" max="1029" width="17.28515625" customWidth="1"/>
    <col min="1281" max="1281" width="5.140625" customWidth="1"/>
    <col min="1282" max="1282" width="28.5703125" customWidth="1"/>
    <col min="1283" max="1283" width="17.7109375" customWidth="1"/>
    <col min="1284" max="1284" width="15.85546875" customWidth="1"/>
    <col min="1285" max="1285" width="17.28515625" customWidth="1"/>
    <col min="1537" max="1537" width="5.140625" customWidth="1"/>
    <col min="1538" max="1538" width="28.5703125" customWidth="1"/>
    <col min="1539" max="1539" width="17.7109375" customWidth="1"/>
    <col min="1540" max="1540" width="15.85546875" customWidth="1"/>
    <col min="1541" max="1541" width="17.28515625" customWidth="1"/>
    <col min="1793" max="1793" width="5.140625" customWidth="1"/>
    <col min="1794" max="1794" width="28.5703125" customWidth="1"/>
    <col min="1795" max="1795" width="17.7109375" customWidth="1"/>
    <col min="1796" max="1796" width="15.85546875" customWidth="1"/>
    <col min="1797" max="1797" width="17.28515625" customWidth="1"/>
    <col min="2049" max="2049" width="5.140625" customWidth="1"/>
    <col min="2050" max="2050" width="28.5703125" customWidth="1"/>
    <col min="2051" max="2051" width="17.7109375" customWidth="1"/>
    <col min="2052" max="2052" width="15.85546875" customWidth="1"/>
    <col min="2053" max="2053" width="17.28515625" customWidth="1"/>
    <col min="2305" max="2305" width="5.140625" customWidth="1"/>
    <col min="2306" max="2306" width="28.5703125" customWidth="1"/>
    <col min="2307" max="2307" width="17.7109375" customWidth="1"/>
    <col min="2308" max="2308" width="15.85546875" customWidth="1"/>
    <col min="2309" max="2309" width="17.28515625" customWidth="1"/>
    <col min="2561" max="2561" width="5.140625" customWidth="1"/>
    <col min="2562" max="2562" width="28.5703125" customWidth="1"/>
    <col min="2563" max="2563" width="17.7109375" customWidth="1"/>
    <col min="2564" max="2564" width="15.85546875" customWidth="1"/>
    <col min="2565" max="2565" width="17.28515625" customWidth="1"/>
    <col min="2817" max="2817" width="5.140625" customWidth="1"/>
    <col min="2818" max="2818" width="28.5703125" customWidth="1"/>
    <col min="2819" max="2819" width="17.7109375" customWidth="1"/>
    <col min="2820" max="2820" width="15.85546875" customWidth="1"/>
    <col min="2821" max="2821" width="17.28515625" customWidth="1"/>
    <col min="3073" max="3073" width="5.140625" customWidth="1"/>
    <col min="3074" max="3074" width="28.5703125" customWidth="1"/>
    <col min="3075" max="3075" width="17.7109375" customWidth="1"/>
    <col min="3076" max="3076" width="15.85546875" customWidth="1"/>
    <col min="3077" max="3077" width="17.28515625" customWidth="1"/>
    <col min="3329" max="3329" width="5.140625" customWidth="1"/>
    <col min="3330" max="3330" width="28.5703125" customWidth="1"/>
    <col min="3331" max="3331" width="17.7109375" customWidth="1"/>
    <col min="3332" max="3332" width="15.85546875" customWidth="1"/>
    <col min="3333" max="3333" width="17.28515625" customWidth="1"/>
    <col min="3585" max="3585" width="5.140625" customWidth="1"/>
    <col min="3586" max="3586" width="28.5703125" customWidth="1"/>
    <col min="3587" max="3587" width="17.7109375" customWidth="1"/>
    <col min="3588" max="3588" width="15.85546875" customWidth="1"/>
    <col min="3589" max="3589" width="17.28515625" customWidth="1"/>
    <col min="3841" max="3841" width="5.140625" customWidth="1"/>
    <col min="3842" max="3842" width="28.5703125" customWidth="1"/>
    <col min="3843" max="3843" width="17.7109375" customWidth="1"/>
    <col min="3844" max="3844" width="15.85546875" customWidth="1"/>
    <col min="3845" max="3845" width="17.28515625" customWidth="1"/>
    <col min="4097" max="4097" width="5.140625" customWidth="1"/>
    <col min="4098" max="4098" width="28.5703125" customWidth="1"/>
    <col min="4099" max="4099" width="17.7109375" customWidth="1"/>
    <col min="4100" max="4100" width="15.85546875" customWidth="1"/>
    <col min="4101" max="4101" width="17.28515625" customWidth="1"/>
    <col min="4353" max="4353" width="5.140625" customWidth="1"/>
    <col min="4354" max="4354" width="28.5703125" customWidth="1"/>
    <col min="4355" max="4355" width="17.7109375" customWidth="1"/>
    <col min="4356" max="4356" width="15.85546875" customWidth="1"/>
    <col min="4357" max="4357" width="17.28515625" customWidth="1"/>
    <col min="4609" max="4609" width="5.140625" customWidth="1"/>
    <col min="4610" max="4610" width="28.5703125" customWidth="1"/>
    <col min="4611" max="4611" width="17.7109375" customWidth="1"/>
    <col min="4612" max="4612" width="15.85546875" customWidth="1"/>
    <col min="4613" max="4613" width="17.28515625" customWidth="1"/>
    <col min="4865" max="4865" width="5.140625" customWidth="1"/>
    <col min="4866" max="4866" width="28.5703125" customWidth="1"/>
    <col min="4867" max="4867" width="17.7109375" customWidth="1"/>
    <col min="4868" max="4868" width="15.85546875" customWidth="1"/>
    <col min="4869" max="4869" width="17.28515625" customWidth="1"/>
    <col min="5121" max="5121" width="5.140625" customWidth="1"/>
    <col min="5122" max="5122" width="28.5703125" customWidth="1"/>
    <col min="5123" max="5123" width="17.7109375" customWidth="1"/>
    <col min="5124" max="5124" width="15.85546875" customWidth="1"/>
    <col min="5125" max="5125" width="17.28515625" customWidth="1"/>
    <col min="5377" max="5377" width="5.140625" customWidth="1"/>
    <col min="5378" max="5378" width="28.5703125" customWidth="1"/>
    <col min="5379" max="5379" width="17.7109375" customWidth="1"/>
    <col min="5380" max="5380" width="15.85546875" customWidth="1"/>
    <col min="5381" max="5381" width="17.28515625" customWidth="1"/>
    <col min="5633" max="5633" width="5.140625" customWidth="1"/>
    <col min="5634" max="5634" width="28.5703125" customWidth="1"/>
    <col min="5635" max="5635" width="17.7109375" customWidth="1"/>
    <col min="5636" max="5636" width="15.85546875" customWidth="1"/>
    <col min="5637" max="5637" width="17.28515625" customWidth="1"/>
    <col min="5889" max="5889" width="5.140625" customWidth="1"/>
    <col min="5890" max="5890" width="28.5703125" customWidth="1"/>
    <col min="5891" max="5891" width="17.7109375" customWidth="1"/>
    <col min="5892" max="5892" width="15.85546875" customWidth="1"/>
    <col min="5893" max="5893" width="17.28515625" customWidth="1"/>
    <col min="6145" max="6145" width="5.140625" customWidth="1"/>
    <col min="6146" max="6146" width="28.5703125" customWidth="1"/>
    <col min="6147" max="6147" width="17.7109375" customWidth="1"/>
    <col min="6148" max="6148" width="15.85546875" customWidth="1"/>
    <col min="6149" max="6149" width="17.28515625" customWidth="1"/>
    <col min="6401" max="6401" width="5.140625" customWidth="1"/>
    <col min="6402" max="6402" width="28.5703125" customWidth="1"/>
    <col min="6403" max="6403" width="17.7109375" customWidth="1"/>
    <col min="6404" max="6404" width="15.85546875" customWidth="1"/>
    <col min="6405" max="6405" width="17.28515625" customWidth="1"/>
    <col min="6657" max="6657" width="5.140625" customWidth="1"/>
    <col min="6658" max="6658" width="28.5703125" customWidth="1"/>
    <col min="6659" max="6659" width="17.7109375" customWidth="1"/>
    <col min="6660" max="6660" width="15.85546875" customWidth="1"/>
    <col min="6661" max="6661" width="17.28515625" customWidth="1"/>
    <col min="6913" max="6913" width="5.140625" customWidth="1"/>
    <col min="6914" max="6914" width="28.5703125" customWidth="1"/>
    <col min="6915" max="6915" width="17.7109375" customWidth="1"/>
    <col min="6916" max="6916" width="15.85546875" customWidth="1"/>
    <col min="6917" max="6917" width="17.28515625" customWidth="1"/>
    <col min="7169" max="7169" width="5.140625" customWidth="1"/>
    <col min="7170" max="7170" width="28.5703125" customWidth="1"/>
    <col min="7171" max="7171" width="17.7109375" customWidth="1"/>
    <col min="7172" max="7172" width="15.85546875" customWidth="1"/>
    <col min="7173" max="7173" width="17.28515625" customWidth="1"/>
    <col min="7425" max="7425" width="5.140625" customWidth="1"/>
    <col min="7426" max="7426" width="28.5703125" customWidth="1"/>
    <col min="7427" max="7427" width="17.7109375" customWidth="1"/>
    <col min="7428" max="7428" width="15.85546875" customWidth="1"/>
    <col min="7429" max="7429" width="17.28515625" customWidth="1"/>
    <col min="7681" max="7681" width="5.140625" customWidth="1"/>
    <col min="7682" max="7682" width="28.5703125" customWidth="1"/>
    <col min="7683" max="7683" width="17.7109375" customWidth="1"/>
    <col min="7684" max="7684" width="15.85546875" customWidth="1"/>
    <col min="7685" max="7685" width="17.28515625" customWidth="1"/>
    <col min="7937" max="7937" width="5.140625" customWidth="1"/>
    <col min="7938" max="7938" width="28.5703125" customWidth="1"/>
    <col min="7939" max="7939" width="17.7109375" customWidth="1"/>
    <col min="7940" max="7940" width="15.85546875" customWidth="1"/>
    <col min="7941" max="7941" width="17.28515625" customWidth="1"/>
    <col min="8193" max="8193" width="5.140625" customWidth="1"/>
    <col min="8194" max="8194" width="28.5703125" customWidth="1"/>
    <col min="8195" max="8195" width="17.7109375" customWidth="1"/>
    <col min="8196" max="8196" width="15.85546875" customWidth="1"/>
    <col min="8197" max="8197" width="17.28515625" customWidth="1"/>
    <col min="8449" max="8449" width="5.140625" customWidth="1"/>
    <col min="8450" max="8450" width="28.5703125" customWidth="1"/>
    <col min="8451" max="8451" width="17.7109375" customWidth="1"/>
    <col min="8452" max="8452" width="15.85546875" customWidth="1"/>
    <col min="8453" max="8453" width="17.28515625" customWidth="1"/>
    <col min="8705" max="8705" width="5.140625" customWidth="1"/>
    <col min="8706" max="8706" width="28.5703125" customWidth="1"/>
    <col min="8707" max="8707" width="17.7109375" customWidth="1"/>
    <col min="8708" max="8708" width="15.85546875" customWidth="1"/>
    <col min="8709" max="8709" width="17.28515625" customWidth="1"/>
    <col min="8961" max="8961" width="5.140625" customWidth="1"/>
    <col min="8962" max="8962" width="28.5703125" customWidth="1"/>
    <col min="8963" max="8963" width="17.7109375" customWidth="1"/>
    <col min="8964" max="8964" width="15.85546875" customWidth="1"/>
    <col min="8965" max="8965" width="17.28515625" customWidth="1"/>
    <col min="9217" max="9217" width="5.140625" customWidth="1"/>
    <col min="9218" max="9218" width="28.5703125" customWidth="1"/>
    <col min="9219" max="9219" width="17.7109375" customWidth="1"/>
    <col min="9220" max="9220" width="15.85546875" customWidth="1"/>
    <col min="9221" max="9221" width="17.28515625" customWidth="1"/>
    <col min="9473" max="9473" width="5.140625" customWidth="1"/>
    <col min="9474" max="9474" width="28.5703125" customWidth="1"/>
    <col min="9475" max="9475" width="17.7109375" customWidth="1"/>
    <col min="9476" max="9476" width="15.85546875" customWidth="1"/>
    <col min="9477" max="9477" width="17.28515625" customWidth="1"/>
    <col min="9729" max="9729" width="5.140625" customWidth="1"/>
    <col min="9730" max="9730" width="28.5703125" customWidth="1"/>
    <col min="9731" max="9731" width="17.7109375" customWidth="1"/>
    <col min="9732" max="9732" width="15.85546875" customWidth="1"/>
    <col min="9733" max="9733" width="17.28515625" customWidth="1"/>
    <col min="9985" max="9985" width="5.140625" customWidth="1"/>
    <col min="9986" max="9986" width="28.5703125" customWidth="1"/>
    <col min="9987" max="9987" width="17.7109375" customWidth="1"/>
    <col min="9988" max="9988" width="15.85546875" customWidth="1"/>
    <col min="9989" max="9989" width="17.28515625" customWidth="1"/>
    <col min="10241" max="10241" width="5.140625" customWidth="1"/>
    <col min="10242" max="10242" width="28.5703125" customWidth="1"/>
    <col min="10243" max="10243" width="17.7109375" customWidth="1"/>
    <col min="10244" max="10244" width="15.85546875" customWidth="1"/>
    <col min="10245" max="10245" width="17.28515625" customWidth="1"/>
    <col min="10497" max="10497" width="5.140625" customWidth="1"/>
    <col min="10498" max="10498" width="28.5703125" customWidth="1"/>
    <col min="10499" max="10499" width="17.7109375" customWidth="1"/>
    <col min="10500" max="10500" width="15.85546875" customWidth="1"/>
    <col min="10501" max="10501" width="17.28515625" customWidth="1"/>
    <col min="10753" max="10753" width="5.140625" customWidth="1"/>
    <col min="10754" max="10754" width="28.5703125" customWidth="1"/>
    <col min="10755" max="10755" width="17.7109375" customWidth="1"/>
    <col min="10756" max="10756" width="15.85546875" customWidth="1"/>
    <col min="10757" max="10757" width="17.28515625" customWidth="1"/>
    <col min="11009" max="11009" width="5.140625" customWidth="1"/>
    <col min="11010" max="11010" width="28.5703125" customWidth="1"/>
    <col min="11011" max="11011" width="17.7109375" customWidth="1"/>
    <col min="11012" max="11012" width="15.85546875" customWidth="1"/>
    <col min="11013" max="11013" width="17.28515625" customWidth="1"/>
    <col min="11265" max="11265" width="5.140625" customWidth="1"/>
    <col min="11266" max="11266" width="28.5703125" customWidth="1"/>
    <col min="11267" max="11267" width="17.7109375" customWidth="1"/>
    <col min="11268" max="11268" width="15.85546875" customWidth="1"/>
    <col min="11269" max="11269" width="17.28515625" customWidth="1"/>
    <col min="11521" max="11521" width="5.140625" customWidth="1"/>
    <col min="11522" max="11522" width="28.5703125" customWidth="1"/>
    <col min="11523" max="11523" width="17.7109375" customWidth="1"/>
    <col min="11524" max="11524" width="15.85546875" customWidth="1"/>
    <col min="11525" max="11525" width="17.28515625" customWidth="1"/>
    <col min="11777" max="11777" width="5.140625" customWidth="1"/>
    <col min="11778" max="11778" width="28.5703125" customWidth="1"/>
    <col min="11779" max="11779" width="17.7109375" customWidth="1"/>
    <col min="11780" max="11780" width="15.85546875" customWidth="1"/>
    <col min="11781" max="11781" width="17.28515625" customWidth="1"/>
    <col min="12033" max="12033" width="5.140625" customWidth="1"/>
    <col min="12034" max="12034" width="28.5703125" customWidth="1"/>
    <col min="12035" max="12035" width="17.7109375" customWidth="1"/>
    <col min="12036" max="12036" width="15.85546875" customWidth="1"/>
    <col min="12037" max="12037" width="17.28515625" customWidth="1"/>
    <col min="12289" max="12289" width="5.140625" customWidth="1"/>
    <col min="12290" max="12290" width="28.5703125" customWidth="1"/>
    <col min="12291" max="12291" width="17.7109375" customWidth="1"/>
    <col min="12292" max="12292" width="15.85546875" customWidth="1"/>
    <col min="12293" max="12293" width="17.28515625" customWidth="1"/>
    <col min="12545" max="12545" width="5.140625" customWidth="1"/>
    <col min="12546" max="12546" width="28.5703125" customWidth="1"/>
    <col min="12547" max="12547" width="17.7109375" customWidth="1"/>
    <col min="12548" max="12548" width="15.85546875" customWidth="1"/>
    <col min="12549" max="12549" width="17.28515625" customWidth="1"/>
    <col min="12801" max="12801" width="5.140625" customWidth="1"/>
    <col min="12802" max="12802" width="28.5703125" customWidth="1"/>
    <col min="12803" max="12803" width="17.7109375" customWidth="1"/>
    <col min="12804" max="12804" width="15.85546875" customWidth="1"/>
    <col min="12805" max="12805" width="17.28515625" customWidth="1"/>
    <col min="13057" max="13057" width="5.140625" customWidth="1"/>
    <col min="13058" max="13058" width="28.5703125" customWidth="1"/>
    <col min="13059" max="13059" width="17.7109375" customWidth="1"/>
    <col min="13060" max="13060" width="15.85546875" customWidth="1"/>
    <col min="13061" max="13061" width="17.28515625" customWidth="1"/>
    <col min="13313" max="13313" width="5.140625" customWidth="1"/>
    <col min="13314" max="13314" width="28.5703125" customWidth="1"/>
    <col min="13315" max="13315" width="17.7109375" customWidth="1"/>
    <col min="13316" max="13316" width="15.85546875" customWidth="1"/>
    <col min="13317" max="13317" width="17.28515625" customWidth="1"/>
    <col min="13569" max="13569" width="5.140625" customWidth="1"/>
    <col min="13570" max="13570" width="28.5703125" customWidth="1"/>
    <col min="13571" max="13571" width="17.7109375" customWidth="1"/>
    <col min="13572" max="13572" width="15.85546875" customWidth="1"/>
    <col min="13573" max="13573" width="17.28515625" customWidth="1"/>
    <col min="13825" max="13825" width="5.140625" customWidth="1"/>
    <col min="13826" max="13826" width="28.5703125" customWidth="1"/>
    <col min="13827" max="13827" width="17.7109375" customWidth="1"/>
    <col min="13828" max="13828" width="15.85546875" customWidth="1"/>
    <col min="13829" max="13829" width="17.28515625" customWidth="1"/>
    <col min="14081" max="14081" width="5.140625" customWidth="1"/>
    <col min="14082" max="14082" width="28.5703125" customWidth="1"/>
    <col min="14083" max="14083" width="17.7109375" customWidth="1"/>
    <col min="14084" max="14084" width="15.85546875" customWidth="1"/>
    <col min="14085" max="14085" width="17.28515625" customWidth="1"/>
    <col min="14337" max="14337" width="5.140625" customWidth="1"/>
    <col min="14338" max="14338" width="28.5703125" customWidth="1"/>
    <col min="14339" max="14339" width="17.7109375" customWidth="1"/>
    <col min="14340" max="14340" width="15.85546875" customWidth="1"/>
    <col min="14341" max="14341" width="17.28515625" customWidth="1"/>
    <col min="14593" max="14593" width="5.140625" customWidth="1"/>
    <col min="14594" max="14594" width="28.5703125" customWidth="1"/>
    <col min="14595" max="14595" width="17.7109375" customWidth="1"/>
    <col min="14596" max="14596" width="15.85546875" customWidth="1"/>
    <col min="14597" max="14597" width="17.28515625" customWidth="1"/>
    <col min="14849" max="14849" width="5.140625" customWidth="1"/>
    <col min="14850" max="14850" width="28.5703125" customWidth="1"/>
    <col min="14851" max="14851" width="17.7109375" customWidth="1"/>
    <col min="14852" max="14852" width="15.85546875" customWidth="1"/>
    <col min="14853" max="14853" width="17.28515625" customWidth="1"/>
    <col min="15105" max="15105" width="5.140625" customWidth="1"/>
    <col min="15106" max="15106" width="28.5703125" customWidth="1"/>
    <col min="15107" max="15107" width="17.7109375" customWidth="1"/>
    <col min="15108" max="15108" width="15.85546875" customWidth="1"/>
    <col min="15109" max="15109" width="17.28515625" customWidth="1"/>
    <col min="15361" max="15361" width="5.140625" customWidth="1"/>
    <col min="15362" max="15362" width="28.5703125" customWidth="1"/>
    <col min="15363" max="15363" width="17.7109375" customWidth="1"/>
    <col min="15364" max="15364" width="15.85546875" customWidth="1"/>
    <col min="15365" max="15365" width="17.28515625" customWidth="1"/>
    <col min="15617" max="15617" width="5.140625" customWidth="1"/>
    <col min="15618" max="15618" width="28.5703125" customWidth="1"/>
    <col min="15619" max="15619" width="17.7109375" customWidth="1"/>
    <col min="15620" max="15620" width="15.85546875" customWidth="1"/>
    <col min="15621" max="15621" width="17.28515625" customWidth="1"/>
    <col min="15873" max="15873" width="5.140625" customWidth="1"/>
    <col min="15874" max="15874" width="28.5703125" customWidth="1"/>
    <col min="15875" max="15875" width="17.7109375" customWidth="1"/>
    <col min="15876" max="15876" width="15.85546875" customWidth="1"/>
    <col min="15877" max="15877" width="17.28515625" customWidth="1"/>
    <col min="16129" max="16129" width="5.140625" customWidth="1"/>
    <col min="16130" max="16130" width="28.5703125" customWidth="1"/>
    <col min="16131" max="16131" width="17.7109375" customWidth="1"/>
    <col min="16132" max="16132" width="15.85546875" customWidth="1"/>
    <col min="16133" max="16133" width="17.28515625" customWidth="1"/>
  </cols>
  <sheetData>
    <row r="1" spans="1:6" x14ac:dyDescent="0.25">
      <c r="C1" s="393"/>
      <c r="D1" s="393"/>
      <c r="E1" s="399" t="s">
        <v>1842</v>
      </c>
    </row>
    <row r="2" spans="1:6" x14ac:dyDescent="0.25">
      <c r="C2" s="393"/>
      <c r="D2" s="393"/>
      <c r="E2" s="444" t="s">
        <v>1895</v>
      </c>
    </row>
    <row r="3" spans="1:6" x14ac:dyDescent="0.25">
      <c r="C3" s="393"/>
      <c r="D3" s="399"/>
      <c r="E3" s="399"/>
    </row>
    <row r="4" spans="1:6" x14ac:dyDescent="0.25">
      <c r="A4" s="622" t="s">
        <v>1673</v>
      </c>
      <c r="B4" s="622"/>
      <c r="C4" s="622"/>
      <c r="D4" s="622"/>
      <c r="E4" s="622"/>
    </row>
    <row r="5" spans="1:6" ht="49.5" customHeight="1" x14ac:dyDescent="0.25">
      <c r="A5" s="580" t="s">
        <v>1897</v>
      </c>
      <c r="B5" s="580"/>
      <c r="C5" s="580"/>
      <c r="D5" s="580"/>
      <c r="E5" s="580"/>
    </row>
    <row r="6" spans="1:6" x14ac:dyDescent="0.25">
      <c r="A6" s="623"/>
      <c r="B6" s="623"/>
      <c r="E6" s="624" t="s">
        <v>1675</v>
      </c>
    </row>
    <row r="7" spans="1:6" ht="30" customHeight="1" x14ac:dyDescent="0.25">
      <c r="A7" s="625" t="s">
        <v>1676</v>
      </c>
      <c r="B7" s="583" t="s">
        <v>1803</v>
      </c>
      <c r="C7" s="430" t="s">
        <v>1804</v>
      </c>
      <c r="D7" s="533" t="s">
        <v>43</v>
      </c>
      <c r="E7" s="487" t="s">
        <v>53</v>
      </c>
    </row>
    <row r="8" spans="1:6" ht="18.75" customHeight="1" x14ac:dyDescent="0.25">
      <c r="A8" s="584">
        <v>1</v>
      </c>
      <c r="B8" s="626" t="s">
        <v>1807</v>
      </c>
      <c r="C8" s="627">
        <v>1151</v>
      </c>
      <c r="D8" s="628">
        <v>606</v>
      </c>
      <c r="E8" s="629">
        <f>D8/C8*100</f>
        <v>52.649869678540398</v>
      </c>
    </row>
    <row r="9" spans="1:6" ht="18.75" customHeight="1" x14ac:dyDescent="0.25">
      <c r="A9" s="586">
        <v>2</v>
      </c>
      <c r="B9" s="630" t="s">
        <v>1898</v>
      </c>
      <c r="C9" s="631">
        <v>1158.1500000000001</v>
      </c>
      <c r="D9" s="632">
        <v>476.15</v>
      </c>
      <c r="E9" s="633">
        <f>D9/C9*100</f>
        <v>41.11298191080602</v>
      </c>
    </row>
    <row r="10" spans="1:6" ht="18.75" customHeight="1" x14ac:dyDescent="0.25">
      <c r="A10" s="586">
        <v>3</v>
      </c>
      <c r="B10" s="630" t="s">
        <v>1821</v>
      </c>
      <c r="C10" s="631">
        <v>432.85</v>
      </c>
      <c r="D10" s="632">
        <v>432.85</v>
      </c>
      <c r="E10" s="633">
        <f>D10/C10*100</f>
        <v>100</v>
      </c>
    </row>
    <row r="11" spans="1:6" ht="18.75" customHeight="1" x14ac:dyDescent="0.25">
      <c r="A11" s="586"/>
      <c r="B11" s="630"/>
      <c r="C11" s="631"/>
      <c r="D11" s="632"/>
      <c r="E11" s="633"/>
    </row>
    <row r="12" spans="1:6" s="621" customFormat="1" x14ac:dyDescent="0.25">
      <c r="A12" s="634"/>
      <c r="B12" s="635" t="s">
        <v>1823</v>
      </c>
      <c r="C12" s="636">
        <f>SUM(C8:C11)</f>
        <v>2742</v>
      </c>
      <c r="D12" s="637">
        <f>D8+D9+D10</f>
        <v>1515</v>
      </c>
      <c r="E12" s="638">
        <f>D12/C12*100</f>
        <v>55.251641137855579</v>
      </c>
      <c r="F12" s="639"/>
    </row>
  </sheetData>
  <mergeCells count="2">
    <mergeCell ref="A4:E4"/>
    <mergeCell ref="A5:E5"/>
  </mergeCells>
  <printOptions horizontalCentered="1"/>
  <pageMargins left="0.70866141732283472" right="0.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326"/>
  <sheetViews>
    <sheetView view="pageBreakPreview" topLeftCell="A7" zoomScaleNormal="100" zoomScaleSheetLayoutView="100" workbookViewId="0">
      <selection activeCell="A86" sqref="A86"/>
    </sheetView>
  </sheetViews>
  <sheetFormatPr defaultColWidth="9.140625" defaultRowHeight="15" x14ac:dyDescent="0.25"/>
  <cols>
    <col min="1" max="1" width="62" style="166" customWidth="1"/>
    <col min="2" max="2" width="10.140625" style="167" customWidth="1"/>
    <col min="3" max="3" width="23.7109375" style="167" customWidth="1"/>
    <col min="4" max="4" width="14.28515625" style="167" customWidth="1"/>
    <col min="5" max="5" width="15.85546875" style="261" customWidth="1"/>
    <col min="6" max="6" width="12.85546875" style="167" customWidth="1"/>
    <col min="7" max="7" width="13" style="169" customWidth="1"/>
    <col min="8" max="8" width="12.140625" style="169" bestFit="1" customWidth="1"/>
    <col min="9" max="12" width="9.140625" style="169"/>
    <col min="13" max="16384" width="9.140625" style="167"/>
  </cols>
  <sheetData>
    <row r="1" spans="1:12" x14ac:dyDescent="0.25">
      <c r="D1" s="168" t="s">
        <v>427</v>
      </c>
      <c r="E1" s="168"/>
      <c r="F1" s="168"/>
    </row>
    <row r="2" spans="1:12" x14ac:dyDescent="0.25">
      <c r="D2" s="168" t="s">
        <v>428</v>
      </c>
      <c r="E2" s="168"/>
      <c r="F2" s="168"/>
    </row>
    <row r="3" spans="1:12" x14ac:dyDescent="0.25">
      <c r="D3" s="168" t="s">
        <v>2</v>
      </c>
      <c r="E3" s="168"/>
      <c r="F3" s="168"/>
    </row>
    <row r="4" spans="1:12" x14ac:dyDescent="0.25">
      <c r="D4" s="168" t="s">
        <v>429</v>
      </c>
      <c r="E4" s="168"/>
      <c r="F4" s="168"/>
    </row>
    <row r="5" spans="1:12" x14ac:dyDescent="0.25">
      <c r="D5" s="170"/>
      <c r="E5" s="171"/>
      <c r="F5" s="170"/>
    </row>
    <row r="6" spans="1:12" x14ac:dyDescent="0.25">
      <c r="A6" s="172" t="s">
        <v>430</v>
      </c>
      <c r="B6" s="172"/>
      <c r="C6" s="172"/>
      <c r="D6" s="172"/>
      <c r="E6" s="172"/>
      <c r="F6" s="172"/>
    </row>
    <row r="7" spans="1:12" x14ac:dyDescent="0.25">
      <c r="A7" s="173"/>
      <c r="B7" s="173"/>
      <c r="C7" s="173"/>
      <c r="D7" s="173"/>
      <c r="E7" s="174"/>
      <c r="F7" s="173"/>
    </row>
    <row r="8" spans="1:12" x14ac:dyDescent="0.25">
      <c r="E8" s="175"/>
      <c r="F8" s="176" t="s">
        <v>3</v>
      </c>
    </row>
    <row r="9" spans="1:12" x14ac:dyDescent="0.25">
      <c r="A9" s="177" t="s">
        <v>41</v>
      </c>
      <c r="B9" s="178" t="s">
        <v>42</v>
      </c>
      <c r="C9" s="178"/>
      <c r="D9" s="178" t="s">
        <v>6</v>
      </c>
      <c r="E9" s="179" t="s">
        <v>43</v>
      </c>
      <c r="F9" s="178" t="s">
        <v>53</v>
      </c>
    </row>
    <row r="10" spans="1:12" ht="57" x14ac:dyDescent="0.25">
      <c r="A10" s="177"/>
      <c r="B10" s="180" t="s">
        <v>431</v>
      </c>
      <c r="C10" s="180" t="s">
        <v>432</v>
      </c>
      <c r="D10" s="178"/>
      <c r="E10" s="179"/>
      <c r="F10" s="178"/>
    </row>
    <row r="11" spans="1:12" x14ac:dyDescent="0.25">
      <c r="A11" s="181">
        <v>1</v>
      </c>
      <c r="B11" s="182">
        <v>2</v>
      </c>
      <c r="C11" s="182">
        <v>3</v>
      </c>
      <c r="D11" s="182">
        <v>4</v>
      </c>
      <c r="E11" s="183">
        <v>5</v>
      </c>
      <c r="F11" s="180">
        <v>6</v>
      </c>
    </row>
    <row r="12" spans="1:12" x14ac:dyDescent="0.25">
      <c r="A12" s="184" t="s">
        <v>433</v>
      </c>
      <c r="B12" s="185"/>
      <c r="C12" s="186"/>
      <c r="D12" s="187">
        <f>+D14+D21+D23+D34+D38+D40+D42+D44+D47+D65+D68+D81+D85+D88+D90+D92+D95+D99+D102+D105+D107+D109+D114+D118+D133++D137+D139+D146+D293+D298+D303+D309+D311+D325</f>
        <v>47242063.842029989</v>
      </c>
      <c r="E12" s="187">
        <f>+E14+E21+E23+E34+E38+E40+E42+E44+E47+E65+E68+E81+E85+E88+E90+E92+E95+E99+E102+E105+E107+E109+E114+E118+E133++E137+E139+E146+E293+E298+E303+E309+E311+E325</f>
        <v>46092524.679759994</v>
      </c>
      <c r="F12" s="188">
        <f>+E12/D12*100</f>
        <v>97.566704185249236</v>
      </c>
    </row>
    <row r="13" spans="1:12" x14ac:dyDescent="0.25">
      <c r="A13" s="189"/>
      <c r="B13" s="190"/>
      <c r="C13" s="191"/>
      <c r="D13" s="192"/>
      <c r="E13" s="193"/>
      <c r="F13" s="194"/>
    </row>
    <row r="14" spans="1:12" ht="28.5" x14ac:dyDescent="0.25">
      <c r="A14" s="195" t="s">
        <v>434</v>
      </c>
      <c r="B14" s="196" t="s">
        <v>435</v>
      </c>
      <c r="C14" s="197"/>
      <c r="D14" s="198">
        <f>SUM(D15:D20)</f>
        <v>36500</v>
      </c>
      <c r="E14" s="198">
        <f>SUM(E15:E20)</f>
        <v>38123.485720000004</v>
      </c>
      <c r="F14" s="198">
        <f t="shared" ref="F14:F77" si="0">+E14/D14*100</f>
        <v>104.44790608219179</v>
      </c>
    </row>
    <row r="15" spans="1:12" ht="30" x14ac:dyDescent="0.25">
      <c r="A15" s="189" t="s">
        <v>436</v>
      </c>
      <c r="B15" s="199" t="s">
        <v>435</v>
      </c>
      <c r="C15" s="200" t="s">
        <v>437</v>
      </c>
      <c r="D15" s="201">
        <v>0</v>
      </c>
      <c r="E15" s="201">
        <v>1.49956</v>
      </c>
      <c r="F15" s="201"/>
      <c r="G15" s="167"/>
      <c r="H15" s="167"/>
      <c r="I15" s="167"/>
      <c r="J15" s="167"/>
      <c r="K15" s="167"/>
      <c r="L15" s="167"/>
    </row>
    <row r="16" spans="1:12" ht="60" x14ac:dyDescent="0.25">
      <c r="A16" s="189" t="s">
        <v>438</v>
      </c>
      <c r="B16" s="199" t="s">
        <v>435</v>
      </c>
      <c r="C16" s="200" t="s">
        <v>439</v>
      </c>
      <c r="D16" s="201">
        <v>2439</v>
      </c>
      <c r="E16" s="201">
        <v>2165.7360100000001</v>
      </c>
      <c r="F16" s="201">
        <f t="shared" si="0"/>
        <v>88.796064370643705</v>
      </c>
      <c r="G16" s="167"/>
      <c r="H16" s="167"/>
      <c r="I16" s="167"/>
      <c r="J16" s="167"/>
      <c r="K16" s="167"/>
      <c r="L16" s="167"/>
    </row>
    <row r="17" spans="1:12" ht="60" x14ac:dyDescent="0.25">
      <c r="A17" s="189" t="s">
        <v>440</v>
      </c>
      <c r="B17" s="199" t="s">
        <v>435</v>
      </c>
      <c r="C17" s="200" t="s">
        <v>441</v>
      </c>
      <c r="D17" s="201">
        <v>1170</v>
      </c>
      <c r="E17" s="201">
        <v>1094.6369400000001</v>
      </c>
      <c r="F17" s="201">
        <f t="shared" si="0"/>
        <v>93.558712820512824</v>
      </c>
      <c r="G17" s="167"/>
      <c r="H17" s="167"/>
      <c r="I17" s="167"/>
      <c r="J17" s="167"/>
      <c r="K17" s="167"/>
      <c r="L17" s="167"/>
    </row>
    <row r="18" spans="1:12" ht="60" x14ac:dyDescent="0.25">
      <c r="A18" s="189" t="s">
        <v>442</v>
      </c>
      <c r="B18" s="199" t="s">
        <v>435</v>
      </c>
      <c r="C18" s="200" t="s">
        <v>443</v>
      </c>
      <c r="D18" s="201">
        <v>32891</v>
      </c>
      <c r="E18" s="201">
        <v>34905.055760000003</v>
      </c>
      <c r="F18" s="201">
        <f t="shared" si="0"/>
        <v>106.12342513149495</v>
      </c>
      <c r="G18" s="167"/>
      <c r="H18" s="167"/>
      <c r="I18" s="167"/>
      <c r="J18" s="167"/>
      <c r="K18" s="167"/>
      <c r="L18" s="167"/>
    </row>
    <row r="19" spans="1:12" ht="60" x14ac:dyDescent="0.25">
      <c r="A19" s="189" t="s">
        <v>444</v>
      </c>
      <c r="B19" s="199" t="s">
        <v>435</v>
      </c>
      <c r="C19" s="200" t="s">
        <v>445</v>
      </c>
      <c r="D19" s="201">
        <v>0</v>
      </c>
      <c r="E19" s="202">
        <v>-43.189860000000003</v>
      </c>
      <c r="F19" s="202"/>
      <c r="G19" s="167"/>
      <c r="H19" s="167"/>
      <c r="I19" s="167"/>
      <c r="J19" s="167"/>
      <c r="K19" s="167"/>
      <c r="L19" s="167"/>
    </row>
    <row r="20" spans="1:12" ht="75" x14ac:dyDescent="0.25">
      <c r="A20" s="189" t="s">
        <v>446</v>
      </c>
      <c r="B20" s="199" t="s">
        <v>435</v>
      </c>
      <c r="C20" s="200" t="s">
        <v>447</v>
      </c>
      <c r="D20" s="201">
        <v>0</v>
      </c>
      <c r="E20" s="202">
        <v>-0.25269000000000003</v>
      </c>
      <c r="F20" s="202"/>
      <c r="G20" s="167"/>
      <c r="H20" s="167"/>
      <c r="I20" s="167"/>
      <c r="J20" s="167"/>
      <c r="K20" s="167"/>
      <c r="L20" s="167"/>
    </row>
    <row r="21" spans="1:12" x14ac:dyDescent="0.25">
      <c r="A21" s="203" t="s">
        <v>448</v>
      </c>
      <c r="B21" s="204" t="s">
        <v>449</v>
      </c>
      <c r="C21" s="205"/>
      <c r="D21" s="206">
        <f>D22</f>
        <v>0</v>
      </c>
      <c r="E21" s="206">
        <f>E22</f>
        <v>2.75</v>
      </c>
      <c r="F21" s="206"/>
    </row>
    <row r="22" spans="1:12" ht="105" x14ac:dyDescent="0.25">
      <c r="A22" s="189" t="s">
        <v>450</v>
      </c>
      <c r="B22" s="199" t="s">
        <v>449</v>
      </c>
      <c r="C22" s="200" t="s">
        <v>451</v>
      </c>
      <c r="D22" s="201">
        <v>0</v>
      </c>
      <c r="E22" s="202">
        <v>2.75</v>
      </c>
      <c r="F22" s="202"/>
    </row>
    <row r="23" spans="1:12" ht="28.5" x14ac:dyDescent="0.25">
      <c r="A23" s="203" t="s">
        <v>452</v>
      </c>
      <c r="B23" s="204" t="s">
        <v>453</v>
      </c>
      <c r="C23" s="205"/>
      <c r="D23" s="206">
        <f>SUM(D24:D33)</f>
        <v>1023741</v>
      </c>
      <c r="E23" s="206">
        <f>SUM(E24:E33)</f>
        <v>1000702.1614700001</v>
      </c>
      <c r="F23" s="206">
        <f t="shared" si="0"/>
        <v>97.74954421772695</v>
      </c>
    </row>
    <row r="24" spans="1:12" ht="150" x14ac:dyDescent="0.25">
      <c r="A24" s="207" t="s">
        <v>65</v>
      </c>
      <c r="B24" s="208" t="s">
        <v>453</v>
      </c>
      <c r="C24" s="209" t="s">
        <v>454</v>
      </c>
      <c r="D24" s="201">
        <v>36245</v>
      </c>
      <c r="E24" s="201">
        <v>31661.189849999999</v>
      </c>
      <c r="F24" s="201">
        <f t="shared" si="0"/>
        <v>87.353262105117949</v>
      </c>
      <c r="G24" s="167"/>
      <c r="H24" s="167"/>
      <c r="I24" s="167"/>
      <c r="J24" s="167"/>
      <c r="K24" s="167"/>
      <c r="L24" s="167"/>
    </row>
    <row r="25" spans="1:12" ht="195" x14ac:dyDescent="0.25">
      <c r="A25" s="207" t="s">
        <v>455</v>
      </c>
      <c r="B25" s="208" t="s">
        <v>453</v>
      </c>
      <c r="C25" s="210" t="s">
        <v>456</v>
      </c>
      <c r="D25" s="201">
        <v>23767</v>
      </c>
      <c r="E25" s="201">
        <v>23010.850190000001</v>
      </c>
      <c r="F25" s="201">
        <f t="shared" si="0"/>
        <v>96.818488618672944</v>
      </c>
      <c r="G25" s="167"/>
      <c r="H25" s="167"/>
      <c r="I25" s="167"/>
      <c r="J25" s="167"/>
      <c r="K25" s="167"/>
      <c r="L25" s="167"/>
    </row>
    <row r="26" spans="1:12" ht="120" x14ac:dyDescent="0.25">
      <c r="A26" s="207" t="s">
        <v>69</v>
      </c>
      <c r="B26" s="208" t="s">
        <v>453</v>
      </c>
      <c r="C26" s="210" t="s">
        <v>457</v>
      </c>
      <c r="D26" s="201">
        <v>1030</v>
      </c>
      <c r="E26" s="201">
        <v>933.59209999999996</v>
      </c>
      <c r="F26" s="201">
        <f t="shared" si="0"/>
        <v>90.64000970873785</v>
      </c>
      <c r="G26" s="167"/>
      <c r="H26" s="167"/>
      <c r="I26" s="167"/>
      <c r="J26" s="167"/>
      <c r="K26" s="167"/>
      <c r="L26" s="167"/>
    </row>
    <row r="27" spans="1:12" ht="108.75" customHeight="1" x14ac:dyDescent="0.25">
      <c r="A27" s="207" t="s">
        <v>71</v>
      </c>
      <c r="B27" s="208" t="s">
        <v>453</v>
      </c>
      <c r="C27" s="210" t="s">
        <v>458</v>
      </c>
      <c r="D27" s="201">
        <v>0</v>
      </c>
      <c r="E27" s="201">
        <v>2.74085</v>
      </c>
      <c r="F27" s="201"/>
      <c r="G27" s="167"/>
      <c r="H27" s="167"/>
      <c r="I27" s="167"/>
      <c r="J27" s="167"/>
      <c r="K27" s="167"/>
      <c r="L27" s="167"/>
    </row>
    <row r="28" spans="1:12" ht="90" x14ac:dyDescent="0.25">
      <c r="A28" s="207" t="s">
        <v>73</v>
      </c>
      <c r="B28" s="208" t="s">
        <v>453</v>
      </c>
      <c r="C28" s="210" t="s">
        <v>459</v>
      </c>
      <c r="D28" s="201">
        <v>68</v>
      </c>
      <c r="E28" s="201">
        <v>76.628519999999995</v>
      </c>
      <c r="F28" s="201">
        <f t="shared" si="0"/>
        <v>112.68899999999999</v>
      </c>
      <c r="G28" s="167"/>
      <c r="H28" s="167"/>
      <c r="I28" s="167"/>
      <c r="J28" s="167"/>
      <c r="K28" s="167"/>
      <c r="L28" s="167"/>
    </row>
    <row r="29" spans="1:12" ht="90" x14ac:dyDescent="0.25">
      <c r="A29" s="207" t="s">
        <v>75</v>
      </c>
      <c r="B29" s="208" t="s">
        <v>453</v>
      </c>
      <c r="C29" s="210" t="s">
        <v>460</v>
      </c>
      <c r="D29" s="201">
        <v>223</v>
      </c>
      <c r="E29" s="201">
        <v>253.39525</v>
      </c>
      <c r="F29" s="201">
        <f t="shared" si="0"/>
        <v>113.63015695067264</v>
      </c>
      <c r="G29" s="167"/>
      <c r="H29" s="167"/>
      <c r="I29" s="167"/>
      <c r="J29" s="167"/>
      <c r="K29" s="167"/>
      <c r="L29" s="167"/>
    </row>
    <row r="30" spans="1:12" ht="75" x14ac:dyDescent="0.25">
      <c r="A30" s="211" t="s">
        <v>77</v>
      </c>
      <c r="B30" s="208" t="s">
        <v>453</v>
      </c>
      <c r="C30" s="212" t="s">
        <v>461</v>
      </c>
      <c r="D30" s="201">
        <v>451920</v>
      </c>
      <c r="E30" s="201">
        <v>435760.71643999999</v>
      </c>
      <c r="F30" s="201">
        <f t="shared" si="0"/>
        <v>96.424304399008676</v>
      </c>
      <c r="G30" s="167"/>
      <c r="H30" s="167"/>
      <c r="I30" s="167"/>
      <c r="J30" s="167"/>
      <c r="K30" s="167"/>
      <c r="L30" s="167"/>
    </row>
    <row r="31" spans="1:12" ht="90" x14ac:dyDescent="0.25">
      <c r="A31" s="211" t="s">
        <v>79</v>
      </c>
      <c r="B31" s="208" t="s">
        <v>453</v>
      </c>
      <c r="C31" s="212" t="s">
        <v>462</v>
      </c>
      <c r="D31" s="201">
        <v>2838</v>
      </c>
      <c r="E31" s="201">
        <v>3116.8750100000002</v>
      </c>
      <c r="F31" s="201">
        <f t="shared" si="0"/>
        <v>109.82646264975335</v>
      </c>
      <c r="G31" s="167"/>
      <c r="H31" s="167"/>
      <c r="I31" s="167"/>
      <c r="J31" s="167"/>
      <c r="K31" s="167"/>
      <c r="L31" s="167"/>
    </row>
    <row r="32" spans="1:12" ht="75" x14ac:dyDescent="0.25">
      <c r="A32" s="211" t="s">
        <v>81</v>
      </c>
      <c r="B32" s="208" t="s">
        <v>453</v>
      </c>
      <c r="C32" s="212" t="s">
        <v>463</v>
      </c>
      <c r="D32" s="201">
        <v>507650</v>
      </c>
      <c r="E32" s="201">
        <v>586220.59502999997</v>
      </c>
      <c r="F32" s="201">
        <f t="shared" si="0"/>
        <v>115.47731607012706</v>
      </c>
      <c r="G32" s="167"/>
      <c r="H32" s="167"/>
      <c r="I32" s="167"/>
      <c r="J32" s="167"/>
      <c r="K32" s="167"/>
      <c r="L32" s="167"/>
    </row>
    <row r="33" spans="1:12" ht="75" x14ac:dyDescent="0.25">
      <c r="A33" s="211" t="s">
        <v>83</v>
      </c>
      <c r="B33" s="208" t="s">
        <v>453</v>
      </c>
      <c r="C33" s="212" t="s">
        <v>464</v>
      </c>
      <c r="D33" s="201">
        <v>0</v>
      </c>
      <c r="E33" s="202">
        <v>-80334.421770000001</v>
      </c>
      <c r="F33" s="202"/>
      <c r="G33" s="167"/>
      <c r="H33" s="167"/>
      <c r="I33" s="167"/>
      <c r="J33" s="167"/>
      <c r="K33" s="167"/>
      <c r="L33" s="167"/>
    </row>
    <row r="34" spans="1:12" x14ac:dyDescent="0.25">
      <c r="A34" s="213" t="s">
        <v>465</v>
      </c>
      <c r="B34" s="214">
        <v>106</v>
      </c>
      <c r="C34" s="215"/>
      <c r="D34" s="198">
        <f>SUM(D35:D37)</f>
        <v>404</v>
      </c>
      <c r="E34" s="198">
        <f>SUM(E35:E37)</f>
        <v>382.37638000000004</v>
      </c>
      <c r="F34" s="198">
        <f t="shared" si="0"/>
        <v>94.647618811881202</v>
      </c>
    </row>
    <row r="35" spans="1:12" ht="105" x14ac:dyDescent="0.25">
      <c r="A35" s="207" t="s">
        <v>466</v>
      </c>
      <c r="B35" s="216">
        <v>106</v>
      </c>
      <c r="C35" s="209" t="s">
        <v>467</v>
      </c>
      <c r="D35" s="217">
        <v>404</v>
      </c>
      <c r="E35" s="217">
        <v>421.45361000000003</v>
      </c>
      <c r="F35" s="217">
        <f t="shared" si="0"/>
        <v>104.32020049504951</v>
      </c>
      <c r="G35" s="167"/>
      <c r="H35" s="167"/>
      <c r="I35" s="167"/>
      <c r="J35" s="167"/>
      <c r="K35" s="167"/>
      <c r="L35" s="167"/>
    </row>
    <row r="36" spans="1:12" ht="150" x14ac:dyDescent="0.25">
      <c r="A36" s="207" t="s">
        <v>468</v>
      </c>
      <c r="B36" s="216">
        <v>106</v>
      </c>
      <c r="C36" s="209" t="s">
        <v>469</v>
      </c>
      <c r="D36" s="217">
        <v>0</v>
      </c>
      <c r="E36" s="217">
        <v>4.4227699999999999</v>
      </c>
      <c r="F36" s="217"/>
      <c r="G36" s="167"/>
      <c r="H36" s="167"/>
      <c r="I36" s="167"/>
      <c r="J36" s="167"/>
      <c r="K36" s="167"/>
      <c r="L36" s="167"/>
    </row>
    <row r="37" spans="1:12" ht="90" x14ac:dyDescent="0.25">
      <c r="A37" s="207" t="s">
        <v>470</v>
      </c>
      <c r="B37" s="216">
        <v>106</v>
      </c>
      <c r="C37" s="209" t="s">
        <v>471</v>
      </c>
      <c r="D37" s="217">
        <v>0</v>
      </c>
      <c r="E37" s="218">
        <v>-43.5</v>
      </c>
      <c r="F37" s="218"/>
      <c r="G37" s="167"/>
      <c r="H37" s="167"/>
      <c r="I37" s="167"/>
      <c r="J37" s="167"/>
      <c r="K37" s="167"/>
      <c r="L37" s="167"/>
    </row>
    <row r="38" spans="1:12" ht="42.75" x14ac:dyDescent="0.25">
      <c r="A38" s="213" t="s">
        <v>472</v>
      </c>
      <c r="B38" s="214">
        <v>141</v>
      </c>
      <c r="C38" s="215"/>
      <c r="D38" s="198">
        <f>D39</f>
        <v>60</v>
      </c>
      <c r="E38" s="198">
        <f>E39</f>
        <v>58</v>
      </c>
      <c r="F38" s="198">
        <f t="shared" si="0"/>
        <v>96.666666666666671</v>
      </c>
    </row>
    <row r="39" spans="1:12" ht="123.75" customHeight="1" x14ac:dyDescent="0.25">
      <c r="A39" s="207" t="s">
        <v>473</v>
      </c>
      <c r="B39" s="216">
        <v>141</v>
      </c>
      <c r="C39" s="209" t="s">
        <v>474</v>
      </c>
      <c r="D39" s="201">
        <v>60</v>
      </c>
      <c r="E39" s="201">
        <v>58</v>
      </c>
      <c r="F39" s="201">
        <f t="shared" si="0"/>
        <v>96.666666666666671</v>
      </c>
      <c r="G39" s="167"/>
      <c r="H39" s="167"/>
      <c r="I39" s="167"/>
      <c r="J39" s="167"/>
      <c r="K39" s="167"/>
      <c r="L39" s="167"/>
    </row>
    <row r="40" spans="1:12" ht="27.75" customHeight="1" x14ac:dyDescent="0.25">
      <c r="A40" s="219" t="s">
        <v>475</v>
      </c>
      <c r="B40" s="214">
        <v>161</v>
      </c>
      <c r="C40" s="220"/>
      <c r="D40" s="198">
        <f>D41</f>
        <v>1200</v>
      </c>
      <c r="E40" s="198">
        <f>E41</f>
        <v>1265.4963399999999</v>
      </c>
      <c r="F40" s="198">
        <f t="shared" si="0"/>
        <v>105.45802833333333</v>
      </c>
    </row>
    <row r="41" spans="1:12" ht="135" x14ac:dyDescent="0.25">
      <c r="A41" s="221" t="s">
        <v>473</v>
      </c>
      <c r="B41" s="216">
        <v>161</v>
      </c>
      <c r="C41" s="209" t="s">
        <v>474</v>
      </c>
      <c r="D41" s="217">
        <v>1200</v>
      </c>
      <c r="E41" s="217">
        <v>1265.4963399999999</v>
      </c>
      <c r="F41" s="217">
        <f t="shared" si="0"/>
        <v>105.45802833333333</v>
      </c>
      <c r="G41" s="167"/>
      <c r="H41" s="167"/>
      <c r="I41" s="167"/>
      <c r="J41" s="167"/>
      <c r="K41" s="167"/>
      <c r="L41" s="167"/>
    </row>
    <row r="42" spans="1:12" ht="57" x14ac:dyDescent="0.25">
      <c r="A42" s="213" t="s">
        <v>476</v>
      </c>
      <c r="B42" s="185">
        <v>177</v>
      </c>
      <c r="C42" s="220"/>
      <c r="D42" s="198">
        <f>D43</f>
        <v>200</v>
      </c>
      <c r="E42" s="198">
        <f>E43</f>
        <v>151.83248</v>
      </c>
      <c r="F42" s="198">
        <f t="shared" si="0"/>
        <v>75.916240000000002</v>
      </c>
    </row>
    <row r="43" spans="1:12" ht="105" x14ac:dyDescent="0.25">
      <c r="A43" s="207" t="s">
        <v>477</v>
      </c>
      <c r="B43" s="216">
        <v>177</v>
      </c>
      <c r="C43" s="209" t="s">
        <v>451</v>
      </c>
      <c r="D43" s="217">
        <v>200</v>
      </c>
      <c r="E43" s="217">
        <v>151.83248</v>
      </c>
      <c r="F43" s="217">
        <f t="shared" si="0"/>
        <v>75.916240000000002</v>
      </c>
      <c r="G43" s="167"/>
      <c r="H43" s="167"/>
      <c r="I43" s="167"/>
      <c r="J43" s="167"/>
      <c r="K43" s="167"/>
      <c r="L43" s="167"/>
    </row>
    <row r="44" spans="1:12" ht="28.5" x14ac:dyDescent="0.25">
      <c r="A44" s="213" t="s">
        <v>478</v>
      </c>
      <c r="B44" s="185">
        <v>180</v>
      </c>
      <c r="C44" s="220"/>
      <c r="D44" s="198">
        <f>SUM(D45:D46)</f>
        <v>135</v>
      </c>
      <c r="E44" s="198">
        <f>SUM(E45:E46)</f>
        <v>87</v>
      </c>
      <c r="F44" s="198">
        <f t="shared" si="0"/>
        <v>64.444444444444443</v>
      </c>
    </row>
    <row r="45" spans="1:12" ht="105" x14ac:dyDescent="0.25">
      <c r="A45" s="207" t="s">
        <v>466</v>
      </c>
      <c r="B45" s="216">
        <v>180</v>
      </c>
      <c r="C45" s="209" t="s">
        <v>467</v>
      </c>
      <c r="D45" s="217">
        <v>0</v>
      </c>
      <c r="E45" s="217">
        <v>0.5</v>
      </c>
      <c r="F45" s="217"/>
      <c r="G45" s="167"/>
      <c r="H45" s="167"/>
      <c r="I45" s="167"/>
      <c r="J45" s="167"/>
      <c r="K45" s="167"/>
      <c r="L45" s="167"/>
    </row>
    <row r="46" spans="1:12" ht="120.75" customHeight="1" x14ac:dyDescent="0.25">
      <c r="A46" s="207" t="s">
        <v>473</v>
      </c>
      <c r="B46" s="190">
        <v>180</v>
      </c>
      <c r="C46" s="191" t="s">
        <v>474</v>
      </c>
      <c r="D46" s="201">
        <v>135</v>
      </c>
      <c r="E46" s="201">
        <v>86.5</v>
      </c>
      <c r="F46" s="201">
        <f t="shared" si="0"/>
        <v>64.074074074074076</v>
      </c>
      <c r="G46" s="167"/>
      <c r="H46" s="167"/>
      <c r="I46" s="167"/>
      <c r="J46" s="167"/>
      <c r="K46" s="167"/>
      <c r="L46" s="167"/>
    </row>
    <row r="47" spans="1:12" ht="28.5" x14ac:dyDescent="0.25">
      <c r="A47" s="213" t="s">
        <v>479</v>
      </c>
      <c r="B47" s="214">
        <v>182</v>
      </c>
      <c r="C47" s="215"/>
      <c r="D47" s="198">
        <f>SUM(D48:D64)</f>
        <v>4428051</v>
      </c>
      <c r="E47" s="198">
        <f>SUM(E48:E64)</f>
        <v>4437407.5017200001</v>
      </c>
      <c r="F47" s="198">
        <f t="shared" si="0"/>
        <v>100.21130067652788</v>
      </c>
    </row>
    <row r="48" spans="1:12" x14ac:dyDescent="0.25">
      <c r="A48" s="207" t="s">
        <v>480</v>
      </c>
      <c r="B48" s="216">
        <v>182</v>
      </c>
      <c r="C48" s="209" t="s">
        <v>481</v>
      </c>
      <c r="D48" s="201">
        <v>463628</v>
      </c>
      <c r="E48" s="201">
        <v>459072.33201999997</v>
      </c>
      <c r="F48" s="201">
        <f t="shared" si="0"/>
        <v>99.017387219926306</v>
      </c>
      <c r="G48" s="167"/>
      <c r="H48" s="167"/>
      <c r="I48" s="167"/>
      <c r="J48" s="167"/>
      <c r="K48" s="167"/>
      <c r="L48" s="167"/>
    </row>
    <row r="49" spans="1:6" s="167" customFormat="1" x14ac:dyDescent="0.25">
      <c r="A49" s="207" t="s">
        <v>61</v>
      </c>
      <c r="B49" s="216">
        <v>182</v>
      </c>
      <c r="C49" s="209" t="s">
        <v>482</v>
      </c>
      <c r="D49" s="201">
        <v>3111210</v>
      </c>
      <c r="E49" s="201">
        <v>3112001.1782200001</v>
      </c>
      <c r="F49" s="201">
        <f t="shared" si="0"/>
        <v>100.02542992019184</v>
      </c>
    </row>
    <row r="50" spans="1:6" s="167" customFormat="1" ht="30" x14ac:dyDescent="0.25">
      <c r="A50" s="207" t="s">
        <v>483</v>
      </c>
      <c r="B50" s="216">
        <v>182</v>
      </c>
      <c r="C50" s="209" t="s">
        <v>484</v>
      </c>
      <c r="D50" s="201">
        <v>221373</v>
      </c>
      <c r="E50" s="201">
        <v>222353.00026</v>
      </c>
      <c r="F50" s="201">
        <f t="shared" si="0"/>
        <v>100.44269186395812</v>
      </c>
    </row>
    <row r="51" spans="1:6" s="167" customFormat="1" x14ac:dyDescent="0.25">
      <c r="A51" s="207" t="s">
        <v>89</v>
      </c>
      <c r="B51" s="216">
        <v>182</v>
      </c>
      <c r="C51" s="209" t="s">
        <v>485</v>
      </c>
      <c r="D51" s="201">
        <v>0</v>
      </c>
      <c r="E51" s="201">
        <v>79.269859999999994</v>
      </c>
      <c r="F51" s="201"/>
    </row>
    <row r="52" spans="1:6" s="167" customFormat="1" x14ac:dyDescent="0.25">
      <c r="A52" s="207" t="s">
        <v>93</v>
      </c>
      <c r="B52" s="216">
        <v>182</v>
      </c>
      <c r="C52" s="209" t="s">
        <v>486</v>
      </c>
      <c r="D52" s="201">
        <v>317793</v>
      </c>
      <c r="E52" s="201">
        <v>311347.30987</v>
      </c>
      <c r="F52" s="201">
        <f t="shared" si="0"/>
        <v>97.971733131315048</v>
      </c>
    </row>
    <row r="53" spans="1:6" s="167" customFormat="1" x14ac:dyDescent="0.25">
      <c r="A53" s="207" t="s">
        <v>95</v>
      </c>
      <c r="B53" s="216">
        <v>182</v>
      </c>
      <c r="C53" s="209" t="s">
        <v>487</v>
      </c>
      <c r="D53" s="201">
        <v>161301</v>
      </c>
      <c r="E53" s="201">
        <v>178914.22675</v>
      </c>
      <c r="F53" s="201">
        <f t="shared" si="0"/>
        <v>110.91947771557523</v>
      </c>
    </row>
    <row r="54" spans="1:6" s="167" customFormat="1" x14ac:dyDescent="0.25">
      <c r="A54" s="207" t="s">
        <v>99</v>
      </c>
      <c r="B54" s="216">
        <v>182</v>
      </c>
      <c r="C54" s="209" t="s">
        <v>488</v>
      </c>
      <c r="D54" s="201">
        <v>148854</v>
      </c>
      <c r="E54" s="201">
        <v>149150.36807</v>
      </c>
      <c r="F54" s="201">
        <f t="shared" si="0"/>
        <v>100.19909983608099</v>
      </c>
    </row>
    <row r="55" spans="1:6" s="167" customFormat="1" x14ac:dyDescent="0.25">
      <c r="A55" s="207" t="s">
        <v>489</v>
      </c>
      <c r="B55" s="216">
        <v>182</v>
      </c>
      <c r="C55" s="209" t="s">
        <v>490</v>
      </c>
      <c r="D55" s="201">
        <v>2059</v>
      </c>
      <c r="E55" s="201">
        <v>2783.0576700000001</v>
      </c>
      <c r="F55" s="201">
        <f t="shared" si="0"/>
        <v>135.16550121418166</v>
      </c>
    </row>
    <row r="56" spans="1:6" s="167" customFormat="1" ht="45" x14ac:dyDescent="0.25">
      <c r="A56" s="222" t="s">
        <v>491</v>
      </c>
      <c r="B56" s="216">
        <v>182</v>
      </c>
      <c r="C56" s="209" t="s">
        <v>492</v>
      </c>
      <c r="D56" s="201">
        <v>0</v>
      </c>
      <c r="E56" s="201">
        <v>0.3</v>
      </c>
      <c r="F56" s="201"/>
    </row>
    <row r="57" spans="1:6" s="167" customFormat="1" ht="90" x14ac:dyDescent="0.25">
      <c r="A57" s="222" t="s">
        <v>493</v>
      </c>
      <c r="B57" s="216">
        <v>182</v>
      </c>
      <c r="C57" s="209" t="s">
        <v>494</v>
      </c>
      <c r="D57" s="201">
        <v>233</v>
      </c>
      <c r="E57" s="201">
        <v>97.685000000000002</v>
      </c>
      <c r="F57" s="201">
        <f t="shared" si="0"/>
        <v>41.92489270386266</v>
      </c>
    </row>
    <row r="58" spans="1:6" s="167" customFormat="1" ht="105" x14ac:dyDescent="0.25">
      <c r="A58" s="222" t="s">
        <v>495</v>
      </c>
      <c r="B58" s="216">
        <v>182</v>
      </c>
      <c r="C58" s="209" t="s">
        <v>496</v>
      </c>
      <c r="D58" s="201">
        <v>0</v>
      </c>
      <c r="E58" s="201">
        <v>0.76</v>
      </c>
      <c r="F58" s="201"/>
    </row>
    <row r="59" spans="1:6" s="167" customFormat="1" ht="30" x14ac:dyDescent="0.25">
      <c r="A59" s="222" t="s">
        <v>497</v>
      </c>
      <c r="B59" s="216">
        <v>182</v>
      </c>
      <c r="C59" s="209" t="s">
        <v>498</v>
      </c>
      <c r="D59" s="201">
        <v>0</v>
      </c>
      <c r="E59" s="201">
        <v>183.76249999999999</v>
      </c>
      <c r="F59" s="201"/>
    </row>
    <row r="60" spans="1:6" s="167" customFormat="1" ht="43.5" customHeight="1" x14ac:dyDescent="0.25">
      <c r="A60" s="222" t="s">
        <v>499</v>
      </c>
      <c r="B60" s="216">
        <v>182</v>
      </c>
      <c r="C60" s="209" t="s">
        <v>500</v>
      </c>
      <c r="D60" s="201">
        <v>0</v>
      </c>
      <c r="E60" s="201">
        <v>0.22500000000000001</v>
      </c>
      <c r="F60" s="201"/>
    </row>
    <row r="61" spans="1:6" s="167" customFormat="1" ht="30" x14ac:dyDescent="0.25">
      <c r="A61" s="223" t="s">
        <v>501</v>
      </c>
      <c r="B61" s="216">
        <v>182</v>
      </c>
      <c r="C61" s="209" t="s">
        <v>502</v>
      </c>
      <c r="D61" s="201">
        <v>0</v>
      </c>
      <c r="E61" s="202">
        <v>-19.133330000000001</v>
      </c>
      <c r="F61" s="202"/>
    </row>
    <row r="62" spans="1:6" s="167" customFormat="1" ht="30" x14ac:dyDescent="0.25">
      <c r="A62" s="207" t="s">
        <v>503</v>
      </c>
      <c r="B62" s="216">
        <v>182</v>
      </c>
      <c r="C62" s="209" t="s">
        <v>504</v>
      </c>
      <c r="D62" s="201">
        <v>1600</v>
      </c>
      <c r="E62" s="201">
        <v>1429.95983</v>
      </c>
      <c r="F62" s="201">
        <f t="shared" si="0"/>
        <v>89.372489375000001</v>
      </c>
    </row>
    <row r="63" spans="1:6" s="167" customFormat="1" ht="60" x14ac:dyDescent="0.25">
      <c r="A63" s="207" t="s">
        <v>505</v>
      </c>
      <c r="B63" s="216">
        <v>182</v>
      </c>
      <c r="C63" s="209" t="s">
        <v>506</v>
      </c>
      <c r="D63" s="201">
        <v>0</v>
      </c>
      <c r="E63" s="201">
        <v>0.9</v>
      </c>
      <c r="F63" s="201"/>
    </row>
    <row r="64" spans="1:6" s="167" customFormat="1" ht="135" x14ac:dyDescent="0.25">
      <c r="A64" s="207" t="s">
        <v>473</v>
      </c>
      <c r="B64" s="216">
        <v>182</v>
      </c>
      <c r="C64" s="209" t="s">
        <v>474</v>
      </c>
      <c r="D64" s="201">
        <v>0</v>
      </c>
      <c r="E64" s="201">
        <v>12.3</v>
      </c>
      <c r="F64" s="201"/>
    </row>
    <row r="65" spans="1:12" x14ac:dyDescent="0.25">
      <c r="A65" s="213" t="s">
        <v>507</v>
      </c>
      <c r="B65" s="224" t="s">
        <v>508</v>
      </c>
      <c r="C65" s="215"/>
      <c r="D65" s="198">
        <f>SUM(D66:D67)</f>
        <v>0</v>
      </c>
      <c r="E65" s="198">
        <f>SUM(E66:E67)</f>
        <v>27.8</v>
      </c>
      <c r="F65" s="198"/>
    </row>
    <row r="66" spans="1:12" ht="105" x14ac:dyDescent="0.25">
      <c r="A66" s="207" t="s">
        <v>466</v>
      </c>
      <c r="B66" s="208" t="s">
        <v>508</v>
      </c>
      <c r="C66" s="209" t="s">
        <v>467</v>
      </c>
      <c r="D66" s="217">
        <v>0</v>
      </c>
      <c r="E66" s="217">
        <v>26.05</v>
      </c>
      <c r="F66" s="217"/>
      <c r="G66" s="167"/>
      <c r="H66" s="167"/>
      <c r="I66" s="167"/>
      <c r="J66" s="167"/>
      <c r="K66" s="167"/>
      <c r="L66" s="167"/>
    </row>
    <row r="67" spans="1:12" ht="90" x14ac:dyDescent="0.25">
      <c r="A67" s="207" t="s">
        <v>470</v>
      </c>
      <c r="B67" s="208" t="s">
        <v>508</v>
      </c>
      <c r="C67" s="209" t="s">
        <v>471</v>
      </c>
      <c r="D67" s="217">
        <v>0</v>
      </c>
      <c r="E67" s="217">
        <v>1.75</v>
      </c>
      <c r="F67" s="217"/>
      <c r="G67" s="167"/>
      <c r="H67" s="167"/>
      <c r="I67" s="167"/>
      <c r="J67" s="167"/>
      <c r="K67" s="167"/>
      <c r="L67" s="167"/>
    </row>
    <row r="68" spans="1:12" x14ac:dyDescent="0.25">
      <c r="A68" s="213" t="s">
        <v>509</v>
      </c>
      <c r="B68" s="224" t="s">
        <v>510</v>
      </c>
      <c r="C68" s="215"/>
      <c r="D68" s="198">
        <f>SUM(D69:D80)</f>
        <v>110246</v>
      </c>
      <c r="E68" s="198">
        <f>SUM(E69:E80)</f>
        <v>114764.33671</v>
      </c>
      <c r="F68" s="198">
        <f t="shared" si="0"/>
        <v>104.09841328483573</v>
      </c>
    </row>
    <row r="69" spans="1:12" ht="150" x14ac:dyDescent="0.25">
      <c r="A69" s="207" t="s">
        <v>511</v>
      </c>
      <c r="B69" s="208" t="s">
        <v>510</v>
      </c>
      <c r="C69" s="210" t="s">
        <v>512</v>
      </c>
      <c r="D69" s="201">
        <v>686</v>
      </c>
      <c r="E69" s="201">
        <v>396.3</v>
      </c>
      <c r="F69" s="201">
        <f t="shared" si="0"/>
        <v>57.769679300291543</v>
      </c>
      <c r="G69" s="167"/>
      <c r="H69" s="167"/>
      <c r="I69" s="167"/>
      <c r="J69" s="167"/>
      <c r="K69" s="167"/>
      <c r="L69" s="167"/>
    </row>
    <row r="70" spans="1:12" ht="135" x14ac:dyDescent="0.25">
      <c r="A70" s="207" t="s">
        <v>513</v>
      </c>
      <c r="B70" s="208" t="s">
        <v>510</v>
      </c>
      <c r="C70" s="210" t="s">
        <v>514</v>
      </c>
      <c r="D70" s="201">
        <v>20</v>
      </c>
      <c r="E70" s="201">
        <v>20.225000000000001</v>
      </c>
      <c r="F70" s="201">
        <f t="shared" si="0"/>
        <v>101.125</v>
      </c>
      <c r="G70" s="167"/>
      <c r="H70" s="167"/>
      <c r="I70" s="167"/>
      <c r="J70" s="167"/>
      <c r="K70" s="167"/>
      <c r="L70" s="167"/>
    </row>
    <row r="71" spans="1:12" ht="135" x14ac:dyDescent="0.25">
      <c r="A71" s="207" t="s">
        <v>515</v>
      </c>
      <c r="B71" s="208" t="s">
        <v>510</v>
      </c>
      <c r="C71" s="210" t="s">
        <v>516</v>
      </c>
      <c r="D71" s="201">
        <v>20</v>
      </c>
      <c r="E71" s="201">
        <v>12.15</v>
      </c>
      <c r="F71" s="201">
        <f t="shared" si="0"/>
        <v>60.750000000000007</v>
      </c>
      <c r="G71" s="167"/>
      <c r="H71" s="167"/>
      <c r="I71" s="167"/>
      <c r="J71" s="167"/>
      <c r="K71" s="167"/>
      <c r="L71" s="167"/>
    </row>
    <row r="72" spans="1:12" ht="150" x14ac:dyDescent="0.25">
      <c r="A72" s="207" t="s">
        <v>517</v>
      </c>
      <c r="B72" s="208" t="s">
        <v>510</v>
      </c>
      <c r="C72" s="210" t="s">
        <v>518</v>
      </c>
      <c r="D72" s="201">
        <v>1</v>
      </c>
      <c r="E72" s="201">
        <v>0.75</v>
      </c>
      <c r="F72" s="201">
        <f t="shared" si="0"/>
        <v>75</v>
      </c>
      <c r="G72" s="167"/>
      <c r="H72" s="167"/>
      <c r="I72" s="167"/>
      <c r="J72" s="167"/>
      <c r="K72" s="167"/>
      <c r="L72" s="167"/>
    </row>
    <row r="73" spans="1:12" ht="120" x14ac:dyDescent="0.25">
      <c r="A73" s="207" t="s">
        <v>519</v>
      </c>
      <c r="B73" s="208" t="s">
        <v>510</v>
      </c>
      <c r="C73" s="210" t="s">
        <v>520</v>
      </c>
      <c r="D73" s="201">
        <v>7</v>
      </c>
      <c r="E73" s="201">
        <v>6.4775</v>
      </c>
      <c r="F73" s="201">
        <f t="shared" si="0"/>
        <v>92.535714285714292</v>
      </c>
      <c r="G73" s="167"/>
      <c r="H73" s="167"/>
      <c r="I73" s="167"/>
      <c r="J73" s="167"/>
      <c r="K73" s="167"/>
      <c r="L73" s="167"/>
    </row>
    <row r="74" spans="1:12" ht="60" x14ac:dyDescent="0.25">
      <c r="A74" s="207" t="s">
        <v>521</v>
      </c>
      <c r="B74" s="208" t="s">
        <v>510</v>
      </c>
      <c r="C74" s="210" t="s">
        <v>522</v>
      </c>
      <c r="D74" s="201">
        <v>1100</v>
      </c>
      <c r="E74" s="201">
        <v>1351.7049999999999</v>
      </c>
      <c r="F74" s="201">
        <f t="shared" si="0"/>
        <v>122.88227272727272</v>
      </c>
      <c r="G74" s="167"/>
      <c r="H74" s="167"/>
      <c r="I74" s="167"/>
      <c r="J74" s="167"/>
      <c r="K74" s="167"/>
      <c r="L74" s="167"/>
    </row>
    <row r="75" spans="1:12" ht="75" x14ac:dyDescent="0.25">
      <c r="A75" s="207" t="s">
        <v>523</v>
      </c>
      <c r="B75" s="208" t="s">
        <v>510</v>
      </c>
      <c r="C75" s="210" t="s">
        <v>524</v>
      </c>
      <c r="D75" s="201">
        <v>484</v>
      </c>
      <c r="E75" s="201">
        <v>505.47500000000002</v>
      </c>
      <c r="F75" s="201">
        <f t="shared" si="0"/>
        <v>104.43698347107437</v>
      </c>
      <c r="G75" s="167"/>
      <c r="H75" s="167"/>
      <c r="I75" s="167"/>
      <c r="J75" s="167"/>
      <c r="K75" s="167"/>
      <c r="L75" s="167"/>
    </row>
    <row r="76" spans="1:12" ht="90" x14ac:dyDescent="0.25">
      <c r="A76" s="207" t="s">
        <v>525</v>
      </c>
      <c r="B76" s="208" t="s">
        <v>510</v>
      </c>
      <c r="C76" s="210" t="s">
        <v>526</v>
      </c>
      <c r="D76" s="201">
        <v>130</v>
      </c>
      <c r="E76" s="201">
        <v>248.42</v>
      </c>
      <c r="F76" s="201">
        <f t="shared" si="0"/>
        <v>191.09230769230768</v>
      </c>
      <c r="G76" s="167"/>
      <c r="H76" s="167"/>
      <c r="I76" s="167"/>
      <c r="J76" s="167"/>
      <c r="K76" s="167"/>
      <c r="L76" s="167"/>
    </row>
    <row r="77" spans="1:12" ht="105" x14ac:dyDescent="0.25">
      <c r="A77" s="207" t="s">
        <v>466</v>
      </c>
      <c r="B77" s="208" t="s">
        <v>510</v>
      </c>
      <c r="C77" s="210" t="s">
        <v>467</v>
      </c>
      <c r="D77" s="217">
        <v>100000</v>
      </c>
      <c r="E77" s="217">
        <v>102188.36645</v>
      </c>
      <c r="F77" s="217">
        <f t="shared" si="0"/>
        <v>102.18836645</v>
      </c>
      <c r="G77" s="167"/>
      <c r="H77" s="167"/>
      <c r="I77" s="167"/>
      <c r="J77" s="167"/>
      <c r="K77" s="167"/>
      <c r="L77" s="167"/>
    </row>
    <row r="78" spans="1:12" ht="105" x14ac:dyDescent="0.25">
      <c r="A78" s="207" t="s">
        <v>527</v>
      </c>
      <c r="B78" s="208" t="s">
        <v>510</v>
      </c>
      <c r="C78" s="210" t="s">
        <v>528</v>
      </c>
      <c r="D78" s="201">
        <v>3979</v>
      </c>
      <c r="E78" s="201">
        <v>6922.5950300000004</v>
      </c>
      <c r="F78" s="201">
        <f t="shared" ref="F78:F141" si="1">+E78/D78*100</f>
        <v>173.97826162352351</v>
      </c>
      <c r="G78" s="167"/>
      <c r="H78" s="167"/>
      <c r="I78" s="167"/>
      <c r="J78" s="167"/>
      <c r="K78" s="167"/>
      <c r="L78" s="167"/>
    </row>
    <row r="79" spans="1:12" ht="135" x14ac:dyDescent="0.25">
      <c r="A79" s="207" t="s">
        <v>473</v>
      </c>
      <c r="B79" s="208" t="s">
        <v>510</v>
      </c>
      <c r="C79" s="210" t="s">
        <v>474</v>
      </c>
      <c r="D79" s="201">
        <v>21</v>
      </c>
      <c r="E79" s="201">
        <v>15.18031</v>
      </c>
      <c r="F79" s="201">
        <f t="shared" si="1"/>
        <v>72.287190476190474</v>
      </c>
      <c r="G79" s="167"/>
      <c r="H79" s="167"/>
      <c r="I79" s="167"/>
      <c r="J79" s="167"/>
      <c r="K79" s="167"/>
      <c r="L79" s="167"/>
    </row>
    <row r="80" spans="1:12" ht="90" x14ac:dyDescent="0.25">
      <c r="A80" s="207" t="s">
        <v>470</v>
      </c>
      <c r="B80" s="208" t="s">
        <v>510</v>
      </c>
      <c r="C80" s="210" t="s">
        <v>471</v>
      </c>
      <c r="D80" s="201">
        <v>3798</v>
      </c>
      <c r="E80" s="201">
        <v>3096.6924199999999</v>
      </c>
      <c r="F80" s="201">
        <f t="shared" si="1"/>
        <v>81.534818852027385</v>
      </c>
      <c r="G80" s="167"/>
      <c r="H80" s="167"/>
      <c r="I80" s="167"/>
      <c r="J80" s="167"/>
      <c r="K80" s="167"/>
      <c r="L80" s="167"/>
    </row>
    <row r="81" spans="1:12" ht="28.5" x14ac:dyDescent="0.25">
      <c r="A81" s="213" t="s">
        <v>529</v>
      </c>
      <c r="B81" s="224" t="s">
        <v>530</v>
      </c>
      <c r="C81" s="215"/>
      <c r="D81" s="198">
        <f>SUM(D82:D84)</f>
        <v>64</v>
      </c>
      <c r="E81" s="198">
        <f>SUM(E82:E84)</f>
        <v>90.75</v>
      </c>
      <c r="F81" s="198">
        <f t="shared" si="1"/>
        <v>141.796875</v>
      </c>
    </row>
    <row r="82" spans="1:12" ht="105" x14ac:dyDescent="0.25">
      <c r="A82" s="207" t="s">
        <v>531</v>
      </c>
      <c r="B82" s="208" t="s">
        <v>530</v>
      </c>
      <c r="C82" s="209" t="s">
        <v>532</v>
      </c>
      <c r="D82" s="201">
        <v>0</v>
      </c>
      <c r="E82" s="201">
        <v>1.6</v>
      </c>
      <c r="F82" s="201"/>
      <c r="G82" s="167"/>
      <c r="H82" s="167"/>
      <c r="I82" s="167"/>
      <c r="J82" s="167"/>
      <c r="K82" s="167"/>
      <c r="L82" s="167"/>
    </row>
    <row r="83" spans="1:12" ht="105" x14ac:dyDescent="0.25">
      <c r="A83" s="207" t="s">
        <v>533</v>
      </c>
      <c r="B83" s="208" t="s">
        <v>530</v>
      </c>
      <c r="C83" s="209" t="s">
        <v>534</v>
      </c>
      <c r="D83" s="201">
        <v>60</v>
      </c>
      <c r="E83" s="201">
        <v>89.15</v>
      </c>
      <c r="F83" s="201">
        <f t="shared" si="1"/>
        <v>148.58333333333334</v>
      </c>
      <c r="G83" s="167"/>
      <c r="H83" s="167"/>
      <c r="I83" s="167"/>
      <c r="J83" s="167"/>
      <c r="K83" s="167"/>
      <c r="L83" s="167"/>
    </row>
    <row r="84" spans="1:12" ht="60" x14ac:dyDescent="0.25">
      <c r="A84" s="207" t="s">
        <v>535</v>
      </c>
      <c r="B84" s="208" t="s">
        <v>530</v>
      </c>
      <c r="C84" s="209" t="s">
        <v>536</v>
      </c>
      <c r="D84" s="217">
        <v>4</v>
      </c>
      <c r="E84" s="217">
        <v>0</v>
      </c>
      <c r="F84" s="217">
        <f t="shared" si="1"/>
        <v>0</v>
      </c>
      <c r="G84" s="167"/>
      <c r="H84" s="167"/>
      <c r="I84" s="167"/>
      <c r="J84" s="167"/>
      <c r="K84" s="167"/>
      <c r="L84" s="167"/>
    </row>
    <row r="85" spans="1:12" ht="28.5" x14ac:dyDescent="0.25">
      <c r="A85" s="213" t="s">
        <v>537</v>
      </c>
      <c r="B85" s="224" t="s">
        <v>538</v>
      </c>
      <c r="C85" s="215"/>
      <c r="D85" s="198">
        <f>SUM(D86:D87)</f>
        <v>15119</v>
      </c>
      <c r="E85" s="198">
        <f>SUM(E86:E87)</f>
        <v>16223.95379</v>
      </c>
      <c r="F85" s="198">
        <f t="shared" si="1"/>
        <v>107.30837879489383</v>
      </c>
    </row>
    <row r="86" spans="1:12" ht="48" customHeight="1" x14ac:dyDescent="0.25">
      <c r="A86" s="207" t="s">
        <v>539</v>
      </c>
      <c r="B86" s="208" t="s">
        <v>538</v>
      </c>
      <c r="C86" s="209" t="s">
        <v>540</v>
      </c>
      <c r="D86" s="201">
        <v>14940</v>
      </c>
      <c r="E86" s="201">
        <v>16115.55379</v>
      </c>
      <c r="F86" s="201">
        <f t="shared" si="1"/>
        <v>107.86849926372155</v>
      </c>
      <c r="G86" s="167"/>
      <c r="H86" s="167"/>
      <c r="I86" s="167"/>
      <c r="J86" s="167"/>
      <c r="K86" s="167"/>
      <c r="L86" s="167"/>
    </row>
    <row r="87" spans="1:12" ht="45" x14ac:dyDescent="0.25">
      <c r="A87" s="207" t="s">
        <v>541</v>
      </c>
      <c r="B87" s="208" t="s">
        <v>538</v>
      </c>
      <c r="C87" s="209" t="s">
        <v>542</v>
      </c>
      <c r="D87" s="201">
        <v>179</v>
      </c>
      <c r="E87" s="201">
        <v>108.4</v>
      </c>
      <c r="F87" s="201">
        <f t="shared" si="1"/>
        <v>60.5586592178771</v>
      </c>
      <c r="G87" s="167"/>
      <c r="H87" s="167"/>
      <c r="I87" s="167"/>
      <c r="J87" s="167"/>
      <c r="K87" s="167"/>
      <c r="L87" s="167"/>
    </row>
    <row r="88" spans="1:12" x14ac:dyDescent="0.25">
      <c r="A88" s="213" t="s">
        <v>543</v>
      </c>
      <c r="B88" s="224" t="s">
        <v>544</v>
      </c>
      <c r="C88" s="215"/>
      <c r="D88" s="198">
        <f>D89</f>
        <v>0</v>
      </c>
      <c r="E88" s="198">
        <f>E89</f>
        <v>23</v>
      </c>
      <c r="F88" s="198"/>
    </row>
    <row r="89" spans="1:12" ht="135" x14ac:dyDescent="0.25">
      <c r="A89" s="207" t="s">
        <v>473</v>
      </c>
      <c r="B89" s="208" t="s">
        <v>544</v>
      </c>
      <c r="C89" s="209" t="s">
        <v>474</v>
      </c>
      <c r="D89" s="217">
        <v>0</v>
      </c>
      <c r="E89" s="217">
        <v>23</v>
      </c>
      <c r="F89" s="217"/>
      <c r="G89" s="167"/>
      <c r="H89" s="167"/>
      <c r="I89" s="167"/>
      <c r="J89" s="167"/>
      <c r="K89" s="167"/>
      <c r="L89" s="167"/>
    </row>
    <row r="90" spans="1:12" ht="28.5" x14ac:dyDescent="0.25">
      <c r="A90" s="213" t="s">
        <v>545</v>
      </c>
      <c r="B90" s="224" t="s">
        <v>546</v>
      </c>
      <c r="C90" s="225"/>
      <c r="D90" s="198">
        <f>D91</f>
        <v>0</v>
      </c>
      <c r="E90" s="198">
        <f>E91</f>
        <v>3</v>
      </c>
      <c r="F90" s="198"/>
    </row>
    <row r="91" spans="1:12" ht="105" x14ac:dyDescent="0.25">
      <c r="A91" s="207" t="s">
        <v>477</v>
      </c>
      <c r="B91" s="208" t="s">
        <v>546</v>
      </c>
      <c r="C91" s="226" t="s">
        <v>451</v>
      </c>
      <c r="D91" s="217">
        <v>0</v>
      </c>
      <c r="E91" s="217">
        <v>3</v>
      </c>
      <c r="F91" s="217"/>
      <c r="G91" s="167"/>
      <c r="H91" s="167"/>
      <c r="I91" s="167"/>
      <c r="J91" s="167"/>
      <c r="K91" s="167"/>
      <c r="L91" s="167"/>
    </row>
    <row r="92" spans="1:12" x14ac:dyDescent="0.25">
      <c r="A92" s="227" t="s">
        <v>547</v>
      </c>
      <c r="B92" s="224" t="s">
        <v>548</v>
      </c>
      <c r="C92" s="215"/>
      <c r="D92" s="198">
        <f>SUM(D93:D94)</f>
        <v>150</v>
      </c>
      <c r="E92" s="198">
        <f>SUM(E93:E94)</f>
        <v>196.41781</v>
      </c>
      <c r="F92" s="198">
        <f t="shared" si="1"/>
        <v>130.94520666666668</v>
      </c>
    </row>
    <row r="93" spans="1:12" ht="105" x14ac:dyDescent="0.25">
      <c r="A93" s="222" t="s">
        <v>549</v>
      </c>
      <c r="B93" s="208" t="s">
        <v>548</v>
      </c>
      <c r="C93" s="209" t="s">
        <v>550</v>
      </c>
      <c r="D93" s="217">
        <v>120</v>
      </c>
      <c r="E93" s="217">
        <v>166.66766000000001</v>
      </c>
      <c r="F93" s="217">
        <f t="shared" si="1"/>
        <v>138.88971666666669</v>
      </c>
      <c r="G93" s="167"/>
      <c r="H93" s="167"/>
      <c r="I93" s="167"/>
      <c r="J93" s="167"/>
      <c r="K93" s="167"/>
      <c r="L93" s="167"/>
    </row>
    <row r="94" spans="1:12" ht="122.25" customHeight="1" x14ac:dyDescent="0.25">
      <c r="A94" s="222" t="s">
        <v>473</v>
      </c>
      <c r="B94" s="208" t="s">
        <v>548</v>
      </c>
      <c r="C94" s="209" t="s">
        <v>474</v>
      </c>
      <c r="D94" s="217">
        <v>30</v>
      </c>
      <c r="E94" s="217">
        <v>29.750150000000001</v>
      </c>
      <c r="F94" s="217">
        <f t="shared" si="1"/>
        <v>99.167166666666674</v>
      </c>
      <c r="G94" s="167"/>
      <c r="H94" s="167"/>
      <c r="I94" s="167"/>
      <c r="J94" s="167"/>
      <c r="K94" s="167"/>
      <c r="L94" s="167"/>
    </row>
    <row r="95" spans="1:12" ht="28.5" x14ac:dyDescent="0.25">
      <c r="A95" s="228" t="s">
        <v>551</v>
      </c>
      <c r="B95" s="224" t="s">
        <v>552</v>
      </c>
      <c r="C95" s="215"/>
      <c r="D95" s="198">
        <f>SUM(D96:D98)</f>
        <v>2185</v>
      </c>
      <c r="E95" s="198">
        <f>SUM(E96:E98)</f>
        <v>2830.8901500000002</v>
      </c>
      <c r="F95" s="198">
        <f t="shared" si="1"/>
        <v>129.56018993135012</v>
      </c>
    </row>
    <row r="96" spans="1:12" ht="45" x14ac:dyDescent="0.25">
      <c r="A96" s="222" t="s">
        <v>553</v>
      </c>
      <c r="B96" s="208" t="s">
        <v>552</v>
      </c>
      <c r="C96" s="229" t="s">
        <v>554</v>
      </c>
      <c r="D96" s="201">
        <v>1600</v>
      </c>
      <c r="E96" s="201">
        <v>1658</v>
      </c>
      <c r="F96" s="201">
        <f t="shared" si="1"/>
        <v>103.62499999999999</v>
      </c>
      <c r="G96" s="167"/>
      <c r="H96" s="167"/>
      <c r="I96" s="167"/>
      <c r="J96" s="167"/>
      <c r="K96" s="167"/>
      <c r="L96" s="167"/>
    </row>
    <row r="97" spans="1:12" ht="75" x14ac:dyDescent="0.25">
      <c r="A97" s="222" t="s">
        <v>555</v>
      </c>
      <c r="B97" s="208" t="s">
        <v>552</v>
      </c>
      <c r="C97" s="229" t="s">
        <v>556</v>
      </c>
      <c r="D97" s="217">
        <v>307</v>
      </c>
      <c r="E97" s="217">
        <v>845</v>
      </c>
      <c r="F97" s="217">
        <f t="shared" si="1"/>
        <v>275.2442996742671</v>
      </c>
      <c r="G97" s="167"/>
      <c r="H97" s="167"/>
      <c r="I97" s="167"/>
      <c r="J97" s="167"/>
      <c r="K97" s="167"/>
      <c r="L97" s="167"/>
    </row>
    <row r="98" spans="1:12" ht="135" x14ac:dyDescent="0.25">
      <c r="A98" s="222" t="s">
        <v>473</v>
      </c>
      <c r="B98" s="208" t="s">
        <v>552</v>
      </c>
      <c r="C98" s="229" t="s">
        <v>474</v>
      </c>
      <c r="D98" s="217">
        <v>278</v>
      </c>
      <c r="E98" s="217">
        <v>327.89015000000001</v>
      </c>
      <c r="F98" s="217">
        <f t="shared" si="1"/>
        <v>117.94609712230215</v>
      </c>
      <c r="G98" s="167"/>
      <c r="H98" s="167"/>
      <c r="I98" s="167"/>
      <c r="J98" s="167"/>
      <c r="K98" s="167"/>
      <c r="L98" s="167"/>
    </row>
    <row r="99" spans="1:12" ht="28.5" x14ac:dyDescent="0.25">
      <c r="A99" s="230" t="s">
        <v>557</v>
      </c>
      <c r="B99" s="224" t="s">
        <v>558</v>
      </c>
      <c r="C99" s="231"/>
      <c r="D99" s="198">
        <f>SUM(D100:D101)</f>
        <v>1134</v>
      </c>
      <c r="E99" s="198">
        <f>SUM(E100:E101)</f>
        <v>1000.8375600000001</v>
      </c>
      <c r="F99" s="198">
        <f t="shared" si="1"/>
        <v>88.25728042328042</v>
      </c>
    </row>
    <row r="100" spans="1:12" ht="60" x14ac:dyDescent="0.25">
      <c r="A100" s="232" t="s">
        <v>559</v>
      </c>
      <c r="B100" s="208" t="s">
        <v>558</v>
      </c>
      <c r="C100" s="229" t="s">
        <v>560</v>
      </c>
      <c r="D100" s="217">
        <v>134</v>
      </c>
      <c r="E100" s="217">
        <v>150</v>
      </c>
      <c r="F100" s="217">
        <f t="shared" si="1"/>
        <v>111.94029850746267</v>
      </c>
      <c r="G100" s="167"/>
      <c r="H100" s="167"/>
      <c r="I100" s="167"/>
      <c r="J100" s="167"/>
      <c r="K100" s="167"/>
      <c r="L100" s="167"/>
    </row>
    <row r="101" spans="1:12" ht="75" x14ac:dyDescent="0.25">
      <c r="A101" s="232" t="s">
        <v>555</v>
      </c>
      <c r="B101" s="208" t="s">
        <v>558</v>
      </c>
      <c r="C101" s="229" t="s">
        <v>556</v>
      </c>
      <c r="D101" s="201">
        <v>1000</v>
      </c>
      <c r="E101" s="201">
        <v>850.83756000000005</v>
      </c>
      <c r="F101" s="201">
        <f t="shared" si="1"/>
        <v>85.083756000000008</v>
      </c>
      <c r="G101" s="167"/>
      <c r="H101" s="167"/>
      <c r="I101" s="167"/>
      <c r="J101" s="167"/>
      <c r="K101" s="167"/>
      <c r="L101" s="167"/>
    </row>
    <row r="102" spans="1:12" ht="28.5" x14ac:dyDescent="0.25">
      <c r="A102" s="233" t="s">
        <v>561</v>
      </c>
      <c r="B102" s="234" t="s">
        <v>562</v>
      </c>
      <c r="C102" s="235"/>
      <c r="D102" s="236">
        <f>SUM(D103:D104)</f>
        <v>0</v>
      </c>
      <c r="E102" s="236">
        <f>SUM(E103:E104)</f>
        <v>91.204229999999995</v>
      </c>
      <c r="F102" s="236"/>
    </row>
    <row r="103" spans="1:12" ht="90" x14ac:dyDescent="0.25">
      <c r="A103" s="232" t="s">
        <v>563</v>
      </c>
      <c r="B103" s="208" t="s">
        <v>562</v>
      </c>
      <c r="C103" s="229" t="s">
        <v>564</v>
      </c>
      <c r="D103" s="217">
        <v>0</v>
      </c>
      <c r="E103" s="217">
        <v>80</v>
      </c>
      <c r="F103" s="217"/>
      <c r="G103" s="167"/>
      <c r="H103" s="167"/>
      <c r="I103" s="167"/>
      <c r="J103" s="167"/>
      <c r="K103" s="167"/>
      <c r="L103" s="167"/>
    </row>
    <row r="104" spans="1:12" ht="75" x14ac:dyDescent="0.25">
      <c r="A104" s="232" t="s">
        <v>555</v>
      </c>
      <c r="B104" s="208" t="s">
        <v>562</v>
      </c>
      <c r="C104" s="229" t="s">
        <v>556</v>
      </c>
      <c r="D104" s="201">
        <v>0</v>
      </c>
      <c r="E104" s="201">
        <v>11.204230000000001</v>
      </c>
      <c r="F104" s="201"/>
      <c r="G104" s="167"/>
      <c r="H104" s="167"/>
      <c r="I104" s="167"/>
      <c r="J104" s="167"/>
      <c r="K104" s="167"/>
      <c r="L104" s="167"/>
    </row>
    <row r="105" spans="1:12" x14ac:dyDescent="0.25">
      <c r="A105" s="213" t="s">
        <v>565</v>
      </c>
      <c r="B105" s="224" t="s">
        <v>566</v>
      </c>
      <c r="C105" s="231"/>
      <c r="D105" s="198">
        <f>D106</f>
        <v>682</v>
      </c>
      <c r="E105" s="198">
        <f>E106</f>
        <v>803.39448000000004</v>
      </c>
      <c r="F105" s="198">
        <f t="shared" si="1"/>
        <v>117.7997771260997</v>
      </c>
    </row>
    <row r="106" spans="1:12" ht="30" x14ac:dyDescent="0.25">
      <c r="A106" s="207" t="s">
        <v>567</v>
      </c>
      <c r="B106" s="208" t="s">
        <v>566</v>
      </c>
      <c r="C106" s="226" t="s">
        <v>568</v>
      </c>
      <c r="D106" s="201">
        <v>682</v>
      </c>
      <c r="E106" s="201">
        <v>803.39448000000004</v>
      </c>
      <c r="F106" s="201">
        <f t="shared" si="1"/>
        <v>117.7997771260997</v>
      </c>
      <c r="G106" s="167"/>
      <c r="H106" s="167"/>
      <c r="I106" s="167"/>
      <c r="J106" s="167"/>
      <c r="K106" s="167"/>
      <c r="L106" s="167"/>
    </row>
    <row r="107" spans="1:12" x14ac:dyDescent="0.25">
      <c r="A107" s="237" t="s">
        <v>569</v>
      </c>
      <c r="B107" s="234" t="s">
        <v>570</v>
      </c>
      <c r="C107" s="238"/>
      <c r="D107" s="239">
        <f>D108</f>
        <v>11662</v>
      </c>
      <c r="E107" s="239">
        <f>E108</f>
        <v>11662</v>
      </c>
      <c r="F107" s="239">
        <f t="shared" si="1"/>
        <v>100</v>
      </c>
    </row>
    <row r="108" spans="1:12" ht="51.75" customHeight="1" x14ac:dyDescent="0.25">
      <c r="A108" s="207" t="s">
        <v>571</v>
      </c>
      <c r="B108" s="208" t="s">
        <v>570</v>
      </c>
      <c r="C108" s="226" t="s">
        <v>572</v>
      </c>
      <c r="D108" s="201">
        <v>11662</v>
      </c>
      <c r="E108" s="201">
        <v>11662</v>
      </c>
      <c r="F108" s="201">
        <f t="shared" si="1"/>
        <v>100</v>
      </c>
      <c r="G108" s="167"/>
      <c r="H108" s="167"/>
      <c r="I108" s="167"/>
      <c r="J108" s="167"/>
      <c r="K108" s="167"/>
      <c r="L108" s="167"/>
    </row>
    <row r="109" spans="1:12" x14ac:dyDescent="0.25">
      <c r="A109" s="240" t="s">
        <v>573</v>
      </c>
      <c r="B109" s="224" t="s">
        <v>574</v>
      </c>
      <c r="C109" s="241"/>
      <c r="D109" s="198">
        <f>SUM(D110:D113)</f>
        <v>75</v>
      </c>
      <c r="E109" s="198">
        <f>SUM(E110:E113)</f>
        <v>92.579740000000001</v>
      </c>
      <c r="F109" s="198">
        <f t="shared" si="1"/>
        <v>123.43965333333333</v>
      </c>
    </row>
    <row r="110" spans="1:12" ht="105" x14ac:dyDescent="0.25">
      <c r="A110" s="242" t="s">
        <v>575</v>
      </c>
      <c r="B110" s="208" t="s">
        <v>574</v>
      </c>
      <c r="C110" s="243" t="s">
        <v>576</v>
      </c>
      <c r="D110" s="217">
        <v>0</v>
      </c>
      <c r="E110" s="217">
        <v>32.131999999999998</v>
      </c>
      <c r="F110" s="217"/>
      <c r="G110" s="167"/>
      <c r="H110" s="167"/>
      <c r="I110" s="167"/>
      <c r="J110" s="167"/>
      <c r="K110" s="167"/>
      <c r="L110" s="167"/>
    </row>
    <row r="111" spans="1:12" ht="106.5" customHeight="1" x14ac:dyDescent="0.25">
      <c r="A111" s="242" t="s">
        <v>577</v>
      </c>
      <c r="B111" s="208" t="s">
        <v>574</v>
      </c>
      <c r="C111" s="243" t="s">
        <v>578</v>
      </c>
      <c r="D111" s="217">
        <v>15</v>
      </c>
      <c r="E111" s="217">
        <v>0</v>
      </c>
      <c r="F111" s="217">
        <f t="shared" si="1"/>
        <v>0</v>
      </c>
      <c r="G111" s="167"/>
      <c r="H111" s="167"/>
      <c r="I111" s="167"/>
      <c r="J111" s="167"/>
      <c r="K111" s="167"/>
      <c r="L111" s="167"/>
    </row>
    <row r="112" spans="1:12" ht="192.75" customHeight="1" x14ac:dyDescent="0.25">
      <c r="A112" s="242" t="s">
        <v>579</v>
      </c>
      <c r="B112" s="208" t="s">
        <v>574</v>
      </c>
      <c r="C112" s="243" t="s">
        <v>580</v>
      </c>
      <c r="D112" s="217">
        <v>10</v>
      </c>
      <c r="E112" s="217">
        <v>10</v>
      </c>
      <c r="F112" s="217">
        <f t="shared" si="1"/>
        <v>100</v>
      </c>
      <c r="G112" s="167"/>
      <c r="H112" s="167"/>
      <c r="I112" s="167"/>
      <c r="J112" s="167"/>
      <c r="K112" s="167"/>
      <c r="L112" s="167"/>
    </row>
    <row r="113" spans="1:12" ht="60" x14ac:dyDescent="0.25">
      <c r="A113" s="242" t="s">
        <v>581</v>
      </c>
      <c r="B113" s="208" t="s">
        <v>574</v>
      </c>
      <c r="C113" s="243" t="s">
        <v>582</v>
      </c>
      <c r="D113" s="217">
        <v>50</v>
      </c>
      <c r="E113" s="217">
        <v>50.447740000000003</v>
      </c>
      <c r="F113" s="217">
        <f t="shared" si="1"/>
        <v>100.89548000000002</v>
      </c>
      <c r="G113" s="167"/>
      <c r="H113" s="167"/>
      <c r="I113" s="167"/>
      <c r="J113" s="167"/>
      <c r="K113" s="167"/>
      <c r="L113" s="167"/>
    </row>
    <row r="114" spans="1:12" ht="28.5" x14ac:dyDescent="0.25">
      <c r="A114" s="213" t="s">
        <v>583</v>
      </c>
      <c r="B114" s="224" t="s">
        <v>584</v>
      </c>
      <c r="C114" s="215"/>
      <c r="D114" s="198">
        <f>SUM(D115:D117)</f>
        <v>305</v>
      </c>
      <c r="E114" s="198">
        <f>SUM(E115:E117)</f>
        <v>431.0838</v>
      </c>
      <c r="F114" s="198">
        <f t="shared" si="1"/>
        <v>141.33895081967214</v>
      </c>
    </row>
    <row r="115" spans="1:12" ht="90" x14ac:dyDescent="0.25">
      <c r="A115" s="242" t="s">
        <v>585</v>
      </c>
      <c r="B115" s="208" t="s">
        <v>584</v>
      </c>
      <c r="C115" s="209" t="s">
        <v>586</v>
      </c>
      <c r="D115" s="201">
        <v>16</v>
      </c>
      <c r="E115" s="201">
        <v>8</v>
      </c>
      <c r="F115" s="201">
        <f t="shared" si="1"/>
        <v>50</v>
      </c>
      <c r="G115" s="167"/>
      <c r="H115" s="167"/>
      <c r="I115" s="167"/>
      <c r="J115" s="167"/>
      <c r="K115" s="167"/>
      <c r="L115" s="167"/>
    </row>
    <row r="116" spans="1:12" ht="30" x14ac:dyDescent="0.25">
      <c r="A116" s="242" t="s">
        <v>567</v>
      </c>
      <c r="B116" s="190">
        <v>911</v>
      </c>
      <c r="C116" s="191" t="s">
        <v>568</v>
      </c>
      <c r="D116" s="201">
        <v>289</v>
      </c>
      <c r="E116" s="201">
        <v>322.73910999999998</v>
      </c>
      <c r="F116" s="201">
        <f t="shared" si="1"/>
        <v>111.67443252595154</v>
      </c>
      <c r="G116" s="167"/>
      <c r="H116" s="167"/>
      <c r="I116" s="167"/>
      <c r="J116" s="167"/>
      <c r="K116" s="167"/>
      <c r="L116" s="167"/>
    </row>
    <row r="117" spans="1:12" ht="60" x14ac:dyDescent="0.25">
      <c r="A117" s="242" t="s">
        <v>587</v>
      </c>
      <c r="B117" s="216">
        <v>911</v>
      </c>
      <c r="C117" s="209" t="s">
        <v>582</v>
      </c>
      <c r="D117" s="217">
        <v>0</v>
      </c>
      <c r="E117" s="217">
        <v>100.34469</v>
      </c>
      <c r="F117" s="217"/>
      <c r="G117" s="167"/>
      <c r="H117" s="167"/>
      <c r="I117" s="167"/>
      <c r="J117" s="167"/>
      <c r="K117" s="167"/>
      <c r="L117" s="167"/>
    </row>
    <row r="118" spans="1:12" ht="28.5" x14ac:dyDescent="0.25">
      <c r="A118" s="213" t="s">
        <v>588</v>
      </c>
      <c r="B118" s="224" t="s">
        <v>589</v>
      </c>
      <c r="C118" s="215"/>
      <c r="D118" s="198">
        <f>SUM(D119:D132)</f>
        <v>13017</v>
      </c>
      <c r="E118" s="198">
        <f>SUM(E119:E132)</f>
        <v>16564.855200000002</v>
      </c>
      <c r="F118" s="198">
        <f t="shared" si="1"/>
        <v>127.25555197050014</v>
      </c>
    </row>
    <row r="119" spans="1:12" ht="45" x14ac:dyDescent="0.25">
      <c r="A119" s="207" t="s">
        <v>553</v>
      </c>
      <c r="B119" s="208" t="s">
        <v>589</v>
      </c>
      <c r="C119" s="209" t="s">
        <v>590</v>
      </c>
      <c r="D119" s="201">
        <v>125</v>
      </c>
      <c r="E119" s="201">
        <v>151.5</v>
      </c>
      <c r="F119" s="201">
        <f t="shared" si="1"/>
        <v>121.2</v>
      </c>
      <c r="G119" s="167"/>
      <c r="H119" s="167"/>
      <c r="I119" s="167"/>
      <c r="J119" s="167"/>
      <c r="K119" s="167"/>
      <c r="L119" s="167"/>
    </row>
    <row r="120" spans="1:12" ht="45" x14ac:dyDescent="0.25">
      <c r="A120" s="207" t="s">
        <v>591</v>
      </c>
      <c r="B120" s="208" t="s">
        <v>589</v>
      </c>
      <c r="C120" s="209" t="s">
        <v>592</v>
      </c>
      <c r="D120" s="201">
        <v>1000</v>
      </c>
      <c r="E120" s="201">
        <v>1238.317</v>
      </c>
      <c r="F120" s="201">
        <f t="shared" si="1"/>
        <v>123.83170000000001</v>
      </c>
      <c r="G120" s="167"/>
      <c r="H120" s="167"/>
      <c r="I120" s="167"/>
      <c r="J120" s="167"/>
      <c r="K120" s="167"/>
      <c r="L120" s="167"/>
    </row>
    <row r="121" spans="1:12" ht="60" x14ac:dyDescent="0.25">
      <c r="A121" s="207" t="s">
        <v>593</v>
      </c>
      <c r="B121" s="208" t="s">
        <v>589</v>
      </c>
      <c r="C121" s="209" t="s">
        <v>594</v>
      </c>
      <c r="D121" s="201">
        <v>300</v>
      </c>
      <c r="E121" s="201">
        <v>225</v>
      </c>
      <c r="F121" s="201">
        <f t="shared" si="1"/>
        <v>75</v>
      </c>
      <c r="G121" s="167"/>
      <c r="H121" s="167"/>
      <c r="I121" s="167"/>
      <c r="J121" s="167"/>
      <c r="K121" s="167"/>
      <c r="L121" s="167"/>
    </row>
    <row r="122" spans="1:12" ht="30" x14ac:dyDescent="0.25">
      <c r="A122" s="207" t="s">
        <v>595</v>
      </c>
      <c r="B122" s="208" t="s">
        <v>589</v>
      </c>
      <c r="C122" s="226" t="s">
        <v>596</v>
      </c>
      <c r="D122" s="201">
        <v>26</v>
      </c>
      <c r="E122" s="201">
        <v>6.55</v>
      </c>
      <c r="F122" s="201">
        <f t="shared" si="1"/>
        <v>25.192307692307693</v>
      </c>
      <c r="G122" s="167"/>
      <c r="H122" s="167"/>
      <c r="I122" s="167"/>
      <c r="J122" s="167"/>
      <c r="K122" s="167"/>
      <c r="L122" s="167"/>
    </row>
    <row r="123" spans="1:12" ht="45" x14ac:dyDescent="0.25">
      <c r="A123" s="207" t="s">
        <v>597</v>
      </c>
      <c r="B123" s="208" t="s">
        <v>589</v>
      </c>
      <c r="C123" s="226" t="s">
        <v>598</v>
      </c>
      <c r="D123" s="201">
        <v>400</v>
      </c>
      <c r="E123" s="201">
        <v>947.17690000000005</v>
      </c>
      <c r="F123" s="201">
        <f t="shared" si="1"/>
        <v>236.79422500000001</v>
      </c>
      <c r="G123" s="167"/>
      <c r="H123" s="167"/>
      <c r="I123" s="167"/>
      <c r="J123" s="167"/>
      <c r="K123" s="167"/>
      <c r="L123" s="167"/>
    </row>
    <row r="124" spans="1:12" ht="45" x14ac:dyDescent="0.25">
      <c r="A124" s="207" t="s">
        <v>599</v>
      </c>
      <c r="B124" s="208" t="s">
        <v>589</v>
      </c>
      <c r="C124" s="226" t="s">
        <v>600</v>
      </c>
      <c r="D124" s="201">
        <v>1178</v>
      </c>
      <c r="E124" s="201">
        <v>3791.9147699999999</v>
      </c>
      <c r="F124" s="201">
        <f t="shared" si="1"/>
        <v>321.89429286926992</v>
      </c>
      <c r="G124" s="167"/>
      <c r="H124" s="167"/>
      <c r="I124" s="167"/>
      <c r="J124" s="167"/>
      <c r="K124" s="167"/>
      <c r="L124" s="167"/>
    </row>
    <row r="125" spans="1:12" s="244" customFormat="1" ht="45" x14ac:dyDescent="0.2">
      <c r="A125" s="207" t="s">
        <v>601</v>
      </c>
      <c r="B125" s="208" t="s">
        <v>589</v>
      </c>
      <c r="C125" s="226" t="s">
        <v>602</v>
      </c>
      <c r="D125" s="201">
        <v>6622</v>
      </c>
      <c r="E125" s="201">
        <v>5244.8926600000004</v>
      </c>
      <c r="F125" s="201">
        <f t="shared" si="1"/>
        <v>79.204057082452437</v>
      </c>
      <c r="H125" s="245"/>
    </row>
    <row r="126" spans="1:12" s="244" customFormat="1" ht="90" x14ac:dyDescent="0.2">
      <c r="A126" s="207" t="s">
        <v>603</v>
      </c>
      <c r="B126" s="208" t="s">
        <v>589</v>
      </c>
      <c r="C126" s="226" t="s">
        <v>604</v>
      </c>
      <c r="D126" s="201">
        <v>0</v>
      </c>
      <c r="E126" s="201">
        <v>27.15</v>
      </c>
      <c r="F126" s="201"/>
      <c r="H126" s="245"/>
    </row>
    <row r="127" spans="1:12" ht="30" x14ac:dyDescent="0.25">
      <c r="A127" s="246" t="s">
        <v>567</v>
      </c>
      <c r="B127" s="208" t="s">
        <v>589</v>
      </c>
      <c r="C127" s="247" t="s">
        <v>568</v>
      </c>
      <c r="D127" s="201">
        <v>193</v>
      </c>
      <c r="E127" s="201">
        <v>64.349999999999994</v>
      </c>
      <c r="F127" s="201">
        <f t="shared" si="1"/>
        <v>33.3419689119171</v>
      </c>
      <c r="G127" s="167"/>
      <c r="H127" s="167"/>
      <c r="I127" s="167"/>
      <c r="J127" s="167"/>
      <c r="K127" s="167"/>
      <c r="L127" s="167"/>
    </row>
    <row r="128" spans="1:12" ht="90" x14ac:dyDescent="0.25">
      <c r="A128" s="246" t="s">
        <v>605</v>
      </c>
      <c r="B128" s="208" t="s">
        <v>589</v>
      </c>
      <c r="C128" s="243" t="s">
        <v>606</v>
      </c>
      <c r="D128" s="217">
        <v>24</v>
      </c>
      <c r="E128" s="217">
        <v>44.304839999999999</v>
      </c>
      <c r="F128" s="217">
        <f t="shared" si="1"/>
        <v>184.6035</v>
      </c>
      <c r="G128" s="167"/>
      <c r="H128" s="167"/>
      <c r="I128" s="167"/>
      <c r="J128" s="167"/>
      <c r="K128" s="167"/>
      <c r="L128" s="167"/>
    </row>
    <row r="129" spans="1:12" ht="90" customHeight="1" x14ac:dyDescent="0.25">
      <c r="A129" s="246" t="s">
        <v>607</v>
      </c>
      <c r="B129" s="208" t="s">
        <v>589</v>
      </c>
      <c r="C129" s="243" t="s">
        <v>608</v>
      </c>
      <c r="D129" s="217">
        <v>1025</v>
      </c>
      <c r="E129" s="217">
        <v>1536.40237</v>
      </c>
      <c r="F129" s="217">
        <f t="shared" si="1"/>
        <v>149.89291414634147</v>
      </c>
      <c r="G129" s="167"/>
      <c r="H129" s="167"/>
      <c r="I129" s="167"/>
      <c r="J129" s="167"/>
      <c r="K129" s="167"/>
      <c r="L129" s="167"/>
    </row>
    <row r="130" spans="1:12" ht="60" x14ac:dyDescent="0.25">
      <c r="A130" s="246" t="s">
        <v>609</v>
      </c>
      <c r="B130" s="208" t="s">
        <v>589</v>
      </c>
      <c r="C130" s="247" t="s">
        <v>610</v>
      </c>
      <c r="D130" s="201">
        <v>0</v>
      </c>
      <c r="E130" s="201">
        <v>6</v>
      </c>
      <c r="F130" s="201"/>
      <c r="G130" s="167"/>
      <c r="H130" s="167"/>
      <c r="I130" s="167"/>
      <c r="J130" s="167"/>
      <c r="K130" s="167"/>
      <c r="L130" s="167"/>
    </row>
    <row r="131" spans="1:12" ht="75" x14ac:dyDescent="0.25">
      <c r="A131" s="246" t="s">
        <v>555</v>
      </c>
      <c r="B131" s="208" t="s">
        <v>589</v>
      </c>
      <c r="C131" s="247" t="s">
        <v>556</v>
      </c>
      <c r="D131" s="201">
        <v>1773</v>
      </c>
      <c r="E131" s="201">
        <v>2788.5419400000001</v>
      </c>
      <c r="F131" s="201">
        <f t="shared" si="1"/>
        <v>157.27816920473774</v>
      </c>
      <c r="G131" s="167"/>
      <c r="H131" s="167"/>
      <c r="I131" s="167"/>
      <c r="J131" s="167"/>
      <c r="K131" s="167"/>
      <c r="L131" s="167"/>
    </row>
    <row r="132" spans="1:12" ht="60" x14ac:dyDescent="0.25">
      <c r="A132" s="246" t="s">
        <v>587</v>
      </c>
      <c r="B132" s="208" t="s">
        <v>589</v>
      </c>
      <c r="C132" s="247" t="s">
        <v>582</v>
      </c>
      <c r="D132" s="201">
        <v>351</v>
      </c>
      <c r="E132" s="201">
        <v>492.75472000000002</v>
      </c>
      <c r="F132" s="201">
        <f t="shared" si="1"/>
        <v>140.38596011396012</v>
      </c>
      <c r="G132" s="167"/>
      <c r="H132" s="167"/>
      <c r="I132" s="167"/>
      <c r="J132" s="167"/>
      <c r="K132" s="167"/>
      <c r="L132" s="167"/>
    </row>
    <row r="133" spans="1:12" x14ac:dyDescent="0.25">
      <c r="A133" s="213" t="s">
        <v>611</v>
      </c>
      <c r="B133" s="214">
        <v>914</v>
      </c>
      <c r="C133" s="220"/>
      <c r="D133" s="198">
        <f>SUM(D134:D136)</f>
        <v>57</v>
      </c>
      <c r="E133" s="198">
        <f>SUM(E134:E136)</f>
        <v>163.72098</v>
      </c>
      <c r="F133" s="198">
        <f t="shared" si="1"/>
        <v>287.22978947368421</v>
      </c>
    </row>
    <row r="134" spans="1:12" ht="75" x14ac:dyDescent="0.25">
      <c r="A134" s="207" t="s">
        <v>555</v>
      </c>
      <c r="B134" s="216">
        <v>914</v>
      </c>
      <c r="C134" s="191" t="s">
        <v>556</v>
      </c>
      <c r="D134" s="201">
        <v>7</v>
      </c>
      <c r="E134" s="201">
        <v>7.3142300000000002</v>
      </c>
      <c r="F134" s="201">
        <f t="shared" si="1"/>
        <v>104.489</v>
      </c>
      <c r="G134" s="167"/>
      <c r="H134" s="167"/>
      <c r="I134" s="167"/>
      <c r="J134" s="167"/>
      <c r="K134" s="167"/>
      <c r="L134" s="167"/>
    </row>
    <row r="135" spans="1:12" ht="60" x14ac:dyDescent="0.25">
      <c r="A135" s="207" t="s">
        <v>587</v>
      </c>
      <c r="B135" s="216">
        <v>914</v>
      </c>
      <c r="C135" s="191" t="s">
        <v>582</v>
      </c>
      <c r="D135" s="201">
        <v>50</v>
      </c>
      <c r="E135" s="201">
        <v>175.76513</v>
      </c>
      <c r="F135" s="201">
        <f t="shared" si="1"/>
        <v>351.53026</v>
      </c>
      <c r="G135" s="167"/>
      <c r="H135" s="167"/>
      <c r="I135" s="167"/>
      <c r="J135" s="167"/>
      <c r="K135" s="167"/>
      <c r="L135" s="167"/>
    </row>
    <row r="136" spans="1:12" ht="30" x14ac:dyDescent="0.25">
      <c r="A136" s="246" t="s">
        <v>612</v>
      </c>
      <c r="B136" s="216">
        <v>914</v>
      </c>
      <c r="C136" s="247" t="s">
        <v>613</v>
      </c>
      <c r="D136" s="201">
        <v>0</v>
      </c>
      <c r="E136" s="202">
        <v>-19.35838</v>
      </c>
      <c r="F136" s="202"/>
      <c r="G136" s="167"/>
      <c r="H136" s="167"/>
      <c r="I136" s="167"/>
      <c r="J136" s="167"/>
      <c r="K136" s="167"/>
      <c r="L136" s="167"/>
    </row>
    <row r="137" spans="1:12" x14ac:dyDescent="0.25">
      <c r="A137" s="213" t="s">
        <v>614</v>
      </c>
      <c r="B137" s="224" t="s">
        <v>615</v>
      </c>
      <c r="C137" s="215"/>
      <c r="D137" s="248">
        <f>D138</f>
        <v>0</v>
      </c>
      <c r="E137" s="248">
        <f>E138</f>
        <v>49.766860000000001</v>
      </c>
      <c r="F137" s="248"/>
    </row>
    <row r="138" spans="1:12" ht="30" x14ac:dyDescent="0.25">
      <c r="A138" s="246" t="s">
        <v>567</v>
      </c>
      <c r="B138" s="216">
        <v>915</v>
      </c>
      <c r="C138" s="247" t="s">
        <v>568</v>
      </c>
      <c r="D138" s="201">
        <v>0</v>
      </c>
      <c r="E138" s="201">
        <v>49.766860000000001</v>
      </c>
      <c r="F138" s="201"/>
      <c r="G138" s="167"/>
      <c r="H138" s="167"/>
      <c r="I138" s="167"/>
      <c r="J138" s="167"/>
      <c r="K138" s="167"/>
      <c r="L138" s="167"/>
    </row>
    <row r="139" spans="1:12" ht="28.5" x14ac:dyDescent="0.25">
      <c r="A139" s="249" t="s">
        <v>616</v>
      </c>
      <c r="B139" s="214">
        <v>918</v>
      </c>
      <c r="C139" s="250"/>
      <c r="D139" s="198">
        <f>SUM(D140:D145)</f>
        <v>2169</v>
      </c>
      <c r="E139" s="198">
        <f>SUM(E140:E145)</f>
        <v>2592.8403000000003</v>
      </c>
      <c r="F139" s="198">
        <f t="shared" si="1"/>
        <v>119.54081604426004</v>
      </c>
    </row>
    <row r="140" spans="1:12" ht="165" x14ac:dyDescent="0.25">
      <c r="A140" s="246" t="s">
        <v>617</v>
      </c>
      <c r="B140" s="216">
        <v>918</v>
      </c>
      <c r="C140" s="247" t="s">
        <v>618</v>
      </c>
      <c r="D140" s="201">
        <v>1400</v>
      </c>
      <c r="E140" s="201">
        <v>1716.2780600000001</v>
      </c>
      <c r="F140" s="201">
        <f t="shared" si="1"/>
        <v>122.59129</v>
      </c>
      <c r="G140" s="167"/>
      <c r="H140" s="167"/>
      <c r="I140" s="167"/>
      <c r="J140" s="167"/>
      <c r="K140" s="167"/>
      <c r="L140" s="167"/>
    </row>
    <row r="141" spans="1:12" ht="120" x14ac:dyDescent="0.25">
      <c r="A141" s="246" t="s">
        <v>619</v>
      </c>
      <c r="B141" s="216">
        <v>918</v>
      </c>
      <c r="C141" s="247" t="s">
        <v>620</v>
      </c>
      <c r="D141" s="201">
        <v>3</v>
      </c>
      <c r="E141" s="201">
        <v>0</v>
      </c>
      <c r="F141" s="201">
        <f t="shared" si="1"/>
        <v>0</v>
      </c>
      <c r="G141" s="167"/>
      <c r="H141" s="167"/>
      <c r="I141" s="167"/>
      <c r="J141" s="167"/>
      <c r="K141" s="167"/>
      <c r="L141" s="167"/>
    </row>
    <row r="142" spans="1:12" ht="45" x14ac:dyDescent="0.25">
      <c r="A142" s="246" t="s">
        <v>621</v>
      </c>
      <c r="B142" s="216">
        <v>918</v>
      </c>
      <c r="C142" s="247" t="s">
        <v>622</v>
      </c>
      <c r="D142" s="201">
        <v>720</v>
      </c>
      <c r="E142" s="201">
        <v>824.76224000000002</v>
      </c>
      <c r="F142" s="201">
        <f t="shared" ref="F142:F205" si="2">+E142/D142*100</f>
        <v>114.55031111111111</v>
      </c>
      <c r="G142" s="167"/>
      <c r="H142" s="167"/>
      <c r="I142" s="167"/>
      <c r="J142" s="167"/>
      <c r="K142" s="167"/>
      <c r="L142" s="167"/>
    </row>
    <row r="143" spans="1:12" ht="75" x14ac:dyDescent="0.25">
      <c r="A143" s="246" t="s">
        <v>555</v>
      </c>
      <c r="B143" s="216">
        <v>918</v>
      </c>
      <c r="C143" s="247" t="s">
        <v>556</v>
      </c>
      <c r="D143" s="201">
        <v>46</v>
      </c>
      <c r="E143" s="201">
        <v>0</v>
      </c>
      <c r="F143" s="201">
        <f t="shared" si="2"/>
        <v>0</v>
      </c>
      <c r="G143" s="167"/>
      <c r="H143" s="167"/>
      <c r="I143" s="167"/>
      <c r="J143" s="167"/>
      <c r="K143" s="167"/>
      <c r="L143" s="167"/>
    </row>
    <row r="144" spans="1:12" ht="122.25" customHeight="1" x14ac:dyDescent="0.25">
      <c r="A144" s="246" t="s">
        <v>473</v>
      </c>
      <c r="B144" s="216">
        <v>918</v>
      </c>
      <c r="C144" s="247" t="s">
        <v>474</v>
      </c>
      <c r="D144" s="201">
        <v>0</v>
      </c>
      <c r="E144" s="201">
        <v>61.8</v>
      </c>
      <c r="F144" s="201"/>
      <c r="G144" s="167"/>
      <c r="H144" s="167"/>
      <c r="I144" s="167"/>
      <c r="J144" s="167"/>
      <c r="K144" s="167"/>
      <c r="L144" s="167"/>
    </row>
    <row r="145" spans="1:12" ht="30" x14ac:dyDescent="0.25">
      <c r="A145" s="246" t="s">
        <v>612</v>
      </c>
      <c r="B145" s="216">
        <v>918</v>
      </c>
      <c r="C145" s="247" t="s">
        <v>623</v>
      </c>
      <c r="D145" s="201">
        <v>0</v>
      </c>
      <c r="E145" s="202">
        <v>-10</v>
      </c>
      <c r="F145" s="202"/>
      <c r="G145" s="167"/>
      <c r="H145" s="167"/>
      <c r="I145" s="167"/>
      <c r="J145" s="167"/>
      <c r="K145" s="167"/>
      <c r="L145" s="167"/>
    </row>
    <row r="146" spans="1:12" x14ac:dyDescent="0.25">
      <c r="A146" s="251" t="s">
        <v>46</v>
      </c>
      <c r="B146" s="204" t="s">
        <v>624</v>
      </c>
      <c r="C146" s="252"/>
      <c r="D146" s="253">
        <f>SUM(D147:D292)</f>
        <v>41588272.842029989</v>
      </c>
      <c r="E146" s="253">
        <f>SUM(E147:E292)</f>
        <v>40438180.978319995</v>
      </c>
      <c r="F146" s="253">
        <f t="shared" si="2"/>
        <v>97.234576516128641</v>
      </c>
    </row>
    <row r="147" spans="1:12" ht="45" x14ac:dyDescent="0.25">
      <c r="A147" s="254" t="s">
        <v>625</v>
      </c>
      <c r="B147" s="255" t="s">
        <v>624</v>
      </c>
      <c r="C147" s="256" t="s">
        <v>626</v>
      </c>
      <c r="D147" s="257">
        <v>0</v>
      </c>
      <c r="E147" s="257">
        <v>341.98354999999998</v>
      </c>
      <c r="F147" s="257"/>
      <c r="G147" s="167"/>
      <c r="H147" s="167"/>
      <c r="I147" s="167"/>
      <c r="J147" s="167"/>
      <c r="K147" s="167"/>
      <c r="L147" s="167"/>
    </row>
    <row r="148" spans="1:12" ht="30" x14ac:dyDescent="0.25">
      <c r="A148" s="254" t="s">
        <v>627</v>
      </c>
      <c r="B148" s="255" t="s">
        <v>624</v>
      </c>
      <c r="C148" s="256" t="s">
        <v>628</v>
      </c>
      <c r="D148" s="257">
        <v>26023</v>
      </c>
      <c r="E148" s="257">
        <v>32909.672919999997</v>
      </c>
      <c r="F148" s="257">
        <f t="shared" si="2"/>
        <v>126.46379325980861</v>
      </c>
      <c r="G148" s="167"/>
      <c r="H148" s="167"/>
      <c r="I148" s="167"/>
      <c r="J148" s="167"/>
      <c r="K148" s="167"/>
      <c r="L148" s="167"/>
    </row>
    <row r="149" spans="1:12" ht="135" x14ac:dyDescent="0.25">
      <c r="A149" s="254" t="s">
        <v>629</v>
      </c>
      <c r="B149" s="255" t="s">
        <v>624</v>
      </c>
      <c r="C149" s="256" t="s">
        <v>630</v>
      </c>
      <c r="D149" s="257">
        <v>54</v>
      </c>
      <c r="E149" s="257">
        <v>0</v>
      </c>
      <c r="F149" s="257">
        <f t="shared" si="2"/>
        <v>0</v>
      </c>
      <c r="G149" s="167"/>
      <c r="H149" s="167"/>
      <c r="I149" s="167"/>
      <c r="J149" s="167"/>
      <c r="K149" s="167"/>
      <c r="L149" s="167"/>
    </row>
    <row r="150" spans="1:12" ht="210" x14ac:dyDescent="0.25">
      <c r="A150" s="254" t="s">
        <v>579</v>
      </c>
      <c r="B150" s="255" t="s">
        <v>624</v>
      </c>
      <c r="C150" s="256" t="s">
        <v>580</v>
      </c>
      <c r="D150" s="257">
        <v>0</v>
      </c>
      <c r="E150" s="257">
        <v>10.341670000000001</v>
      </c>
      <c r="F150" s="257"/>
      <c r="G150" s="167"/>
      <c r="H150" s="167"/>
      <c r="I150" s="167"/>
      <c r="J150" s="167"/>
      <c r="K150" s="167"/>
      <c r="L150" s="167"/>
    </row>
    <row r="151" spans="1:12" ht="60" x14ac:dyDescent="0.25">
      <c r="A151" s="254" t="s">
        <v>609</v>
      </c>
      <c r="B151" s="255" t="s">
        <v>624</v>
      </c>
      <c r="C151" s="256" t="s">
        <v>610</v>
      </c>
      <c r="D151" s="257">
        <v>110</v>
      </c>
      <c r="E151" s="257">
        <v>215.84506999999999</v>
      </c>
      <c r="F151" s="257">
        <f t="shared" si="2"/>
        <v>196.22279090909089</v>
      </c>
      <c r="G151" s="167"/>
      <c r="H151" s="167"/>
      <c r="I151" s="167"/>
      <c r="J151" s="167"/>
      <c r="K151" s="167"/>
      <c r="L151" s="167"/>
    </row>
    <row r="152" spans="1:12" ht="75" x14ac:dyDescent="0.25">
      <c r="A152" s="254" t="s">
        <v>555</v>
      </c>
      <c r="B152" s="255" t="s">
        <v>624</v>
      </c>
      <c r="C152" s="256" t="s">
        <v>556</v>
      </c>
      <c r="D152" s="257">
        <v>0</v>
      </c>
      <c r="E152" s="257">
        <v>0.60687999999999998</v>
      </c>
      <c r="F152" s="257"/>
      <c r="G152" s="167"/>
      <c r="H152" s="167"/>
      <c r="I152" s="167"/>
      <c r="J152" s="167"/>
      <c r="K152" s="167"/>
      <c r="L152" s="167"/>
    </row>
    <row r="153" spans="1:12" ht="60" x14ac:dyDescent="0.25">
      <c r="A153" s="254" t="s">
        <v>587</v>
      </c>
      <c r="B153" s="255" t="s">
        <v>624</v>
      </c>
      <c r="C153" s="256" t="s">
        <v>582</v>
      </c>
      <c r="D153" s="257">
        <v>200</v>
      </c>
      <c r="E153" s="257">
        <v>262.03798999999998</v>
      </c>
      <c r="F153" s="257">
        <f t="shared" si="2"/>
        <v>131.01899499999999</v>
      </c>
      <c r="G153" s="167"/>
      <c r="H153" s="167"/>
      <c r="I153" s="167"/>
      <c r="J153" s="167"/>
      <c r="K153" s="167"/>
      <c r="L153" s="167"/>
    </row>
    <row r="154" spans="1:12" ht="30" x14ac:dyDescent="0.25">
      <c r="A154" s="254" t="s">
        <v>612</v>
      </c>
      <c r="B154" s="255">
        <v>920</v>
      </c>
      <c r="C154" s="256" t="s">
        <v>613</v>
      </c>
      <c r="D154" s="257">
        <v>0</v>
      </c>
      <c r="E154" s="258">
        <v>-24.95</v>
      </c>
      <c r="F154" s="258"/>
      <c r="G154" s="167"/>
      <c r="H154" s="167"/>
      <c r="I154" s="167"/>
      <c r="J154" s="167"/>
      <c r="K154" s="167"/>
      <c r="L154" s="167"/>
    </row>
    <row r="155" spans="1:12" ht="30" x14ac:dyDescent="0.25">
      <c r="A155" s="254" t="s">
        <v>631</v>
      </c>
      <c r="B155" s="255">
        <v>920</v>
      </c>
      <c r="C155" s="256" t="s">
        <v>632</v>
      </c>
      <c r="D155" s="257">
        <v>0</v>
      </c>
      <c r="E155" s="257">
        <v>15.75886</v>
      </c>
      <c r="F155" s="257"/>
      <c r="G155" s="167"/>
      <c r="H155" s="167"/>
      <c r="I155" s="167"/>
      <c r="J155" s="167"/>
      <c r="K155" s="167"/>
      <c r="L155" s="167"/>
    </row>
    <row r="156" spans="1:12" ht="30" x14ac:dyDescent="0.25">
      <c r="A156" s="259" t="s">
        <v>141</v>
      </c>
      <c r="B156" s="255" t="s">
        <v>624</v>
      </c>
      <c r="C156" s="260" t="s">
        <v>140</v>
      </c>
      <c r="D156" s="257">
        <v>18625857.600000001</v>
      </c>
      <c r="E156" s="257">
        <v>18625857.600000001</v>
      </c>
      <c r="F156" s="257">
        <f t="shared" si="2"/>
        <v>100</v>
      </c>
      <c r="G156" s="261"/>
      <c r="H156" s="261"/>
      <c r="I156" s="261"/>
      <c r="J156" s="167"/>
      <c r="K156" s="167"/>
      <c r="L156" s="167"/>
    </row>
    <row r="157" spans="1:12" ht="30" x14ac:dyDescent="0.25">
      <c r="A157" s="259" t="s">
        <v>143</v>
      </c>
      <c r="B157" s="255" t="s">
        <v>624</v>
      </c>
      <c r="C157" s="260" t="s">
        <v>142</v>
      </c>
      <c r="D157" s="257">
        <v>518929.8</v>
      </c>
      <c r="E157" s="257">
        <v>518929.8</v>
      </c>
      <c r="F157" s="257">
        <f t="shared" si="2"/>
        <v>100</v>
      </c>
      <c r="G157" s="167"/>
      <c r="H157" s="167"/>
      <c r="I157" s="167"/>
      <c r="J157" s="167"/>
      <c r="K157" s="167"/>
      <c r="L157" s="167"/>
    </row>
    <row r="158" spans="1:12" ht="45" x14ac:dyDescent="0.25">
      <c r="A158" s="259" t="s">
        <v>145</v>
      </c>
      <c r="B158" s="255" t="s">
        <v>624</v>
      </c>
      <c r="C158" s="260" t="s">
        <v>144</v>
      </c>
      <c r="D158" s="257">
        <v>1378610</v>
      </c>
      <c r="E158" s="257">
        <v>1378610</v>
      </c>
      <c r="F158" s="257">
        <f t="shared" si="2"/>
        <v>100</v>
      </c>
      <c r="G158" s="261"/>
      <c r="H158" s="261"/>
      <c r="I158" s="167"/>
      <c r="J158" s="167"/>
      <c r="K158" s="167"/>
      <c r="L158" s="167"/>
    </row>
    <row r="159" spans="1:12" ht="45" x14ac:dyDescent="0.25">
      <c r="A159" s="259" t="s">
        <v>147</v>
      </c>
      <c r="B159" s="255" t="s">
        <v>624</v>
      </c>
      <c r="C159" s="260" t="s">
        <v>146</v>
      </c>
      <c r="D159" s="257">
        <v>0</v>
      </c>
      <c r="E159" s="257">
        <v>99922.1</v>
      </c>
      <c r="F159" s="257"/>
      <c r="G159" s="167"/>
      <c r="H159" s="167"/>
      <c r="I159" s="167"/>
      <c r="J159" s="167"/>
      <c r="K159" s="167"/>
      <c r="L159" s="167"/>
    </row>
    <row r="160" spans="1:12" ht="90" x14ac:dyDescent="0.25">
      <c r="A160" s="259" t="s">
        <v>149</v>
      </c>
      <c r="B160" s="255" t="s">
        <v>624</v>
      </c>
      <c r="C160" s="260" t="s">
        <v>148</v>
      </c>
      <c r="D160" s="257">
        <v>131200</v>
      </c>
      <c r="E160" s="257">
        <v>131200</v>
      </c>
      <c r="F160" s="257">
        <f t="shared" si="2"/>
        <v>100</v>
      </c>
      <c r="G160" s="167"/>
      <c r="H160" s="167"/>
      <c r="I160" s="167"/>
      <c r="J160" s="167"/>
      <c r="K160" s="167"/>
      <c r="L160" s="167"/>
    </row>
    <row r="161" spans="1:6" s="167" customFormat="1" ht="60" x14ac:dyDescent="0.25">
      <c r="A161" s="259" t="s">
        <v>151</v>
      </c>
      <c r="B161" s="255" t="s">
        <v>624</v>
      </c>
      <c r="C161" s="260" t="s">
        <v>150</v>
      </c>
      <c r="D161" s="257">
        <v>187346</v>
      </c>
      <c r="E161" s="257">
        <v>187346</v>
      </c>
      <c r="F161" s="257">
        <f t="shared" si="2"/>
        <v>100</v>
      </c>
    </row>
    <row r="162" spans="1:6" s="167" customFormat="1" ht="122.25" customHeight="1" x14ac:dyDescent="0.25">
      <c r="A162" s="259" t="s">
        <v>153</v>
      </c>
      <c r="B162" s="255" t="s">
        <v>624</v>
      </c>
      <c r="C162" s="260" t="s">
        <v>152</v>
      </c>
      <c r="D162" s="257">
        <v>117015.3</v>
      </c>
      <c r="E162" s="257">
        <v>117015.3</v>
      </c>
      <c r="F162" s="257">
        <f t="shared" si="2"/>
        <v>100</v>
      </c>
    </row>
    <row r="163" spans="1:6" s="167" customFormat="1" ht="90" x14ac:dyDescent="0.25">
      <c r="A163" s="259" t="s">
        <v>155</v>
      </c>
      <c r="B163" s="255" t="s">
        <v>624</v>
      </c>
      <c r="C163" s="260" t="s">
        <v>154</v>
      </c>
      <c r="D163" s="257">
        <v>17951.7</v>
      </c>
      <c r="E163" s="257">
        <v>17951.7</v>
      </c>
      <c r="F163" s="257">
        <f t="shared" si="2"/>
        <v>100</v>
      </c>
    </row>
    <row r="164" spans="1:6" s="167" customFormat="1" ht="120" x14ac:dyDescent="0.25">
      <c r="A164" s="259" t="s">
        <v>157</v>
      </c>
      <c r="B164" s="255" t="s">
        <v>624</v>
      </c>
      <c r="C164" s="260" t="s">
        <v>156</v>
      </c>
      <c r="D164" s="257">
        <v>6495</v>
      </c>
      <c r="E164" s="257">
        <v>6495</v>
      </c>
      <c r="F164" s="257">
        <f t="shared" si="2"/>
        <v>100</v>
      </c>
    </row>
    <row r="165" spans="1:6" s="167" customFormat="1" ht="60" x14ac:dyDescent="0.25">
      <c r="A165" s="259" t="s">
        <v>161</v>
      </c>
      <c r="B165" s="255" t="s">
        <v>624</v>
      </c>
      <c r="C165" s="260" t="s">
        <v>160</v>
      </c>
      <c r="D165" s="257">
        <v>4420.3</v>
      </c>
      <c r="E165" s="257">
        <v>4420.3</v>
      </c>
      <c r="F165" s="257">
        <f t="shared" si="2"/>
        <v>100</v>
      </c>
    </row>
    <row r="166" spans="1:6" s="167" customFormat="1" ht="60" x14ac:dyDescent="0.25">
      <c r="A166" s="259" t="s">
        <v>163</v>
      </c>
      <c r="B166" s="255" t="s">
        <v>624</v>
      </c>
      <c r="C166" s="260" t="s">
        <v>162</v>
      </c>
      <c r="D166" s="257">
        <v>13776.9</v>
      </c>
      <c r="E166" s="257">
        <v>13776.9</v>
      </c>
      <c r="F166" s="257">
        <f t="shared" si="2"/>
        <v>100</v>
      </c>
    </row>
    <row r="167" spans="1:6" s="167" customFormat="1" ht="45" x14ac:dyDescent="0.25">
      <c r="A167" s="259" t="s">
        <v>165</v>
      </c>
      <c r="B167" s="255" t="s">
        <v>624</v>
      </c>
      <c r="C167" s="260" t="s">
        <v>164</v>
      </c>
      <c r="D167" s="257">
        <v>6468.1</v>
      </c>
      <c r="E167" s="257">
        <v>6413.2107300000007</v>
      </c>
      <c r="F167" s="257">
        <f t="shared" si="2"/>
        <v>99.151384950758342</v>
      </c>
    </row>
    <row r="168" spans="1:6" s="167" customFormat="1" ht="75" x14ac:dyDescent="0.25">
      <c r="A168" s="259" t="s">
        <v>167</v>
      </c>
      <c r="B168" s="255" t="s">
        <v>624</v>
      </c>
      <c r="C168" s="260" t="s">
        <v>166</v>
      </c>
      <c r="D168" s="257">
        <v>3800.7</v>
      </c>
      <c r="E168" s="257">
        <v>3800.7</v>
      </c>
      <c r="F168" s="257">
        <f t="shared" si="2"/>
        <v>100</v>
      </c>
    </row>
    <row r="169" spans="1:6" s="167" customFormat="1" ht="60" x14ac:dyDescent="0.25">
      <c r="A169" s="259" t="s">
        <v>169</v>
      </c>
      <c r="B169" s="255" t="s">
        <v>624</v>
      </c>
      <c r="C169" s="260" t="s">
        <v>168</v>
      </c>
      <c r="D169" s="257">
        <v>741011.1</v>
      </c>
      <c r="E169" s="257">
        <v>426443.72019000002</v>
      </c>
      <c r="F169" s="257">
        <f t="shared" si="2"/>
        <v>57.548897741207924</v>
      </c>
    </row>
    <row r="170" spans="1:6" s="167" customFormat="1" ht="60" x14ac:dyDescent="0.25">
      <c r="A170" s="259" t="s">
        <v>171</v>
      </c>
      <c r="B170" s="255" t="s">
        <v>624</v>
      </c>
      <c r="C170" s="260" t="s">
        <v>170</v>
      </c>
      <c r="D170" s="257">
        <v>180371.7</v>
      </c>
      <c r="E170" s="257">
        <v>180371.7</v>
      </c>
      <c r="F170" s="257">
        <f t="shared" si="2"/>
        <v>100</v>
      </c>
    </row>
    <row r="171" spans="1:6" s="167" customFormat="1" ht="90" x14ac:dyDescent="0.25">
      <c r="A171" s="259" t="s">
        <v>173</v>
      </c>
      <c r="B171" s="255" t="s">
        <v>624</v>
      </c>
      <c r="C171" s="260" t="s">
        <v>172</v>
      </c>
      <c r="D171" s="257">
        <v>123.5</v>
      </c>
      <c r="E171" s="257">
        <v>14.84375</v>
      </c>
      <c r="F171" s="257">
        <f t="shared" si="2"/>
        <v>12.01923076923077</v>
      </c>
    </row>
    <row r="172" spans="1:6" s="167" customFormat="1" ht="60" x14ac:dyDescent="0.25">
      <c r="A172" s="259" t="s">
        <v>175</v>
      </c>
      <c r="B172" s="255" t="s">
        <v>624</v>
      </c>
      <c r="C172" s="260" t="s">
        <v>174</v>
      </c>
      <c r="D172" s="257">
        <v>36770.400000000001</v>
      </c>
      <c r="E172" s="257">
        <v>36770.400000000001</v>
      </c>
      <c r="F172" s="257">
        <f t="shared" si="2"/>
        <v>100</v>
      </c>
    </row>
    <row r="173" spans="1:6" s="167" customFormat="1" ht="60" x14ac:dyDescent="0.25">
      <c r="A173" s="259" t="s">
        <v>177</v>
      </c>
      <c r="B173" s="255" t="s">
        <v>624</v>
      </c>
      <c r="C173" s="260" t="s">
        <v>176</v>
      </c>
      <c r="D173" s="257">
        <v>282734</v>
      </c>
      <c r="E173" s="257">
        <v>280432.60048000002</v>
      </c>
      <c r="F173" s="257">
        <f t="shared" si="2"/>
        <v>99.186019537798785</v>
      </c>
    </row>
    <row r="174" spans="1:6" s="167" customFormat="1" ht="90" x14ac:dyDescent="0.25">
      <c r="A174" s="259" t="s">
        <v>179</v>
      </c>
      <c r="B174" s="255" t="s">
        <v>624</v>
      </c>
      <c r="C174" s="260" t="s">
        <v>178</v>
      </c>
      <c r="D174" s="257">
        <v>29700</v>
      </c>
      <c r="E174" s="257">
        <v>29700</v>
      </c>
      <c r="F174" s="257">
        <f t="shared" si="2"/>
        <v>100</v>
      </c>
    </row>
    <row r="175" spans="1:6" s="167" customFormat="1" ht="90" x14ac:dyDescent="0.25">
      <c r="A175" s="259" t="s">
        <v>181</v>
      </c>
      <c r="B175" s="255" t="s">
        <v>624</v>
      </c>
      <c r="C175" s="260" t="s">
        <v>180</v>
      </c>
      <c r="D175" s="257">
        <v>46447.3</v>
      </c>
      <c r="E175" s="257">
        <v>35484.538039999999</v>
      </c>
      <c r="F175" s="257">
        <f t="shared" si="2"/>
        <v>76.397418235290317</v>
      </c>
    </row>
    <row r="176" spans="1:6" s="167" customFormat="1" ht="60" x14ac:dyDescent="0.25">
      <c r="A176" s="259" t="s">
        <v>183</v>
      </c>
      <c r="B176" s="255" t="s">
        <v>624</v>
      </c>
      <c r="C176" s="260" t="s">
        <v>182</v>
      </c>
      <c r="D176" s="257">
        <v>61986.8</v>
      </c>
      <c r="E176" s="257">
        <v>61954.234939999995</v>
      </c>
      <c r="F176" s="257">
        <f t="shared" si="2"/>
        <v>99.947464524705239</v>
      </c>
    </row>
    <row r="177" spans="1:6" s="167" customFormat="1" ht="30" x14ac:dyDescent="0.25">
      <c r="A177" s="259" t="s">
        <v>185</v>
      </c>
      <c r="B177" s="255" t="s">
        <v>624</v>
      </c>
      <c r="C177" s="260" t="s">
        <v>184</v>
      </c>
      <c r="D177" s="257">
        <v>72622.3</v>
      </c>
      <c r="E177" s="257">
        <v>68585.243730000002</v>
      </c>
      <c r="F177" s="257">
        <f t="shared" si="2"/>
        <v>94.44102394168182</v>
      </c>
    </row>
    <row r="178" spans="1:6" s="167" customFormat="1" ht="62.25" customHeight="1" x14ac:dyDescent="0.25">
      <c r="A178" s="259" t="s">
        <v>187</v>
      </c>
      <c r="B178" s="255" t="s">
        <v>624</v>
      </c>
      <c r="C178" s="260" t="s">
        <v>186</v>
      </c>
      <c r="D178" s="257">
        <v>7736.9</v>
      </c>
      <c r="E178" s="257">
        <v>7163.0327699999998</v>
      </c>
      <c r="F178" s="257">
        <f t="shared" si="2"/>
        <v>92.582723959208465</v>
      </c>
    </row>
    <row r="179" spans="1:6" s="167" customFormat="1" ht="30" x14ac:dyDescent="0.25">
      <c r="A179" s="259" t="s">
        <v>189</v>
      </c>
      <c r="B179" s="255" t="s">
        <v>624</v>
      </c>
      <c r="C179" s="260" t="s">
        <v>188</v>
      </c>
      <c r="D179" s="257">
        <v>8635.2000000000007</v>
      </c>
      <c r="E179" s="257">
        <v>8601.0523300000004</v>
      </c>
      <c r="F179" s="257">
        <f t="shared" si="2"/>
        <v>99.604552644987947</v>
      </c>
    </row>
    <row r="180" spans="1:6" s="167" customFormat="1" ht="45" x14ac:dyDescent="0.25">
      <c r="A180" s="259" t="s">
        <v>191</v>
      </c>
      <c r="B180" s="255" t="s">
        <v>624</v>
      </c>
      <c r="C180" s="260" t="s">
        <v>190</v>
      </c>
      <c r="D180" s="257">
        <v>14857.3</v>
      </c>
      <c r="E180" s="257">
        <v>14857.3</v>
      </c>
      <c r="F180" s="257">
        <f t="shared" si="2"/>
        <v>100</v>
      </c>
    </row>
    <row r="181" spans="1:6" s="167" customFormat="1" ht="60" x14ac:dyDescent="0.25">
      <c r="A181" s="259" t="s">
        <v>193</v>
      </c>
      <c r="B181" s="255" t="s">
        <v>624</v>
      </c>
      <c r="C181" s="260" t="s">
        <v>192</v>
      </c>
      <c r="D181" s="257">
        <v>216948.4</v>
      </c>
      <c r="E181" s="257">
        <v>211563.5178</v>
      </c>
      <c r="F181" s="257">
        <f t="shared" si="2"/>
        <v>97.517897251143594</v>
      </c>
    </row>
    <row r="182" spans="1:6" s="167" customFormat="1" ht="45" x14ac:dyDescent="0.25">
      <c r="A182" s="259" t="s">
        <v>195</v>
      </c>
      <c r="B182" s="255" t="s">
        <v>624</v>
      </c>
      <c r="C182" s="260" t="s">
        <v>194</v>
      </c>
      <c r="D182" s="257">
        <v>6837.31909</v>
      </c>
      <c r="E182" s="257">
        <v>6837.31909</v>
      </c>
      <c r="F182" s="257">
        <f t="shared" si="2"/>
        <v>100</v>
      </c>
    </row>
    <row r="183" spans="1:6" s="167" customFormat="1" ht="60" x14ac:dyDescent="0.25">
      <c r="A183" s="259" t="s">
        <v>197</v>
      </c>
      <c r="B183" s="255" t="s">
        <v>624</v>
      </c>
      <c r="C183" s="260" t="s">
        <v>196</v>
      </c>
      <c r="D183" s="257">
        <v>32645.56194</v>
      </c>
      <c r="E183" s="257">
        <v>32645.56194</v>
      </c>
      <c r="F183" s="257">
        <f t="shared" si="2"/>
        <v>100</v>
      </c>
    </row>
    <row r="184" spans="1:6" s="167" customFormat="1" ht="75" x14ac:dyDescent="0.25">
      <c r="A184" s="259" t="s">
        <v>199</v>
      </c>
      <c r="B184" s="255" t="s">
        <v>624</v>
      </c>
      <c r="C184" s="260" t="s">
        <v>198</v>
      </c>
      <c r="D184" s="257">
        <v>571067</v>
      </c>
      <c r="E184" s="257">
        <v>571066.9675700001</v>
      </c>
      <c r="F184" s="257">
        <f t="shared" si="2"/>
        <v>99.99999432115672</v>
      </c>
    </row>
    <row r="185" spans="1:6" s="167" customFormat="1" ht="45" x14ac:dyDescent="0.25">
      <c r="A185" s="259" t="s">
        <v>201</v>
      </c>
      <c r="B185" s="255" t="s">
        <v>624</v>
      </c>
      <c r="C185" s="260" t="s">
        <v>200</v>
      </c>
      <c r="D185" s="257">
        <v>157212</v>
      </c>
      <c r="E185" s="257">
        <v>73735.305500000002</v>
      </c>
      <c r="F185" s="257">
        <f t="shared" si="2"/>
        <v>46.90183033101799</v>
      </c>
    </row>
    <row r="186" spans="1:6" s="167" customFormat="1" ht="30" x14ac:dyDescent="0.25">
      <c r="A186" s="259" t="s">
        <v>203</v>
      </c>
      <c r="B186" s="255" t="s">
        <v>624</v>
      </c>
      <c r="C186" s="260" t="s">
        <v>202</v>
      </c>
      <c r="D186" s="257">
        <v>16764.599999999999</v>
      </c>
      <c r="E186" s="257">
        <v>16747.975180000001</v>
      </c>
      <c r="F186" s="257">
        <f t="shared" si="2"/>
        <v>99.900833780704602</v>
      </c>
    </row>
    <row r="187" spans="1:6" s="167" customFormat="1" ht="120.75" customHeight="1" x14ac:dyDescent="0.25">
      <c r="A187" s="259" t="s">
        <v>205</v>
      </c>
      <c r="B187" s="255" t="s">
        <v>624</v>
      </c>
      <c r="C187" s="260" t="s">
        <v>204</v>
      </c>
      <c r="D187" s="257">
        <v>21366.7</v>
      </c>
      <c r="E187" s="257">
        <v>20449.956999999999</v>
      </c>
      <c r="F187" s="257">
        <f t="shared" si="2"/>
        <v>95.709477832327863</v>
      </c>
    </row>
    <row r="188" spans="1:6" s="167" customFormat="1" ht="63" customHeight="1" x14ac:dyDescent="0.25">
      <c r="A188" s="259" t="s">
        <v>207</v>
      </c>
      <c r="B188" s="255" t="s">
        <v>624</v>
      </c>
      <c r="C188" s="260" t="s">
        <v>206</v>
      </c>
      <c r="D188" s="257">
        <v>28021.4</v>
      </c>
      <c r="E188" s="257">
        <v>28021.4</v>
      </c>
      <c r="F188" s="257">
        <f t="shared" si="2"/>
        <v>100</v>
      </c>
    </row>
    <row r="189" spans="1:6" s="167" customFormat="1" ht="75" x14ac:dyDescent="0.25">
      <c r="A189" s="259" t="s">
        <v>209</v>
      </c>
      <c r="B189" s="255" t="s">
        <v>624</v>
      </c>
      <c r="C189" s="260" t="s">
        <v>208</v>
      </c>
      <c r="D189" s="257">
        <v>22770</v>
      </c>
      <c r="E189" s="257">
        <v>22770</v>
      </c>
      <c r="F189" s="257">
        <f t="shared" si="2"/>
        <v>100</v>
      </c>
    </row>
    <row r="190" spans="1:6" s="167" customFormat="1" ht="75" x14ac:dyDescent="0.25">
      <c r="A190" s="259" t="s">
        <v>211</v>
      </c>
      <c r="B190" s="255" t="s">
        <v>624</v>
      </c>
      <c r="C190" s="260" t="s">
        <v>210</v>
      </c>
      <c r="D190" s="257">
        <v>2819</v>
      </c>
      <c r="E190" s="257">
        <v>2819</v>
      </c>
      <c r="F190" s="257">
        <f t="shared" si="2"/>
        <v>100</v>
      </c>
    </row>
    <row r="191" spans="1:6" s="167" customFormat="1" ht="30" x14ac:dyDescent="0.25">
      <c r="A191" s="259" t="s">
        <v>213</v>
      </c>
      <c r="B191" s="255" t="s">
        <v>624</v>
      </c>
      <c r="C191" s="260" t="s">
        <v>212</v>
      </c>
      <c r="D191" s="257">
        <v>9504</v>
      </c>
      <c r="E191" s="257">
        <v>9504</v>
      </c>
      <c r="F191" s="257">
        <f t="shared" si="2"/>
        <v>100</v>
      </c>
    </row>
    <row r="192" spans="1:6" s="167" customFormat="1" ht="60" x14ac:dyDescent="0.25">
      <c r="A192" s="259" t="s">
        <v>215</v>
      </c>
      <c r="B192" s="255" t="s">
        <v>624</v>
      </c>
      <c r="C192" s="260" t="s">
        <v>214</v>
      </c>
      <c r="D192" s="257">
        <v>3889.7</v>
      </c>
      <c r="E192" s="257">
        <v>3889.7</v>
      </c>
      <c r="F192" s="257">
        <f t="shared" si="2"/>
        <v>100</v>
      </c>
    </row>
    <row r="193" spans="1:6" s="167" customFormat="1" ht="75" x14ac:dyDescent="0.25">
      <c r="A193" s="259" t="s">
        <v>217</v>
      </c>
      <c r="B193" s="255" t="s">
        <v>624</v>
      </c>
      <c r="C193" s="260" t="s">
        <v>216</v>
      </c>
      <c r="D193" s="257">
        <v>683.4</v>
      </c>
      <c r="E193" s="257">
        <v>683.4</v>
      </c>
      <c r="F193" s="257">
        <f t="shared" si="2"/>
        <v>100</v>
      </c>
    </row>
    <row r="194" spans="1:6" s="167" customFormat="1" ht="45" x14ac:dyDescent="0.25">
      <c r="A194" s="259" t="s">
        <v>219</v>
      </c>
      <c r="B194" s="255" t="s">
        <v>624</v>
      </c>
      <c r="C194" s="260" t="s">
        <v>218</v>
      </c>
      <c r="D194" s="257">
        <v>2529005.7000000002</v>
      </c>
      <c r="E194" s="257">
        <v>1986921.9286099998</v>
      </c>
      <c r="F194" s="257">
        <f t="shared" si="2"/>
        <v>78.5653400706056</v>
      </c>
    </row>
    <row r="195" spans="1:6" s="167" customFormat="1" ht="60" x14ac:dyDescent="0.25">
      <c r="A195" s="259" t="s">
        <v>221</v>
      </c>
      <c r="B195" s="255" t="s">
        <v>624</v>
      </c>
      <c r="C195" s="260" t="s">
        <v>220</v>
      </c>
      <c r="D195" s="257">
        <v>153720.1</v>
      </c>
      <c r="E195" s="257">
        <v>153720.1</v>
      </c>
      <c r="F195" s="257">
        <f t="shared" si="2"/>
        <v>100</v>
      </c>
    </row>
    <row r="196" spans="1:6" s="167" customFormat="1" ht="75" x14ac:dyDescent="0.25">
      <c r="A196" s="259" t="s">
        <v>223</v>
      </c>
      <c r="B196" s="255" t="s">
        <v>624</v>
      </c>
      <c r="C196" s="260" t="s">
        <v>222</v>
      </c>
      <c r="D196" s="257">
        <v>45250.06</v>
      </c>
      <c r="E196" s="257">
        <v>45250.06</v>
      </c>
      <c r="F196" s="257">
        <f t="shared" si="2"/>
        <v>100</v>
      </c>
    </row>
    <row r="197" spans="1:6" s="167" customFormat="1" ht="75" x14ac:dyDescent="0.25">
      <c r="A197" s="259" t="s">
        <v>225</v>
      </c>
      <c r="B197" s="255" t="s">
        <v>624</v>
      </c>
      <c r="C197" s="260" t="s">
        <v>224</v>
      </c>
      <c r="D197" s="257">
        <v>358.8</v>
      </c>
      <c r="E197" s="257">
        <v>358.8</v>
      </c>
      <c r="F197" s="257">
        <f t="shared" si="2"/>
        <v>100</v>
      </c>
    </row>
    <row r="198" spans="1:6" s="167" customFormat="1" ht="60" x14ac:dyDescent="0.25">
      <c r="A198" s="259" t="s">
        <v>227</v>
      </c>
      <c r="B198" s="255" t="s">
        <v>624</v>
      </c>
      <c r="C198" s="260" t="s">
        <v>226</v>
      </c>
      <c r="D198" s="257">
        <v>271252.7</v>
      </c>
      <c r="E198" s="257">
        <v>268385.63416999998</v>
      </c>
      <c r="F198" s="257">
        <f t="shared" si="2"/>
        <v>98.943027726544273</v>
      </c>
    </row>
    <row r="199" spans="1:6" s="167" customFormat="1" ht="78.75" customHeight="1" x14ac:dyDescent="0.25">
      <c r="A199" s="259" t="s">
        <v>229</v>
      </c>
      <c r="B199" s="255" t="s">
        <v>624</v>
      </c>
      <c r="C199" s="260" t="s">
        <v>228</v>
      </c>
      <c r="D199" s="257">
        <v>4121.7</v>
      </c>
      <c r="E199" s="257">
        <v>4121.7</v>
      </c>
      <c r="F199" s="257">
        <f t="shared" si="2"/>
        <v>100</v>
      </c>
    </row>
    <row r="200" spans="1:6" s="167" customFormat="1" ht="45" x14ac:dyDescent="0.25">
      <c r="A200" s="259" t="s">
        <v>231</v>
      </c>
      <c r="B200" s="255" t="s">
        <v>624</v>
      </c>
      <c r="C200" s="260" t="s">
        <v>230</v>
      </c>
      <c r="D200" s="257">
        <v>320.10000000000002</v>
      </c>
      <c r="E200" s="257">
        <v>320.10000000000002</v>
      </c>
      <c r="F200" s="257">
        <f t="shared" si="2"/>
        <v>100</v>
      </c>
    </row>
    <row r="201" spans="1:6" s="167" customFormat="1" ht="60" x14ac:dyDescent="0.25">
      <c r="A201" s="259" t="s">
        <v>233</v>
      </c>
      <c r="B201" s="255" t="s">
        <v>624</v>
      </c>
      <c r="C201" s="260" t="s">
        <v>232</v>
      </c>
      <c r="D201" s="257">
        <v>22907.599999999999</v>
      </c>
      <c r="E201" s="257">
        <v>22293.682980000001</v>
      </c>
      <c r="F201" s="257">
        <f t="shared" si="2"/>
        <v>97.320029073320654</v>
      </c>
    </row>
    <row r="202" spans="1:6" s="167" customFormat="1" ht="60" x14ac:dyDescent="0.25">
      <c r="A202" s="259" t="s">
        <v>235</v>
      </c>
      <c r="B202" s="255" t="s">
        <v>624</v>
      </c>
      <c r="C202" s="260" t="s">
        <v>234</v>
      </c>
      <c r="D202" s="257">
        <v>8712.5</v>
      </c>
      <c r="E202" s="257">
        <v>6967.2851600000004</v>
      </c>
      <c r="F202" s="257">
        <f t="shared" si="2"/>
        <v>79.968839713055957</v>
      </c>
    </row>
    <row r="203" spans="1:6" s="167" customFormat="1" ht="30" customHeight="1" x14ac:dyDescent="0.25">
      <c r="A203" s="259" t="s">
        <v>237</v>
      </c>
      <c r="B203" s="255" t="s">
        <v>624</v>
      </c>
      <c r="C203" s="260" t="s">
        <v>236</v>
      </c>
      <c r="D203" s="257">
        <v>52884.3</v>
      </c>
      <c r="E203" s="257">
        <v>52884.3</v>
      </c>
      <c r="F203" s="257">
        <f t="shared" si="2"/>
        <v>100</v>
      </c>
    </row>
    <row r="204" spans="1:6" s="167" customFormat="1" ht="60" x14ac:dyDescent="0.25">
      <c r="A204" s="259" t="s">
        <v>239</v>
      </c>
      <c r="B204" s="255" t="s">
        <v>624</v>
      </c>
      <c r="C204" s="260" t="s">
        <v>238</v>
      </c>
      <c r="D204" s="257">
        <v>14389.5</v>
      </c>
      <c r="E204" s="257">
        <v>13232.908890000001</v>
      </c>
      <c r="F204" s="257">
        <f t="shared" si="2"/>
        <v>91.9622564369853</v>
      </c>
    </row>
    <row r="205" spans="1:6" s="167" customFormat="1" ht="60" x14ac:dyDescent="0.25">
      <c r="A205" s="259" t="s">
        <v>241</v>
      </c>
      <c r="B205" s="255" t="s">
        <v>624</v>
      </c>
      <c r="C205" s="260" t="s">
        <v>240</v>
      </c>
      <c r="D205" s="257">
        <v>85518.327000000005</v>
      </c>
      <c r="E205" s="257">
        <v>85518.327000000005</v>
      </c>
      <c r="F205" s="257">
        <f t="shared" si="2"/>
        <v>100</v>
      </c>
    </row>
    <row r="206" spans="1:6" s="167" customFormat="1" ht="45" x14ac:dyDescent="0.25">
      <c r="A206" s="259" t="s">
        <v>243</v>
      </c>
      <c r="B206" s="255" t="s">
        <v>624</v>
      </c>
      <c r="C206" s="260" t="s">
        <v>242</v>
      </c>
      <c r="D206" s="257">
        <v>53326.9</v>
      </c>
      <c r="E206" s="257">
        <v>53326.9</v>
      </c>
      <c r="F206" s="257">
        <f t="shared" ref="F206:F269" si="3">+E206/D206*100</f>
        <v>100</v>
      </c>
    </row>
    <row r="207" spans="1:6" s="167" customFormat="1" ht="60" x14ac:dyDescent="0.25">
      <c r="A207" s="259" t="s">
        <v>245</v>
      </c>
      <c r="B207" s="255" t="s">
        <v>624</v>
      </c>
      <c r="C207" s="260" t="s">
        <v>244</v>
      </c>
      <c r="D207" s="257">
        <v>166080.9</v>
      </c>
      <c r="E207" s="257">
        <v>166080.9</v>
      </c>
      <c r="F207" s="257">
        <f t="shared" si="3"/>
        <v>100</v>
      </c>
    </row>
    <row r="208" spans="1:6" s="167" customFormat="1" ht="45" x14ac:dyDescent="0.25">
      <c r="A208" s="259" t="s">
        <v>247</v>
      </c>
      <c r="B208" s="255" t="s">
        <v>624</v>
      </c>
      <c r="C208" s="260" t="s">
        <v>246</v>
      </c>
      <c r="D208" s="257">
        <v>111009.8</v>
      </c>
      <c r="E208" s="257">
        <v>111009.8</v>
      </c>
      <c r="F208" s="257">
        <f t="shared" si="3"/>
        <v>100</v>
      </c>
    </row>
    <row r="209" spans="1:6" s="167" customFormat="1" ht="30" x14ac:dyDescent="0.25">
      <c r="A209" s="259" t="s">
        <v>249</v>
      </c>
      <c r="B209" s="255" t="s">
        <v>624</v>
      </c>
      <c r="C209" s="260" t="s">
        <v>248</v>
      </c>
      <c r="D209" s="257">
        <v>21440</v>
      </c>
      <c r="E209" s="257">
        <v>21440</v>
      </c>
      <c r="F209" s="257">
        <f t="shared" si="3"/>
        <v>100</v>
      </c>
    </row>
    <row r="210" spans="1:6" s="167" customFormat="1" ht="45" x14ac:dyDescent="0.25">
      <c r="A210" s="259" t="s">
        <v>251</v>
      </c>
      <c r="B210" s="255" t="s">
        <v>624</v>
      </c>
      <c r="C210" s="260" t="s">
        <v>250</v>
      </c>
      <c r="D210" s="257">
        <v>1912.5</v>
      </c>
      <c r="E210" s="257">
        <v>1912.5</v>
      </c>
      <c r="F210" s="257">
        <f t="shared" si="3"/>
        <v>100</v>
      </c>
    </row>
    <row r="211" spans="1:6" s="167" customFormat="1" ht="45" x14ac:dyDescent="0.25">
      <c r="A211" s="259" t="s">
        <v>253</v>
      </c>
      <c r="B211" s="255" t="s">
        <v>624</v>
      </c>
      <c r="C211" s="260" t="s">
        <v>252</v>
      </c>
      <c r="D211" s="257">
        <v>9033.1</v>
      </c>
      <c r="E211" s="257">
        <v>9033.1</v>
      </c>
      <c r="F211" s="257">
        <f t="shared" si="3"/>
        <v>100</v>
      </c>
    </row>
    <row r="212" spans="1:6" s="167" customFormat="1" ht="45" x14ac:dyDescent="0.25">
      <c r="A212" s="259" t="s">
        <v>255</v>
      </c>
      <c r="B212" s="255" t="s">
        <v>624</v>
      </c>
      <c r="C212" s="260" t="s">
        <v>254</v>
      </c>
      <c r="D212" s="257">
        <v>10404.9</v>
      </c>
      <c r="E212" s="257">
        <v>9792.1672200000012</v>
      </c>
      <c r="F212" s="257">
        <f t="shared" si="3"/>
        <v>94.111113225499537</v>
      </c>
    </row>
    <row r="213" spans="1:6" s="167" customFormat="1" ht="30" x14ac:dyDescent="0.25">
      <c r="A213" s="259" t="s">
        <v>257</v>
      </c>
      <c r="B213" s="255" t="s">
        <v>624</v>
      </c>
      <c r="C213" s="260" t="s">
        <v>256</v>
      </c>
      <c r="D213" s="257">
        <v>60298.2</v>
      </c>
      <c r="E213" s="257">
        <v>60298.2</v>
      </c>
      <c r="F213" s="257">
        <f t="shared" si="3"/>
        <v>100</v>
      </c>
    </row>
    <row r="214" spans="1:6" s="167" customFormat="1" ht="45" x14ac:dyDescent="0.25">
      <c r="A214" s="259" t="s">
        <v>259</v>
      </c>
      <c r="B214" s="255" t="s">
        <v>624</v>
      </c>
      <c r="C214" s="260" t="s">
        <v>258</v>
      </c>
      <c r="D214" s="257">
        <v>395628.5</v>
      </c>
      <c r="E214" s="257">
        <v>395628.5</v>
      </c>
      <c r="F214" s="257">
        <f t="shared" si="3"/>
        <v>100</v>
      </c>
    </row>
    <row r="215" spans="1:6" s="167" customFormat="1" ht="45" x14ac:dyDescent="0.25">
      <c r="A215" s="259" t="s">
        <v>261</v>
      </c>
      <c r="B215" s="255" t="s">
        <v>624</v>
      </c>
      <c r="C215" s="260" t="s">
        <v>260</v>
      </c>
      <c r="D215" s="257">
        <v>338474</v>
      </c>
      <c r="E215" s="257">
        <v>338474</v>
      </c>
      <c r="F215" s="257">
        <f t="shared" si="3"/>
        <v>100</v>
      </c>
    </row>
    <row r="216" spans="1:6" s="167" customFormat="1" ht="45" x14ac:dyDescent="0.25">
      <c r="A216" s="259" t="s">
        <v>263</v>
      </c>
      <c r="B216" s="255" t="s">
        <v>624</v>
      </c>
      <c r="C216" s="260" t="s">
        <v>262</v>
      </c>
      <c r="D216" s="257">
        <v>148500</v>
      </c>
      <c r="E216" s="257">
        <v>148500</v>
      </c>
      <c r="F216" s="257">
        <f t="shared" si="3"/>
        <v>100</v>
      </c>
    </row>
    <row r="217" spans="1:6" s="167" customFormat="1" ht="45" x14ac:dyDescent="0.25">
      <c r="A217" s="259" t="s">
        <v>265</v>
      </c>
      <c r="B217" s="255" t="s">
        <v>624</v>
      </c>
      <c r="C217" s="260" t="s">
        <v>264</v>
      </c>
      <c r="D217" s="257">
        <v>89988.4</v>
      </c>
      <c r="E217" s="257">
        <v>89988.4</v>
      </c>
      <c r="F217" s="257">
        <f t="shared" si="3"/>
        <v>100</v>
      </c>
    </row>
    <row r="218" spans="1:6" s="167" customFormat="1" ht="45" x14ac:dyDescent="0.25">
      <c r="A218" s="259" t="s">
        <v>267</v>
      </c>
      <c r="B218" s="255" t="s">
        <v>624</v>
      </c>
      <c r="C218" s="260" t="s">
        <v>266</v>
      </c>
      <c r="D218" s="257">
        <v>95513</v>
      </c>
      <c r="E218" s="257">
        <v>95513</v>
      </c>
      <c r="F218" s="257">
        <f t="shared" si="3"/>
        <v>100</v>
      </c>
    </row>
    <row r="219" spans="1:6" s="167" customFormat="1" ht="60" x14ac:dyDescent="0.25">
      <c r="A219" s="259" t="s">
        <v>269</v>
      </c>
      <c r="B219" s="255" t="s">
        <v>624</v>
      </c>
      <c r="C219" s="260" t="s">
        <v>268</v>
      </c>
      <c r="D219" s="257">
        <v>1078</v>
      </c>
      <c r="E219" s="257">
        <v>212.82307999999998</v>
      </c>
      <c r="F219" s="257">
        <f t="shared" si="3"/>
        <v>19.742400742115027</v>
      </c>
    </row>
    <row r="220" spans="1:6" s="167" customFormat="1" ht="30" x14ac:dyDescent="0.25">
      <c r="A220" s="259" t="s">
        <v>271</v>
      </c>
      <c r="B220" s="255" t="s">
        <v>624</v>
      </c>
      <c r="C220" s="260" t="s">
        <v>270</v>
      </c>
      <c r="D220" s="257">
        <v>148333.1</v>
      </c>
      <c r="E220" s="257">
        <v>150495.65712000002</v>
      </c>
      <c r="F220" s="257">
        <f t="shared" si="3"/>
        <v>101.45790596973974</v>
      </c>
    </row>
    <row r="221" spans="1:6" s="167" customFormat="1" ht="60" x14ac:dyDescent="0.25">
      <c r="A221" s="259" t="s">
        <v>273</v>
      </c>
      <c r="B221" s="255" t="s">
        <v>624</v>
      </c>
      <c r="C221" s="260" t="s">
        <v>272</v>
      </c>
      <c r="D221" s="257">
        <v>16755.7</v>
      </c>
      <c r="E221" s="257">
        <v>16755.7</v>
      </c>
      <c r="F221" s="257">
        <f t="shared" si="3"/>
        <v>100</v>
      </c>
    </row>
    <row r="222" spans="1:6" s="167" customFormat="1" ht="47.25" customHeight="1" x14ac:dyDescent="0.25">
      <c r="A222" s="259" t="s">
        <v>275</v>
      </c>
      <c r="B222" s="255" t="s">
        <v>624</v>
      </c>
      <c r="C222" s="260" t="s">
        <v>274</v>
      </c>
      <c r="D222" s="257">
        <v>26480.7</v>
      </c>
      <c r="E222" s="257">
        <v>26480.7</v>
      </c>
      <c r="F222" s="257">
        <f t="shared" si="3"/>
        <v>100</v>
      </c>
    </row>
    <row r="223" spans="1:6" s="167" customFormat="1" ht="90" x14ac:dyDescent="0.25">
      <c r="A223" s="259" t="s">
        <v>277</v>
      </c>
      <c r="B223" s="255" t="s">
        <v>624</v>
      </c>
      <c r="C223" s="260" t="s">
        <v>276</v>
      </c>
      <c r="D223" s="257">
        <v>156263.4</v>
      </c>
      <c r="E223" s="257">
        <v>156263.4</v>
      </c>
      <c r="F223" s="257">
        <f t="shared" si="3"/>
        <v>100</v>
      </c>
    </row>
    <row r="224" spans="1:6" s="167" customFormat="1" ht="60" x14ac:dyDescent="0.25">
      <c r="A224" s="259" t="s">
        <v>279</v>
      </c>
      <c r="B224" s="255" t="s">
        <v>624</v>
      </c>
      <c r="C224" s="260" t="s">
        <v>278</v>
      </c>
      <c r="D224" s="257">
        <v>157885.1</v>
      </c>
      <c r="E224" s="257">
        <v>140101.95765</v>
      </c>
      <c r="F224" s="257">
        <f t="shared" si="3"/>
        <v>88.736655738888587</v>
      </c>
    </row>
    <row r="225" spans="1:6" s="167" customFormat="1" ht="60" x14ac:dyDescent="0.25">
      <c r="A225" s="259" t="s">
        <v>281</v>
      </c>
      <c r="B225" s="255" t="s">
        <v>624</v>
      </c>
      <c r="C225" s="260" t="s">
        <v>280</v>
      </c>
      <c r="D225" s="257">
        <v>192228.68</v>
      </c>
      <c r="E225" s="257">
        <v>188798.47180999999</v>
      </c>
      <c r="F225" s="257">
        <f t="shared" si="3"/>
        <v>98.215558578459778</v>
      </c>
    </row>
    <row r="226" spans="1:6" s="167" customFormat="1" ht="30" x14ac:dyDescent="0.25">
      <c r="A226" s="259" t="s">
        <v>283</v>
      </c>
      <c r="B226" s="255" t="s">
        <v>624</v>
      </c>
      <c r="C226" s="260" t="s">
        <v>282</v>
      </c>
      <c r="D226" s="257">
        <v>31540.2</v>
      </c>
      <c r="E226" s="257">
        <v>31540.2</v>
      </c>
      <c r="F226" s="257">
        <f t="shared" si="3"/>
        <v>100</v>
      </c>
    </row>
    <row r="227" spans="1:6" s="167" customFormat="1" ht="45" x14ac:dyDescent="0.25">
      <c r="A227" s="259" t="s">
        <v>287</v>
      </c>
      <c r="B227" s="255" t="s">
        <v>624</v>
      </c>
      <c r="C227" s="260" t="s">
        <v>286</v>
      </c>
      <c r="D227" s="257">
        <v>19948</v>
      </c>
      <c r="E227" s="257">
        <v>19948</v>
      </c>
      <c r="F227" s="257">
        <f t="shared" si="3"/>
        <v>100</v>
      </c>
    </row>
    <row r="228" spans="1:6" s="167" customFormat="1" ht="60" x14ac:dyDescent="0.25">
      <c r="A228" s="259" t="s">
        <v>289</v>
      </c>
      <c r="B228" s="255" t="s">
        <v>624</v>
      </c>
      <c r="C228" s="260" t="s">
        <v>288</v>
      </c>
      <c r="D228" s="257">
        <v>603.5</v>
      </c>
      <c r="E228" s="257">
        <v>603.5</v>
      </c>
      <c r="F228" s="257">
        <f t="shared" si="3"/>
        <v>100</v>
      </c>
    </row>
    <row r="229" spans="1:6" s="167" customFormat="1" ht="45" x14ac:dyDescent="0.25">
      <c r="A229" s="259" t="s">
        <v>291</v>
      </c>
      <c r="B229" s="255" t="s">
        <v>624</v>
      </c>
      <c r="C229" s="260" t="s">
        <v>290</v>
      </c>
      <c r="D229" s="257">
        <v>9653.5</v>
      </c>
      <c r="E229" s="257">
        <v>7677.4</v>
      </c>
      <c r="F229" s="257">
        <f t="shared" si="3"/>
        <v>79.529704252343706</v>
      </c>
    </row>
    <row r="230" spans="1:6" s="167" customFormat="1" ht="45" x14ac:dyDescent="0.25">
      <c r="A230" s="259" t="s">
        <v>293</v>
      </c>
      <c r="B230" s="255" t="s">
        <v>624</v>
      </c>
      <c r="C230" s="260" t="s">
        <v>292</v>
      </c>
      <c r="D230" s="257">
        <v>443347.5</v>
      </c>
      <c r="E230" s="257">
        <v>399882.49864000001</v>
      </c>
      <c r="F230" s="257">
        <f t="shared" si="3"/>
        <v>90.196177634925206</v>
      </c>
    </row>
    <row r="231" spans="1:6" s="167" customFormat="1" ht="60" x14ac:dyDescent="0.25">
      <c r="A231" s="259" t="s">
        <v>295</v>
      </c>
      <c r="B231" s="255" t="s">
        <v>624</v>
      </c>
      <c r="C231" s="260" t="s">
        <v>294</v>
      </c>
      <c r="D231" s="257">
        <v>8936.6</v>
      </c>
      <c r="E231" s="257">
        <v>8936.6</v>
      </c>
      <c r="F231" s="257">
        <f t="shared" si="3"/>
        <v>100</v>
      </c>
    </row>
    <row r="232" spans="1:6" s="167" customFormat="1" ht="60" x14ac:dyDescent="0.25">
      <c r="A232" s="259" t="s">
        <v>297</v>
      </c>
      <c r="B232" s="255" t="s">
        <v>624</v>
      </c>
      <c r="C232" s="260" t="s">
        <v>296</v>
      </c>
      <c r="D232" s="257">
        <v>128.30000000000001</v>
      </c>
      <c r="E232" s="257">
        <v>163.30000000000001</v>
      </c>
      <c r="F232" s="257">
        <f t="shared" si="3"/>
        <v>127.27981293842556</v>
      </c>
    </row>
    <row r="233" spans="1:6" s="167" customFormat="1" ht="75" x14ac:dyDescent="0.25">
      <c r="A233" s="259" t="s">
        <v>299</v>
      </c>
      <c r="B233" s="255" t="s">
        <v>624</v>
      </c>
      <c r="C233" s="260" t="s">
        <v>298</v>
      </c>
      <c r="D233" s="257">
        <v>24634.400000000001</v>
      </c>
      <c r="E233" s="257">
        <v>24634.400000000001</v>
      </c>
      <c r="F233" s="257">
        <f t="shared" si="3"/>
        <v>100</v>
      </c>
    </row>
    <row r="234" spans="1:6" s="167" customFormat="1" ht="60" x14ac:dyDescent="0.25">
      <c r="A234" s="259" t="s">
        <v>301</v>
      </c>
      <c r="B234" s="255" t="s">
        <v>624</v>
      </c>
      <c r="C234" s="260" t="s">
        <v>300</v>
      </c>
      <c r="D234" s="257">
        <v>4575.0940000000001</v>
      </c>
      <c r="E234" s="257">
        <v>4575.0930399999997</v>
      </c>
      <c r="F234" s="257">
        <f t="shared" si="3"/>
        <v>99.999979016824568</v>
      </c>
    </row>
    <row r="235" spans="1:6" s="167" customFormat="1" ht="60" x14ac:dyDescent="0.25">
      <c r="A235" s="259" t="s">
        <v>303</v>
      </c>
      <c r="B235" s="255" t="s">
        <v>624</v>
      </c>
      <c r="C235" s="260" t="s">
        <v>302</v>
      </c>
      <c r="D235" s="257">
        <v>26.9</v>
      </c>
      <c r="E235" s="257">
        <v>0</v>
      </c>
      <c r="F235" s="257">
        <f t="shared" si="3"/>
        <v>0</v>
      </c>
    </row>
    <row r="236" spans="1:6" s="167" customFormat="1" ht="45" x14ac:dyDescent="0.25">
      <c r="A236" s="259" t="s">
        <v>305</v>
      </c>
      <c r="B236" s="255" t="s">
        <v>624</v>
      </c>
      <c r="C236" s="260" t="s">
        <v>304</v>
      </c>
      <c r="D236" s="257">
        <v>199225.7</v>
      </c>
      <c r="E236" s="257">
        <v>204688.5</v>
      </c>
      <c r="F236" s="257">
        <f t="shared" si="3"/>
        <v>102.74201571383612</v>
      </c>
    </row>
    <row r="237" spans="1:6" s="167" customFormat="1" ht="45" x14ac:dyDescent="0.25">
      <c r="A237" s="259" t="s">
        <v>307</v>
      </c>
      <c r="B237" s="255" t="s">
        <v>624</v>
      </c>
      <c r="C237" s="260" t="s">
        <v>306</v>
      </c>
      <c r="D237" s="257">
        <v>25602.6</v>
      </c>
      <c r="E237" s="257">
        <v>17727.22</v>
      </c>
      <c r="F237" s="257">
        <f t="shared" si="3"/>
        <v>69.239920945528979</v>
      </c>
    </row>
    <row r="238" spans="1:6" s="167" customFormat="1" ht="75" x14ac:dyDescent="0.25">
      <c r="A238" s="259" t="s">
        <v>309</v>
      </c>
      <c r="B238" s="255" t="s">
        <v>624</v>
      </c>
      <c r="C238" s="260" t="s">
        <v>308</v>
      </c>
      <c r="D238" s="257">
        <v>40838.6</v>
      </c>
      <c r="E238" s="257">
        <v>30511.3</v>
      </c>
      <c r="F238" s="257">
        <f t="shared" si="3"/>
        <v>74.711914708143766</v>
      </c>
    </row>
    <row r="239" spans="1:6" s="167" customFormat="1" ht="60" x14ac:dyDescent="0.25">
      <c r="A239" s="259" t="s">
        <v>311</v>
      </c>
      <c r="B239" s="255" t="s">
        <v>624</v>
      </c>
      <c r="C239" s="260" t="s">
        <v>310</v>
      </c>
      <c r="D239" s="257">
        <v>40.1</v>
      </c>
      <c r="E239" s="257">
        <v>40.1</v>
      </c>
      <c r="F239" s="257">
        <f t="shared" si="3"/>
        <v>100</v>
      </c>
    </row>
    <row r="240" spans="1:6" s="167" customFormat="1" ht="45" x14ac:dyDescent="0.25">
      <c r="A240" s="259" t="s">
        <v>313</v>
      </c>
      <c r="B240" s="255" t="s">
        <v>624</v>
      </c>
      <c r="C240" s="260" t="s">
        <v>312</v>
      </c>
      <c r="D240" s="257">
        <v>1327485.3999999999</v>
      </c>
      <c r="E240" s="257">
        <v>1293977.5</v>
      </c>
      <c r="F240" s="257">
        <f t="shared" si="3"/>
        <v>97.475836645736365</v>
      </c>
    </row>
    <row r="241" spans="1:6" s="167" customFormat="1" ht="90" x14ac:dyDescent="0.25">
      <c r="A241" s="259" t="s">
        <v>315</v>
      </c>
      <c r="B241" s="255" t="s">
        <v>624</v>
      </c>
      <c r="C241" s="260" t="s">
        <v>314</v>
      </c>
      <c r="D241" s="257">
        <v>716597.1</v>
      </c>
      <c r="E241" s="257">
        <v>676078.63051000005</v>
      </c>
      <c r="F241" s="257">
        <f t="shared" si="3"/>
        <v>94.345711210664973</v>
      </c>
    </row>
    <row r="242" spans="1:6" s="167" customFormat="1" ht="30" x14ac:dyDescent="0.25">
      <c r="A242" s="259" t="s">
        <v>317</v>
      </c>
      <c r="B242" s="255" t="s">
        <v>624</v>
      </c>
      <c r="C242" s="260" t="s">
        <v>316</v>
      </c>
      <c r="D242" s="257">
        <v>29584.799999999999</v>
      </c>
      <c r="E242" s="257">
        <v>29584.799999999999</v>
      </c>
      <c r="F242" s="257">
        <f t="shared" si="3"/>
        <v>100</v>
      </c>
    </row>
    <row r="243" spans="1:6" s="167" customFormat="1" ht="75" x14ac:dyDescent="0.25">
      <c r="A243" s="259" t="s">
        <v>319</v>
      </c>
      <c r="B243" s="255" t="s">
        <v>624</v>
      </c>
      <c r="C243" s="260" t="s">
        <v>318</v>
      </c>
      <c r="D243" s="257">
        <v>8684.2000000000007</v>
      </c>
      <c r="E243" s="257">
        <v>8684.2000000000007</v>
      </c>
      <c r="F243" s="257">
        <f t="shared" si="3"/>
        <v>100</v>
      </c>
    </row>
    <row r="244" spans="1:6" s="167" customFormat="1" ht="30" x14ac:dyDescent="0.25">
      <c r="A244" s="259" t="s">
        <v>321</v>
      </c>
      <c r="B244" s="255" t="s">
        <v>624</v>
      </c>
      <c r="C244" s="260" t="s">
        <v>320</v>
      </c>
      <c r="D244" s="257">
        <v>277.10000000000002</v>
      </c>
      <c r="E244" s="257">
        <v>277.10000000000002</v>
      </c>
      <c r="F244" s="257">
        <f t="shared" si="3"/>
        <v>100</v>
      </c>
    </row>
    <row r="245" spans="1:6" s="167" customFormat="1" ht="75" x14ac:dyDescent="0.25">
      <c r="A245" s="259" t="s">
        <v>323</v>
      </c>
      <c r="B245" s="255" t="s">
        <v>624</v>
      </c>
      <c r="C245" s="260" t="s">
        <v>322</v>
      </c>
      <c r="D245" s="257">
        <v>87287.3</v>
      </c>
      <c r="E245" s="257">
        <v>87287.3</v>
      </c>
      <c r="F245" s="257">
        <f t="shared" si="3"/>
        <v>100</v>
      </c>
    </row>
    <row r="246" spans="1:6" s="167" customFormat="1" ht="105" x14ac:dyDescent="0.25">
      <c r="A246" s="259" t="s">
        <v>325</v>
      </c>
      <c r="B246" s="255" t="s">
        <v>624</v>
      </c>
      <c r="C246" s="260" t="s">
        <v>324</v>
      </c>
      <c r="D246" s="257">
        <v>145243.4</v>
      </c>
      <c r="E246" s="257">
        <v>145243.4</v>
      </c>
      <c r="F246" s="257">
        <f t="shared" si="3"/>
        <v>100</v>
      </c>
    </row>
    <row r="247" spans="1:6" s="167" customFormat="1" ht="45" x14ac:dyDescent="0.25">
      <c r="A247" s="259" t="s">
        <v>327</v>
      </c>
      <c r="B247" s="255" t="s">
        <v>624</v>
      </c>
      <c r="C247" s="260" t="s">
        <v>326</v>
      </c>
      <c r="D247" s="257">
        <v>509490</v>
      </c>
      <c r="E247" s="257">
        <v>508716.41133999999</v>
      </c>
      <c r="F247" s="257">
        <f t="shared" si="3"/>
        <v>99.848164113132739</v>
      </c>
    </row>
    <row r="248" spans="1:6" s="167" customFormat="1" ht="30" x14ac:dyDescent="0.25">
      <c r="A248" s="259" t="s">
        <v>329</v>
      </c>
      <c r="B248" s="255" t="s">
        <v>624</v>
      </c>
      <c r="C248" s="260" t="s">
        <v>328</v>
      </c>
      <c r="D248" s="257">
        <v>65216.6</v>
      </c>
      <c r="E248" s="257">
        <v>65060.075979999994</v>
      </c>
      <c r="F248" s="257">
        <f t="shared" si="3"/>
        <v>99.759993590588891</v>
      </c>
    </row>
    <row r="249" spans="1:6" s="167" customFormat="1" ht="30" x14ac:dyDescent="0.25">
      <c r="A249" s="259" t="s">
        <v>331</v>
      </c>
      <c r="B249" s="255" t="s">
        <v>624</v>
      </c>
      <c r="C249" s="260" t="s">
        <v>330</v>
      </c>
      <c r="D249" s="257">
        <v>594.9</v>
      </c>
      <c r="E249" s="257">
        <v>594.88699999999994</v>
      </c>
      <c r="F249" s="257">
        <f t="shared" si="3"/>
        <v>99.997814758782994</v>
      </c>
    </row>
    <row r="250" spans="1:6" s="167" customFormat="1" ht="50.25" customHeight="1" x14ac:dyDescent="0.25">
      <c r="A250" s="259" t="s">
        <v>335</v>
      </c>
      <c r="B250" s="255" t="s">
        <v>624</v>
      </c>
      <c r="C250" s="260" t="s">
        <v>334</v>
      </c>
      <c r="D250" s="257">
        <v>5429.7</v>
      </c>
      <c r="E250" s="257">
        <v>4762.4789700000001</v>
      </c>
      <c r="F250" s="257">
        <f t="shared" si="3"/>
        <v>87.711640974639494</v>
      </c>
    </row>
    <row r="251" spans="1:6" s="167" customFormat="1" ht="60" x14ac:dyDescent="0.25">
      <c r="A251" s="259" t="s">
        <v>337</v>
      </c>
      <c r="B251" s="255" t="s">
        <v>624</v>
      </c>
      <c r="C251" s="260" t="s">
        <v>336</v>
      </c>
      <c r="D251" s="257">
        <v>6543.2</v>
      </c>
      <c r="E251" s="257">
        <v>7778.6252000000004</v>
      </c>
      <c r="F251" s="257">
        <f t="shared" si="3"/>
        <v>118.88105514121531</v>
      </c>
    </row>
    <row r="252" spans="1:6" s="167" customFormat="1" ht="78.75" customHeight="1" x14ac:dyDescent="0.25">
      <c r="A252" s="259" t="s">
        <v>339</v>
      </c>
      <c r="B252" s="255" t="s">
        <v>624</v>
      </c>
      <c r="C252" s="260" t="s">
        <v>338</v>
      </c>
      <c r="D252" s="257">
        <v>665</v>
      </c>
      <c r="E252" s="257">
        <v>0</v>
      </c>
      <c r="F252" s="257">
        <f t="shared" si="3"/>
        <v>0</v>
      </c>
    </row>
    <row r="253" spans="1:6" s="167" customFormat="1" ht="45" x14ac:dyDescent="0.25">
      <c r="A253" s="259" t="s">
        <v>341</v>
      </c>
      <c r="B253" s="255" t="s">
        <v>624</v>
      </c>
      <c r="C253" s="260" t="s">
        <v>340</v>
      </c>
      <c r="D253" s="257">
        <v>46209.9</v>
      </c>
      <c r="E253" s="257">
        <v>46209.9</v>
      </c>
      <c r="F253" s="257">
        <f t="shared" si="3"/>
        <v>100</v>
      </c>
    </row>
    <row r="254" spans="1:6" s="167" customFormat="1" ht="60" x14ac:dyDescent="0.25">
      <c r="A254" s="259" t="s">
        <v>343</v>
      </c>
      <c r="B254" s="255" t="s">
        <v>624</v>
      </c>
      <c r="C254" s="260" t="s">
        <v>342</v>
      </c>
      <c r="D254" s="257">
        <v>144808.9</v>
      </c>
      <c r="E254" s="257">
        <v>144801.51212999999</v>
      </c>
      <c r="F254" s="257">
        <f t="shared" si="3"/>
        <v>99.994898193412141</v>
      </c>
    </row>
    <row r="255" spans="1:6" s="167" customFormat="1" ht="60" x14ac:dyDescent="0.25">
      <c r="A255" s="259" t="s">
        <v>345</v>
      </c>
      <c r="B255" s="255" t="s">
        <v>624</v>
      </c>
      <c r="C255" s="260" t="s">
        <v>344</v>
      </c>
      <c r="D255" s="257">
        <v>40880.800000000003</v>
      </c>
      <c r="E255" s="257">
        <v>28187.914000000001</v>
      </c>
      <c r="F255" s="257">
        <f t="shared" si="3"/>
        <v>68.951473552376669</v>
      </c>
    </row>
    <row r="256" spans="1:6" s="167" customFormat="1" ht="75" x14ac:dyDescent="0.25">
      <c r="A256" s="259" t="s">
        <v>347</v>
      </c>
      <c r="B256" s="255" t="s">
        <v>624</v>
      </c>
      <c r="C256" s="260" t="s">
        <v>346</v>
      </c>
      <c r="D256" s="257">
        <v>147832.79999999999</v>
      </c>
      <c r="E256" s="257">
        <v>144852.46028999999</v>
      </c>
      <c r="F256" s="257">
        <f t="shared" si="3"/>
        <v>97.983979394288681</v>
      </c>
    </row>
    <row r="257" spans="1:6" s="167" customFormat="1" ht="195" x14ac:dyDescent="0.25">
      <c r="A257" s="259" t="s">
        <v>349</v>
      </c>
      <c r="B257" s="255" t="s">
        <v>624</v>
      </c>
      <c r="C257" s="260" t="s">
        <v>348</v>
      </c>
      <c r="D257" s="257">
        <v>555.79999999999995</v>
      </c>
      <c r="E257" s="257">
        <v>555.79999999999995</v>
      </c>
      <c r="F257" s="257">
        <f t="shared" si="3"/>
        <v>100</v>
      </c>
    </row>
    <row r="258" spans="1:6" s="167" customFormat="1" ht="75" x14ac:dyDescent="0.25">
      <c r="A258" s="259" t="s">
        <v>351</v>
      </c>
      <c r="B258" s="255" t="s">
        <v>624</v>
      </c>
      <c r="C258" s="260" t="s">
        <v>350</v>
      </c>
      <c r="D258" s="257">
        <v>7198.2</v>
      </c>
      <c r="E258" s="257">
        <v>7198.2</v>
      </c>
      <c r="F258" s="257">
        <f t="shared" si="3"/>
        <v>100</v>
      </c>
    </row>
    <row r="259" spans="1:6" s="167" customFormat="1" ht="75" x14ac:dyDescent="0.25">
      <c r="A259" s="259" t="s">
        <v>353</v>
      </c>
      <c r="B259" s="255" t="s">
        <v>624</v>
      </c>
      <c r="C259" s="260" t="s">
        <v>352</v>
      </c>
      <c r="D259" s="257">
        <v>193732.4</v>
      </c>
      <c r="E259" s="257">
        <v>171868.15018</v>
      </c>
      <c r="F259" s="257">
        <f t="shared" si="3"/>
        <v>88.714200711909825</v>
      </c>
    </row>
    <row r="260" spans="1:6" s="167" customFormat="1" ht="60" x14ac:dyDescent="0.25">
      <c r="A260" s="259" t="s">
        <v>355</v>
      </c>
      <c r="B260" s="255" t="s">
        <v>624</v>
      </c>
      <c r="C260" s="260" t="s">
        <v>354</v>
      </c>
      <c r="D260" s="257">
        <v>1000000</v>
      </c>
      <c r="E260" s="257">
        <v>1000000</v>
      </c>
      <c r="F260" s="257">
        <f t="shared" si="3"/>
        <v>100</v>
      </c>
    </row>
    <row r="261" spans="1:6" s="167" customFormat="1" ht="60" x14ac:dyDescent="0.25">
      <c r="A261" s="259" t="s">
        <v>357</v>
      </c>
      <c r="B261" s="255" t="s">
        <v>624</v>
      </c>
      <c r="C261" s="260" t="s">
        <v>356</v>
      </c>
      <c r="D261" s="257">
        <v>706000</v>
      </c>
      <c r="E261" s="257">
        <v>706000</v>
      </c>
      <c r="F261" s="257">
        <f t="shared" si="3"/>
        <v>100</v>
      </c>
    </row>
    <row r="262" spans="1:6" s="167" customFormat="1" ht="45" x14ac:dyDescent="0.25">
      <c r="A262" s="259" t="s">
        <v>359</v>
      </c>
      <c r="B262" s="255" t="s">
        <v>624</v>
      </c>
      <c r="C262" s="260" t="s">
        <v>358</v>
      </c>
      <c r="D262" s="257">
        <v>10000</v>
      </c>
      <c r="E262" s="257">
        <v>10000</v>
      </c>
      <c r="F262" s="257">
        <f t="shared" si="3"/>
        <v>100</v>
      </c>
    </row>
    <row r="263" spans="1:6" s="167" customFormat="1" ht="75" x14ac:dyDescent="0.25">
      <c r="A263" s="259" t="s">
        <v>361</v>
      </c>
      <c r="B263" s="255" t="s">
        <v>624</v>
      </c>
      <c r="C263" s="260" t="s">
        <v>360</v>
      </c>
      <c r="D263" s="257">
        <v>43.4</v>
      </c>
      <c r="E263" s="257">
        <v>43.3996</v>
      </c>
      <c r="F263" s="257">
        <f t="shared" si="3"/>
        <v>99.999078341013828</v>
      </c>
    </row>
    <row r="264" spans="1:6" s="167" customFormat="1" ht="45" x14ac:dyDescent="0.25">
      <c r="A264" s="259" t="s">
        <v>363</v>
      </c>
      <c r="B264" s="255" t="s">
        <v>624</v>
      </c>
      <c r="C264" s="260" t="s">
        <v>362</v>
      </c>
      <c r="D264" s="257">
        <v>3000000</v>
      </c>
      <c r="E264" s="257">
        <v>3000000</v>
      </c>
      <c r="F264" s="257">
        <f t="shared" si="3"/>
        <v>100</v>
      </c>
    </row>
    <row r="265" spans="1:6" s="167" customFormat="1" ht="45" x14ac:dyDescent="0.25">
      <c r="A265" s="259" t="s">
        <v>365</v>
      </c>
      <c r="B265" s="255" t="s">
        <v>624</v>
      </c>
      <c r="C265" s="260" t="s">
        <v>364</v>
      </c>
      <c r="D265" s="257">
        <v>3072211.3</v>
      </c>
      <c r="E265" s="257">
        <v>2975798.5184899997</v>
      </c>
      <c r="F265" s="257">
        <f t="shared" si="3"/>
        <v>96.86177895674038</v>
      </c>
    </row>
    <row r="266" spans="1:6" s="167" customFormat="1" ht="105" x14ac:dyDescent="0.25">
      <c r="A266" s="259" t="s">
        <v>369</v>
      </c>
      <c r="B266" s="255" t="s">
        <v>624</v>
      </c>
      <c r="C266" s="260" t="s">
        <v>368</v>
      </c>
      <c r="D266" s="257">
        <v>510382.7</v>
      </c>
      <c r="E266" s="257">
        <v>507201.74441000004</v>
      </c>
      <c r="F266" s="257">
        <f t="shared" si="3"/>
        <v>99.37675089888431</v>
      </c>
    </row>
    <row r="267" spans="1:6" s="167" customFormat="1" ht="60" x14ac:dyDescent="0.25">
      <c r="A267" s="259" t="s">
        <v>373</v>
      </c>
      <c r="B267" s="255" t="s">
        <v>624</v>
      </c>
      <c r="C267" s="260" t="s">
        <v>372</v>
      </c>
      <c r="D267" s="257">
        <v>981.1</v>
      </c>
      <c r="E267" s="257">
        <v>1274.6587199999999</v>
      </c>
      <c r="F267" s="257">
        <f t="shared" si="3"/>
        <v>129.9213861991642</v>
      </c>
    </row>
    <row r="268" spans="1:6" s="167" customFormat="1" ht="75" x14ac:dyDescent="0.25">
      <c r="A268" s="259" t="s">
        <v>375</v>
      </c>
      <c r="B268" s="255" t="s">
        <v>624</v>
      </c>
      <c r="C268" s="260" t="s">
        <v>374</v>
      </c>
      <c r="D268" s="257">
        <v>602.4</v>
      </c>
      <c r="E268" s="257">
        <v>608.49680000000001</v>
      </c>
      <c r="F268" s="257">
        <f t="shared" si="3"/>
        <v>101.01208499335989</v>
      </c>
    </row>
    <row r="269" spans="1:6" s="167" customFormat="1" ht="60" x14ac:dyDescent="0.25">
      <c r="A269" s="259" t="s">
        <v>377</v>
      </c>
      <c r="B269" s="255" t="s">
        <v>624</v>
      </c>
      <c r="C269" s="260" t="s">
        <v>376</v>
      </c>
      <c r="D269" s="257">
        <v>1.7</v>
      </c>
      <c r="E269" s="257">
        <v>1.68</v>
      </c>
      <c r="F269" s="257">
        <f t="shared" si="3"/>
        <v>98.82352941176471</v>
      </c>
    </row>
    <row r="270" spans="1:6" s="167" customFormat="1" ht="60" x14ac:dyDescent="0.25">
      <c r="A270" s="259" t="s">
        <v>379</v>
      </c>
      <c r="B270" s="255" t="s">
        <v>624</v>
      </c>
      <c r="C270" s="260" t="s">
        <v>378</v>
      </c>
      <c r="D270" s="257">
        <v>24.2</v>
      </c>
      <c r="E270" s="257">
        <v>24.229389999999999</v>
      </c>
      <c r="F270" s="257">
        <f t="shared" ref="F270:F325" si="4">+E270/D270*100</f>
        <v>100.12144628099173</v>
      </c>
    </row>
    <row r="271" spans="1:6" s="167" customFormat="1" ht="135" x14ac:dyDescent="0.25">
      <c r="A271" s="259" t="s">
        <v>381</v>
      </c>
      <c r="B271" s="255" t="s">
        <v>624</v>
      </c>
      <c r="C271" s="260" t="s">
        <v>380</v>
      </c>
      <c r="D271" s="257">
        <v>107.3</v>
      </c>
      <c r="E271" s="257">
        <v>112.33953</v>
      </c>
      <c r="F271" s="257">
        <f t="shared" si="4"/>
        <v>104.69667287977633</v>
      </c>
    </row>
    <row r="272" spans="1:6" s="167" customFormat="1" ht="63.75" customHeight="1" x14ac:dyDescent="0.25">
      <c r="A272" s="259" t="s">
        <v>383</v>
      </c>
      <c r="B272" s="255" t="s">
        <v>624</v>
      </c>
      <c r="C272" s="260" t="s">
        <v>382</v>
      </c>
      <c r="D272" s="257">
        <v>1.2</v>
      </c>
      <c r="E272" s="257">
        <v>1.2341099999999998</v>
      </c>
      <c r="F272" s="257">
        <f t="shared" si="4"/>
        <v>102.84249999999999</v>
      </c>
    </row>
    <row r="273" spans="1:6" s="167" customFormat="1" ht="75" x14ac:dyDescent="0.25">
      <c r="A273" s="259" t="s">
        <v>385</v>
      </c>
      <c r="B273" s="255" t="s">
        <v>624</v>
      </c>
      <c r="C273" s="260" t="s">
        <v>384</v>
      </c>
      <c r="D273" s="257">
        <v>15</v>
      </c>
      <c r="E273" s="257">
        <v>15</v>
      </c>
      <c r="F273" s="257">
        <f t="shared" si="4"/>
        <v>100</v>
      </c>
    </row>
    <row r="274" spans="1:6" s="167" customFormat="1" ht="60" x14ac:dyDescent="0.25">
      <c r="A274" s="259" t="s">
        <v>387</v>
      </c>
      <c r="B274" s="255" t="s">
        <v>624</v>
      </c>
      <c r="C274" s="260" t="s">
        <v>386</v>
      </c>
      <c r="D274" s="257">
        <v>0</v>
      </c>
      <c r="E274" s="257">
        <v>21204.216250000001</v>
      </c>
      <c r="F274" s="257"/>
    </row>
    <row r="275" spans="1:6" s="167" customFormat="1" ht="60" x14ac:dyDescent="0.25">
      <c r="A275" s="259" t="s">
        <v>391</v>
      </c>
      <c r="B275" s="255" t="s">
        <v>624</v>
      </c>
      <c r="C275" s="260" t="s">
        <v>390</v>
      </c>
      <c r="D275" s="257">
        <v>0</v>
      </c>
      <c r="E275" s="257">
        <v>-90</v>
      </c>
      <c r="F275" s="257"/>
    </row>
    <row r="276" spans="1:6" s="167" customFormat="1" ht="75" x14ac:dyDescent="0.25">
      <c r="A276" s="259" t="s">
        <v>393</v>
      </c>
      <c r="B276" s="255" t="s">
        <v>624</v>
      </c>
      <c r="C276" s="260" t="s">
        <v>392</v>
      </c>
      <c r="D276" s="257">
        <v>0</v>
      </c>
      <c r="E276" s="257">
        <v>-6476.3392000000003</v>
      </c>
      <c r="F276" s="257"/>
    </row>
    <row r="277" spans="1:6" s="167" customFormat="1" ht="75" x14ac:dyDescent="0.25">
      <c r="A277" s="262" t="s">
        <v>395</v>
      </c>
      <c r="B277" s="208" t="s">
        <v>624</v>
      </c>
      <c r="C277" s="212" t="s">
        <v>394</v>
      </c>
      <c r="D277" s="192">
        <v>0</v>
      </c>
      <c r="E277" s="192">
        <v>-3.9399999999999999E-3</v>
      </c>
      <c r="F277" s="192"/>
    </row>
    <row r="278" spans="1:6" s="167" customFormat="1" ht="60" x14ac:dyDescent="0.25">
      <c r="A278" s="259" t="s">
        <v>397</v>
      </c>
      <c r="B278" s="255" t="s">
        <v>624</v>
      </c>
      <c r="C278" s="260" t="s">
        <v>396</v>
      </c>
      <c r="D278" s="257">
        <v>-1.2</v>
      </c>
      <c r="E278" s="257">
        <v>-1.1353800000000001</v>
      </c>
      <c r="F278" s="257">
        <f t="shared" si="4"/>
        <v>94.615000000000009</v>
      </c>
    </row>
    <row r="279" spans="1:6" s="167" customFormat="1" ht="45" x14ac:dyDescent="0.25">
      <c r="A279" s="259" t="s">
        <v>399</v>
      </c>
      <c r="B279" s="255" t="s">
        <v>624</v>
      </c>
      <c r="C279" s="260" t="s">
        <v>398</v>
      </c>
      <c r="D279" s="257">
        <v>-981.1</v>
      </c>
      <c r="E279" s="257">
        <v>-981.06168000000002</v>
      </c>
      <c r="F279" s="257">
        <f t="shared" si="4"/>
        <v>99.996094180002032</v>
      </c>
    </row>
    <row r="280" spans="1:6" s="167" customFormat="1" ht="60" x14ac:dyDescent="0.25">
      <c r="A280" s="259" t="s">
        <v>401</v>
      </c>
      <c r="B280" s="255" t="s">
        <v>624</v>
      </c>
      <c r="C280" s="260" t="s">
        <v>400</v>
      </c>
      <c r="D280" s="257">
        <v>0</v>
      </c>
      <c r="E280" s="257">
        <v>-275.91329999999999</v>
      </c>
      <c r="F280" s="257"/>
    </row>
    <row r="281" spans="1:6" s="167" customFormat="1" ht="60" x14ac:dyDescent="0.25">
      <c r="A281" s="259" t="s">
        <v>403</v>
      </c>
      <c r="B281" s="255" t="s">
        <v>624</v>
      </c>
      <c r="C281" s="260" t="s">
        <v>402</v>
      </c>
      <c r="D281" s="257">
        <v>-602.4</v>
      </c>
      <c r="E281" s="257">
        <v>-602.41183000000001</v>
      </c>
      <c r="F281" s="257">
        <f t="shared" si="4"/>
        <v>100.00196381142099</v>
      </c>
    </row>
    <row r="282" spans="1:6" s="167" customFormat="1" ht="45" x14ac:dyDescent="0.25">
      <c r="A282" s="259" t="s">
        <v>405</v>
      </c>
      <c r="B282" s="255" t="s">
        <v>624</v>
      </c>
      <c r="C282" s="260" t="s">
        <v>404</v>
      </c>
      <c r="D282" s="257">
        <v>-232.1</v>
      </c>
      <c r="E282" s="257">
        <v>-232.04673</v>
      </c>
      <c r="F282" s="257">
        <f t="shared" si="4"/>
        <v>99.977048685911242</v>
      </c>
    </row>
    <row r="283" spans="1:6" s="167" customFormat="1" ht="45" x14ac:dyDescent="0.25">
      <c r="A283" s="259" t="s">
        <v>407</v>
      </c>
      <c r="B283" s="255" t="s">
        <v>624</v>
      </c>
      <c r="C283" s="260" t="s">
        <v>406</v>
      </c>
      <c r="D283" s="257">
        <v>-0.2</v>
      </c>
      <c r="E283" s="257">
        <v>-0.2</v>
      </c>
      <c r="F283" s="257">
        <f t="shared" si="4"/>
        <v>100</v>
      </c>
    </row>
    <row r="284" spans="1:6" s="167" customFormat="1" ht="45" x14ac:dyDescent="0.25">
      <c r="A284" s="259" t="s">
        <v>409</v>
      </c>
      <c r="B284" s="255" t="s">
        <v>624</v>
      </c>
      <c r="C284" s="260" t="s">
        <v>408</v>
      </c>
      <c r="D284" s="257">
        <v>-24.2</v>
      </c>
      <c r="E284" s="257">
        <v>-24.229389999999999</v>
      </c>
      <c r="F284" s="257">
        <f t="shared" si="4"/>
        <v>100.12144628099173</v>
      </c>
    </row>
    <row r="285" spans="1:6" s="167" customFormat="1" ht="105" x14ac:dyDescent="0.25">
      <c r="A285" s="259" t="s">
        <v>411</v>
      </c>
      <c r="B285" s="255" t="s">
        <v>624</v>
      </c>
      <c r="C285" s="260" t="s">
        <v>410</v>
      </c>
      <c r="D285" s="257">
        <v>-16.600000000000001</v>
      </c>
      <c r="E285" s="257">
        <v>-16.61</v>
      </c>
      <c r="F285" s="257">
        <f t="shared" si="4"/>
        <v>100.06024096385542</v>
      </c>
    </row>
    <row r="286" spans="1:6" s="167" customFormat="1" ht="105" x14ac:dyDescent="0.25">
      <c r="A286" s="259" t="s">
        <v>413</v>
      </c>
      <c r="B286" s="255" t="s">
        <v>624</v>
      </c>
      <c r="C286" s="260" t="s">
        <v>412</v>
      </c>
      <c r="D286" s="257">
        <v>0</v>
      </c>
      <c r="E286" s="257">
        <v>-1.21044</v>
      </c>
      <c r="F286" s="257"/>
    </row>
    <row r="287" spans="1:6" s="167" customFormat="1" ht="63" customHeight="1" x14ac:dyDescent="0.25">
      <c r="A287" s="259" t="s">
        <v>415</v>
      </c>
      <c r="B287" s="255" t="s">
        <v>624</v>
      </c>
      <c r="C287" s="260" t="s">
        <v>414</v>
      </c>
      <c r="D287" s="257">
        <v>0</v>
      </c>
      <c r="E287" s="257">
        <v>-518.45490000000007</v>
      </c>
      <c r="F287" s="257"/>
    </row>
    <row r="288" spans="1:6" s="167" customFormat="1" ht="107.25" customHeight="1" x14ac:dyDescent="0.25">
      <c r="A288" s="259" t="s">
        <v>417</v>
      </c>
      <c r="B288" s="255" t="s">
        <v>624</v>
      </c>
      <c r="C288" s="260" t="s">
        <v>416</v>
      </c>
      <c r="D288" s="257">
        <v>-1759</v>
      </c>
      <c r="E288" s="257">
        <v>-1764.0428400000001</v>
      </c>
      <c r="F288" s="257">
        <f t="shared" si="4"/>
        <v>100.28668789084708</v>
      </c>
    </row>
    <row r="289" spans="1:12" ht="60" x14ac:dyDescent="0.25">
      <c r="A289" s="259" t="s">
        <v>419</v>
      </c>
      <c r="B289" s="255" t="s">
        <v>624</v>
      </c>
      <c r="C289" s="260" t="s">
        <v>418</v>
      </c>
      <c r="D289" s="257">
        <v>-263.10000000000002</v>
      </c>
      <c r="E289" s="257">
        <v>-263.14100000000002</v>
      </c>
      <c r="F289" s="257">
        <f t="shared" si="4"/>
        <v>100.01558342835423</v>
      </c>
      <c r="G289" s="167"/>
      <c r="H289" s="167"/>
      <c r="I289" s="167"/>
      <c r="J289" s="167"/>
      <c r="K289" s="167"/>
      <c r="L289" s="167"/>
    </row>
    <row r="290" spans="1:12" ht="30" x14ac:dyDescent="0.25">
      <c r="A290" s="259" t="s">
        <v>421</v>
      </c>
      <c r="B290" s="255" t="s">
        <v>624</v>
      </c>
      <c r="C290" s="260" t="s">
        <v>420</v>
      </c>
      <c r="D290" s="257">
        <v>-42.9</v>
      </c>
      <c r="E290" s="257">
        <v>-42.926000000000002</v>
      </c>
      <c r="F290" s="257">
        <f t="shared" si="4"/>
        <v>100.06060606060608</v>
      </c>
      <c r="G290" s="167"/>
      <c r="H290" s="167"/>
      <c r="I290" s="167"/>
      <c r="J290" s="167"/>
      <c r="K290" s="167"/>
      <c r="L290" s="167"/>
    </row>
    <row r="291" spans="1:12" ht="45" x14ac:dyDescent="0.25">
      <c r="A291" s="259" t="s">
        <v>423</v>
      </c>
      <c r="B291" s="255" t="s">
        <v>624</v>
      </c>
      <c r="C291" s="260" t="s">
        <v>422</v>
      </c>
      <c r="D291" s="257">
        <v>0</v>
      </c>
      <c r="E291" s="257">
        <v>-623.70000000000005</v>
      </c>
      <c r="F291" s="257"/>
      <c r="G291" s="167"/>
      <c r="H291" s="167"/>
      <c r="I291" s="167"/>
      <c r="J291" s="167"/>
      <c r="K291" s="167"/>
      <c r="L291" s="167"/>
    </row>
    <row r="292" spans="1:12" ht="45" x14ac:dyDescent="0.25">
      <c r="A292" s="259" t="s">
        <v>425</v>
      </c>
      <c r="B292" s="255" t="s">
        <v>624</v>
      </c>
      <c r="C292" s="260" t="s">
        <v>424</v>
      </c>
      <c r="D292" s="257">
        <v>-2453.4</v>
      </c>
      <c r="E292" s="257">
        <v>-11502.2513</v>
      </c>
      <c r="F292" s="257">
        <f t="shared" si="4"/>
        <v>468.82902502649381</v>
      </c>
      <c r="G292" s="167"/>
      <c r="H292" s="167"/>
      <c r="I292" s="167"/>
      <c r="J292" s="167"/>
      <c r="K292" s="167"/>
      <c r="L292" s="167"/>
    </row>
    <row r="293" spans="1:12" ht="28.5" x14ac:dyDescent="0.25">
      <c r="A293" s="213" t="s">
        <v>633</v>
      </c>
      <c r="B293" s="224" t="s">
        <v>634</v>
      </c>
      <c r="C293" s="215"/>
      <c r="D293" s="198">
        <f>SUM(D294:D297)</f>
        <v>1400</v>
      </c>
      <c r="E293" s="198">
        <f>SUM(E294:E297)</f>
        <v>1498.23189</v>
      </c>
      <c r="F293" s="198">
        <f t="shared" si="4"/>
        <v>107.01656357142856</v>
      </c>
    </row>
    <row r="294" spans="1:12" ht="135" x14ac:dyDescent="0.25">
      <c r="A294" s="207" t="s">
        <v>629</v>
      </c>
      <c r="B294" s="208" t="s">
        <v>634</v>
      </c>
      <c r="C294" s="209" t="s">
        <v>630</v>
      </c>
      <c r="D294" s="201">
        <v>504</v>
      </c>
      <c r="E294" s="201">
        <v>390.89033999999998</v>
      </c>
      <c r="F294" s="201">
        <f t="shared" si="4"/>
        <v>77.557607142857137</v>
      </c>
      <c r="G294" s="167"/>
      <c r="H294" s="167"/>
      <c r="I294" s="167"/>
      <c r="J294" s="167"/>
      <c r="K294" s="167"/>
      <c r="L294" s="167"/>
    </row>
    <row r="295" spans="1:12" ht="75" x14ac:dyDescent="0.25">
      <c r="A295" s="207" t="s">
        <v>555</v>
      </c>
      <c r="B295" s="208" t="s">
        <v>634</v>
      </c>
      <c r="C295" s="209" t="s">
        <v>556</v>
      </c>
      <c r="D295" s="201">
        <v>350</v>
      </c>
      <c r="E295" s="201">
        <v>529.34144000000003</v>
      </c>
      <c r="F295" s="201">
        <f t="shared" si="4"/>
        <v>151.24041142857143</v>
      </c>
      <c r="G295" s="167"/>
      <c r="H295" s="167"/>
      <c r="I295" s="167"/>
      <c r="J295" s="167"/>
      <c r="K295" s="167"/>
      <c r="L295" s="167"/>
    </row>
    <row r="296" spans="1:12" ht="157.5" customHeight="1" x14ac:dyDescent="0.25">
      <c r="A296" s="207" t="s">
        <v>635</v>
      </c>
      <c r="B296" s="208" t="s">
        <v>634</v>
      </c>
      <c r="C296" s="209" t="s">
        <v>636</v>
      </c>
      <c r="D296" s="201">
        <v>421</v>
      </c>
      <c r="E296" s="201">
        <v>316.44139999999999</v>
      </c>
      <c r="F296" s="201">
        <f t="shared" si="4"/>
        <v>75.164228028503558</v>
      </c>
      <c r="G296" s="167"/>
      <c r="H296" s="167"/>
      <c r="I296" s="167"/>
      <c r="J296" s="167"/>
      <c r="K296" s="167"/>
      <c r="L296" s="167"/>
    </row>
    <row r="297" spans="1:12" ht="60" x14ac:dyDescent="0.25">
      <c r="A297" s="207" t="s">
        <v>587</v>
      </c>
      <c r="B297" s="208" t="s">
        <v>634</v>
      </c>
      <c r="C297" s="209" t="s">
        <v>582</v>
      </c>
      <c r="D297" s="201">
        <v>125</v>
      </c>
      <c r="E297" s="201">
        <v>261.55871000000002</v>
      </c>
      <c r="F297" s="201">
        <f t="shared" si="4"/>
        <v>209.24696800000001</v>
      </c>
      <c r="G297" s="167"/>
      <c r="H297" s="167"/>
      <c r="I297" s="167"/>
      <c r="J297" s="167"/>
      <c r="K297" s="167"/>
      <c r="L297" s="167"/>
    </row>
    <row r="298" spans="1:12" x14ac:dyDescent="0.25">
      <c r="A298" s="213" t="s">
        <v>637</v>
      </c>
      <c r="B298" s="185">
        <v>923</v>
      </c>
      <c r="C298" s="225"/>
      <c r="D298" s="198">
        <f>SUM(D299:D302)</f>
        <v>313</v>
      </c>
      <c r="E298" s="198">
        <f>SUM(E299:E302)</f>
        <v>469</v>
      </c>
      <c r="F298" s="198">
        <f t="shared" si="4"/>
        <v>149.84025559105433</v>
      </c>
    </row>
    <row r="299" spans="1:12" ht="75" x14ac:dyDescent="0.25">
      <c r="A299" s="207" t="s">
        <v>638</v>
      </c>
      <c r="B299" s="208" t="s">
        <v>639</v>
      </c>
      <c r="C299" s="226" t="s">
        <v>640</v>
      </c>
      <c r="D299" s="201">
        <v>113</v>
      </c>
      <c r="E299" s="201">
        <v>123.75</v>
      </c>
      <c r="F299" s="201">
        <f t="shared" si="4"/>
        <v>109.51327433628319</v>
      </c>
      <c r="G299" s="167"/>
      <c r="H299" s="167"/>
      <c r="I299" s="167"/>
      <c r="J299" s="167"/>
      <c r="K299" s="167"/>
      <c r="L299" s="167"/>
    </row>
    <row r="300" spans="1:12" ht="75" x14ac:dyDescent="0.25">
      <c r="A300" s="207" t="s">
        <v>641</v>
      </c>
      <c r="B300" s="208" t="s">
        <v>639</v>
      </c>
      <c r="C300" s="226" t="s">
        <v>642</v>
      </c>
      <c r="D300" s="201">
        <v>182</v>
      </c>
      <c r="E300" s="201">
        <v>321.75</v>
      </c>
      <c r="F300" s="201">
        <f t="shared" si="4"/>
        <v>176.78571428571428</v>
      </c>
      <c r="G300" s="167"/>
      <c r="H300" s="167"/>
      <c r="I300" s="167"/>
      <c r="J300" s="167"/>
      <c r="K300" s="167"/>
      <c r="L300" s="167"/>
    </row>
    <row r="301" spans="1:12" ht="90" x14ac:dyDescent="0.25">
      <c r="A301" s="207" t="s">
        <v>643</v>
      </c>
      <c r="B301" s="208" t="s">
        <v>639</v>
      </c>
      <c r="C301" s="226" t="s">
        <v>644</v>
      </c>
      <c r="D301" s="201">
        <v>18</v>
      </c>
      <c r="E301" s="201">
        <v>17.5</v>
      </c>
      <c r="F301" s="201">
        <f t="shared" si="4"/>
        <v>97.222222222222214</v>
      </c>
      <c r="G301" s="167"/>
      <c r="H301" s="167"/>
      <c r="I301" s="167"/>
      <c r="J301" s="167"/>
      <c r="K301" s="167"/>
      <c r="L301" s="167"/>
    </row>
    <row r="302" spans="1:12" ht="75" x14ac:dyDescent="0.25">
      <c r="A302" s="207" t="s">
        <v>555</v>
      </c>
      <c r="B302" s="208" t="s">
        <v>639</v>
      </c>
      <c r="C302" s="226" t="s">
        <v>556</v>
      </c>
      <c r="D302" s="201">
        <v>0</v>
      </c>
      <c r="E302" s="201">
        <v>6</v>
      </c>
      <c r="F302" s="201"/>
      <c r="G302" s="167"/>
      <c r="H302" s="167"/>
      <c r="I302" s="167"/>
      <c r="J302" s="167"/>
      <c r="K302" s="167"/>
      <c r="L302" s="167"/>
    </row>
    <row r="303" spans="1:12" ht="28.5" x14ac:dyDescent="0.25">
      <c r="A303" s="213" t="s">
        <v>645</v>
      </c>
      <c r="B303" s="224" t="s">
        <v>646</v>
      </c>
      <c r="C303" s="215"/>
      <c r="D303" s="198">
        <f>SUM(D304:D308)</f>
        <v>3310</v>
      </c>
      <c r="E303" s="198">
        <f>SUM(E304:E308)</f>
        <v>4065.8024700000001</v>
      </c>
      <c r="F303" s="198">
        <f t="shared" si="4"/>
        <v>122.83391148036253</v>
      </c>
    </row>
    <row r="304" spans="1:12" ht="60" x14ac:dyDescent="0.25">
      <c r="A304" s="207" t="s">
        <v>647</v>
      </c>
      <c r="B304" s="208" t="s">
        <v>646</v>
      </c>
      <c r="C304" s="209" t="s">
        <v>648</v>
      </c>
      <c r="D304" s="201">
        <v>300</v>
      </c>
      <c r="E304" s="201">
        <v>300</v>
      </c>
      <c r="F304" s="201">
        <f t="shared" si="4"/>
        <v>100</v>
      </c>
      <c r="G304" s="167"/>
      <c r="H304" s="167"/>
      <c r="I304" s="167"/>
      <c r="J304" s="167"/>
      <c r="K304" s="167"/>
      <c r="L304" s="167"/>
    </row>
    <row r="305" spans="1:12" ht="75" x14ac:dyDescent="0.25">
      <c r="A305" s="263" t="s">
        <v>649</v>
      </c>
      <c r="B305" s="208" t="s">
        <v>646</v>
      </c>
      <c r="C305" s="212" t="s">
        <v>650</v>
      </c>
      <c r="D305" s="201">
        <v>161</v>
      </c>
      <c r="E305" s="201">
        <v>355.01826999999997</v>
      </c>
      <c r="F305" s="201">
        <f t="shared" si="4"/>
        <v>220.50824223602481</v>
      </c>
      <c r="G305" s="167"/>
      <c r="H305" s="167"/>
      <c r="I305" s="167"/>
      <c r="J305" s="167"/>
      <c r="K305" s="167"/>
      <c r="L305" s="167"/>
    </row>
    <row r="306" spans="1:12" ht="75" x14ac:dyDescent="0.25">
      <c r="A306" s="263" t="s">
        <v>651</v>
      </c>
      <c r="B306" s="208" t="s">
        <v>646</v>
      </c>
      <c r="C306" s="212" t="s">
        <v>652</v>
      </c>
      <c r="D306" s="201">
        <v>1810</v>
      </c>
      <c r="E306" s="201">
        <v>1903.0912000000001</v>
      </c>
      <c r="F306" s="201">
        <f t="shared" si="4"/>
        <v>105.14316022099447</v>
      </c>
      <c r="G306" s="167"/>
      <c r="H306" s="167"/>
      <c r="I306" s="167"/>
      <c r="J306" s="167"/>
      <c r="K306" s="167"/>
      <c r="L306" s="167"/>
    </row>
    <row r="307" spans="1:12" ht="45" x14ac:dyDescent="0.25">
      <c r="A307" s="263" t="s">
        <v>653</v>
      </c>
      <c r="B307" s="208" t="s">
        <v>646</v>
      </c>
      <c r="C307" s="212" t="s">
        <v>654</v>
      </c>
      <c r="D307" s="201">
        <v>981</v>
      </c>
      <c r="E307" s="201">
        <v>1447.0930000000001</v>
      </c>
      <c r="F307" s="201">
        <f t="shared" si="4"/>
        <v>147.5120285423038</v>
      </c>
      <c r="G307" s="167"/>
      <c r="H307" s="167"/>
      <c r="I307" s="167"/>
      <c r="J307" s="167"/>
      <c r="K307" s="167"/>
      <c r="L307" s="167"/>
    </row>
    <row r="308" spans="1:12" ht="45" x14ac:dyDescent="0.25">
      <c r="A308" s="207" t="s">
        <v>655</v>
      </c>
      <c r="B308" s="208" t="s">
        <v>646</v>
      </c>
      <c r="C308" s="226" t="s">
        <v>656</v>
      </c>
      <c r="D308" s="201">
        <v>58</v>
      </c>
      <c r="E308" s="201">
        <v>60.6</v>
      </c>
      <c r="F308" s="201">
        <f t="shared" si="4"/>
        <v>104.48275862068965</v>
      </c>
      <c r="G308" s="167"/>
      <c r="H308" s="167"/>
      <c r="I308" s="167"/>
      <c r="J308" s="167"/>
      <c r="K308" s="167"/>
      <c r="L308" s="167"/>
    </row>
    <row r="309" spans="1:12" x14ac:dyDescent="0.25">
      <c r="A309" s="213" t="s">
        <v>657</v>
      </c>
      <c r="B309" s="224" t="s">
        <v>658</v>
      </c>
      <c r="C309" s="215"/>
      <c r="D309" s="198">
        <f>+D310</f>
        <v>15</v>
      </c>
      <c r="E309" s="198">
        <f>+E310</f>
        <v>20</v>
      </c>
      <c r="F309" s="198">
        <f t="shared" si="4"/>
        <v>133.33333333333331</v>
      </c>
    </row>
    <row r="310" spans="1:12" ht="45" x14ac:dyDescent="0.25">
      <c r="A310" s="207" t="s">
        <v>553</v>
      </c>
      <c r="B310" s="208" t="s">
        <v>658</v>
      </c>
      <c r="C310" s="226" t="s">
        <v>554</v>
      </c>
      <c r="D310" s="201">
        <v>15</v>
      </c>
      <c r="E310" s="201">
        <v>20</v>
      </c>
      <c r="F310" s="201">
        <f t="shared" si="4"/>
        <v>133.33333333333331</v>
      </c>
      <c r="G310" s="167"/>
      <c r="H310" s="167"/>
      <c r="I310" s="167"/>
      <c r="J310" s="167"/>
      <c r="K310" s="167"/>
      <c r="L310" s="167"/>
    </row>
    <row r="311" spans="1:12" x14ac:dyDescent="0.25">
      <c r="A311" s="213" t="s">
        <v>659</v>
      </c>
      <c r="B311" s="224" t="s">
        <v>660</v>
      </c>
      <c r="C311" s="215"/>
      <c r="D311" s="198">
        <f>SUM(D312:D324)</f>
        <v>1597</v>
      </c>
      <c r="E311" s="198">
        <f>SUM(E312:E324)</f>
        <v>2497.6303600000001</v>
      </c>
      <c r="F311" s="198">
        <f t="shared" si="4"/>
        <v>156.3951383844709</v>
      </c>
    </row>
    <row r="312" spans="1:12" ht="75" x14ac:dyDescent="0.25">
      <c r="A312" s="264" t="s">
        <v>661</v>
      </c>
      <c r="B312" s="190">
        <v>931</v>
      </c>
      <c r="C312" s="191" t="s">
        <v>662</v>
      </c>
      <c r="D312" s="265">
        <v>130</v>
      </c>
      <c r="E312" s="265">
        <v>185.55542</v>
      </c>
      <c r="F312" s="265">
        <f t="shared" si="4"/>
        <v>142.73493846153846</v>
      </c>
      <c r="G312" s="167"/>
      <c r="H312" s="167"/>
      <c r="I312" s="167"/>
      <c r="J312" s="167"/>
      <c r="K312" s="167"/>
      <c r="L312" s="167"/>
    </row>
    <row r="313" spans="1:12" ht="90" x14ac:dyDescent="0.25">
      <c r="A313" s="264" t="s">
        <v>663</v>
      </c>
      <c r="B313" s="190">
        <v>931</v>
      </c>
      <c r="C313" s="191" t="s">
        <v>664</v>
      </c>
      <c r="D313" s="265">
        <v>75</v>
      </c>
      <c r="E313" s="265">
        <v>116.18163</v>
      </c>
      <c r="F313" s="265">
        <f t="shared" si="4"/>
        <v>154.90884</v>
      </c>
      <c r="G313" s="167"/>
      <c r="H313" s="167"/>
      <c r="I313" s="167"/>
      <c r="J313" s="167"/>
      <c r="K313" s="167"/>
      <c r="L313" s="167"/>
    </row>
    <row r="314" spans="1:12" ht="75" x14ac:dyDescent="0.25">
      <c r="A314" s="264" t="s">
        <v>665</v>
      </c>
      <c r="B314" s="190">
        <v>931</v>
      </c>
      <c r="C314" s="191" t="s">
        <v>666</v>
      </c>
      <c r="D314" s="265">
        <v>30</v>
      </c>
      <c r="E314" s="265">
        <v>79.017489999999995</v>
      </c>
      <c r="F314" s="265">
        <f t="shared" si="4"/>
        <v>263.39163333333329</v>
      </c>
      <c r="G314" s="167"/>
      <c r="H314" s="167"/>
      <c r="I314" s="167"/>
      <c r="J314" s="167"/>
      <c r="K314" s="167"/>
      <c r="L314" s="167"/>
    </row>
    <row r="315" spans="1:12" ht="74.25" customHeight="1" x14ac:dyDescent="0.25">
      <c r="A315" s="264" t="s">
        <v>667</v>
      </c>
      <c r="B315" s="190">
        <v>931</v>
      </c>
      <c r="C315" s="191" t="s">
        <v>668</v>
      </c>
      <c r="D315" s="265">
        <v>36</v>
      </c>
      <c r="E315" s="265">
        <v>65.583190000000002</v>
      </c>
      <c r="F315" s="265">
        <f t="shared" si="4"/>
        <v>182.1755277777778</v>
      </c>
      <c r="G315" s="167"/>
      <c r="H315" s="167"/>
      <c r="I315" s="167"/>
      <c r="J315" s="167"/>
      <c r="K315" s="167"/>
      <c r="L315" s="167"/>
    </row>
    <row r="316" spans="1:12" ht="75" x14ac:dyDescent="0.25">
      <c r="A316" s="264" t="s">
        <v>669</v>
      </c>
      <c r="B316" s="190">
        <v>931</v>
      </c>
      <c r="C316" s="191" t="s">
        <v>670</v>
      </c>
      <c r="D316" s="265">
        <v>5</v>
      </c>
      <c r="E316" s="265">
        <v>5</v>
      </c>
      <c r="F316" s="265">
        <f t="shared" si="4"/>
        <v>100</v>
      </c>
      <c r="G316" s="167"/>
      <c r="H316" s="167"/>
      <c r="I316" s="167"/>
      <c r="J316" s="167"/>
      <c r="K316" s="167"/>
      <c r="L316" s="167"/>
    </row>
    <row r="317" spans="1:12" ht="75" x14ac:dyDescent="0.25">
      <c r="A317" s="264" t="s">
        <v>671</v>
      </c>
      <c r="B317" s="190">
        <v>931</v>
      </c>
      <c r="C317" s="191" t="s">
        <v>672</v>
      </c>
      <c r="D317" s="265">
        <v>4</v>
      </c>
      <c r="E317" s="265">
        <v>5.5</v>
      </c>
      <c r="F317" s="265">
        <f t="shared" si="4"/>
        <v>137.5</v>
      </c>
      <c r="G317" s="167"/>
      <c r="H317" s="167"/>
      <c r="I317" s="167"/>
      <c r="J317" s="167"/>
      <c r="K317" s="167"/>
      <c r="L317" s="167"/>
    </row>
    <row r="318" spans="1:12" ht="75" x14ac:dyDescent="0.25">
      <c r="A318" s="264" t="s">
        <v>673</v>
      </c>
      <c r="B318" s="190">
        <v>931</v>
      </c>
      <c r="C318" s="191" t="s">
        <v>674</v>
      </c>
      <c r="D318" s="265">
        <v>1</v>
      </c>
      <c r="E318" s="265">
        <v>6.1635499999999999</v>
      </c>
      <c r="F318" s="265">
        <f t="shared" si="4"/>
        <v>616.35500000000002</v>
      </c>
      <c r="G318" s="167"/>
      <c r="H318" s="167"/>
      <c r="I318" s="167"/>
      <c r="J318" s="167"/>
      <c r="K318" s="167"/>
      <c r="L318" s="167"/>
    </row>
    <row r="319" spans="1:12" ht="90" x14ac:dyDescent="0.25">
      <c r="A319" s="264" t="s">
        <v>675</v>
      </c>
      <c r="B319" s="190">
        <v>931</v>
      </c>
      <c r="C319" s="191" t="s">
        <v>676</v>
      </c>
      <c r="D319" s="265">
        <v>550</v>
      </c>
      <c r="E319" s="265">
        <v>828.19032000000004</v>
      </c>
      <c r="F319" s="265">
        <f t="shared" si="4"/>
        <v>150.58005818181817</v>
      </c>
      <c r="G319" s="167"/>
      <c r="H319" s="167"/>
      <c r="I319" s="167"/>
      <c r="J319" s="167"/>
      <c r="K319" s="167"/>
      <c r="L319" s="167"/>
    </row>
    <row r="320" spans="1:12" ht="120" x14ac:dyDescent="0.25">
      <c r="A320" s="264" t="s">
        <v>577</v>
      </c>
      <c r="B320" s="190">
        <v>931</v>
      </c>
      <c r="C320" s="191" t="s">
        <v>578</v>
      </c>
      <c r="D320" s="265">
        <v>160</v>
      </c>
      <c r="E320" s="265">
        <v>154.47565</v>
      </c>
      <c r="F320" s="265">
        <f t="shared" si="4"/>
        <v>96.547281250000012</v>
      </c>
      <c r="G320" s="167"/>
      <c r="H320" s="167"/>
      <c r="I320" s="167"/>
      <c r="J320" s="167"/>
      <c r="K320" s="167"/>
      <c r="L320" s="167"/>
    </row>
    <row r="321" spans="1:12" ht="90" x14ac:dyDescent="0.25">
      <c r="A321" s="264" t="s">
        <v>677</v>
      </c>
      <c r="B321" s="190">
        <v>931</v>
      </c>
      <c r="C321" s="191" t="s">
        <v>678</v>
      </c>
      <c r="D321" s="265">
        <v>0</v>
      </c>
      <c r="E321" s="265">
        <v>1.43</v>
      </c>
      <c r="F321" s="265"/>
      <c r="G321" s="167"/>
      <c r="H321" s="167"/>
      <c r="I321" s="167"/>
      <c r="J321" s="167"/>
      <c r="K321" s="167"/>
      <c r="L321" s="167"/>
    </row>
    <row r="322" spans="1:12" ht="75" x14ac:dyDescent="0.25">
      <c r="A322" s="264" t="s">
        <v>679</v>
      </c>
      <c r="B322" s="190">
        <v>931</v>
      </c>
      <c r="C322" s="191" t="s">
        <v>680</v>
      </c>
      <c r="D322" s="265">
        <v>3</v>
      </c>
      <c r="E322" s="265">
        <v>39.841729999999998</v>
      </c>
      <c r="F322" s="265">
        <f t="shared" si="4"/>
        <v>1328.0576666666666</v>
      </c>
      <c r="G322" s="167"/>
      <c r="H322" s="167"/>
      <c r="I322" s="167"/>
      <c r="J322" s="167"/>
      <c r="K322" s="167"/>
      <c r="L322" s="167"/>
    </row>
    <row r="323" spans="1:12" ht="75" x14ac:dyDescent="0.25">
      <c r="A323" s="264" t="s">
        <v>681</v>
      </c>
      <c r="B323" s="190">
        <v>931</v>
      </c>
      <c r="C323" s="191" t="s">
        <v>682</v>
      </c>
      <c r="D323" s="265">
        <v>380</v>
      </c>
      <c r="E323" s="265">
        <v>659.65390000000002</v>
      </c>
      <c r="F323" s="265">
        <f t="shared" si="4"/>
        <v>173.59313157894738</v>
      </c>
      <c r="G323" s="167"/>
      <c r="H323" s="167"/>
      <c r="I323" s="167"/>
      <c r="J323" s="167"/>
      <c r="K323" s="167"/>
      <c r="L323" s="167"/>
    </row>
    <row r="324" spans="1:12" ht="90" x14ac:dyDescent="0.25">
      <c r="A324" s="264" t="s">
        <v>563</v>
      </c>
      <c r="B324" s="190">
        <v>931</v>
      </c>
      <c r="C324" s="191" t="s">
        <v>564</v>
      </c>
      <c r="D324" s="265">
        <v>223</v>
      </c>
      <c r="E324" s="265">
        <v>351.03748000000002</v>
      </c>
      <c r="F324" s="265">
        <f t="shared" si="4"/>
        <v>157.41591031390135</v>
      </c>
      <c r="G324" s="167"/>
      <c r="H324" s="167"/>
      <c r="I324" s="167"/>
      <c r="J324" s="167"/>
      <c r="K324" s="167"/>
      <c r="L324" s="167"/>
    </row>
    <row r="325" spans="1:12" x14ac:dyDescent="0.25">
      <c r="A325" s="213" t="s">
        <v>683</v>
      </c>
      <c r="B325" s="224">
        <v>948</v>
      </c>
      <c r="C325" s="215"/>
      <c r="D325" s="198">
        <f>D326</f>
        <v>0</v>
      </c>
      <c r="E325" s="198">
        <f>E326</f>
        <v>1E-3</v>
      </c>
      <c r="F325" s="198"/>
    </row>
    <row r="326" spans="1:12" ht="60" x14ac:dyDescent="0.25">
      <c r="A326" s="266" t="s">
        <v>609</v>
      </c>
      <c r="B326" s="267">
        <v>948</v>
      </c>
      <c r="C326" s="268" t="s">
        <v>610</v>
      </c>
      <c r="D326" s="269">
        <v>0</v>
      </c>
      <c r="E326" s="269">
        <v>1E-3</v>
      </c>
      <c r="F326" s="269"/>
      <c r="G326" s="167"/>
      <c r="H326" s="167"/>
      <c r="I326" s="167"/>
      <c r="J326" s="167"/>
      <c r="K326" s="167"/>
      <c r="L326" s="167"/>
    </row>
  </sheetData>
  <autoFilter ref="A13:F326"/>
  <mergeCells count="10">
    <mergeCell ref="D1:F1"/>
    <mergeCell ref="D2:F2"/>
    <mergeCell ref="D3:F3"/>
    <mergeCell ref="D4:F4"/>
    <mergeCell ref="A6:F6"/>
    <mergeCell ref="A9:A10"/>
    <mergeCell ref="B9:C9"/>
    <mergeCell ref="D9:D10"/>
    <mergeCell ref="E9:E10"/>
    <mergeCell ref="F9:F10"/>
  </mergeCells>
  <pageMargins left="0.31496062992125984" right="0.19685039370078741" top="0.45" bottom="0.31496062992125984" header="0.19685039370078741" footer="0.15748031496062992"/>
  <pageSetup paperSize="9" scale="72"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0"/>
  <sheetViews>
    <sheetView view="pageBreakPreview" zoomScaleNormal="100" zoomScaleSheetLayoutView="100" workbookViewId="0">
      <selection activeCell="B55" sqref="B55"/>
    </sheetView>
  </sheetViews>
  <sheetFormatPr defaultRowHeight="12.75" x14ac:dyDescent="0.2"/>
  <cols>
    <col min="1" max="1" width="5.140625" style="393" customWidth="1"/>
    <col min="2" max="2" width="27.28515625" style="393" customWidth="1"/>
    <col min="3" max="3" width="16.7109375" style="393" customWidth="1"/>
    <col min="4" max="4" width="14.140625" style="393" customWidth="1"/>
    <col min="5" max="5" width="16.140625" style="393" bestFit="1" customWidth="1"/>
    <col min="6" max="256" width="9.140625" style="393"/>
    <col min="257" max="257" width="5.140625" style="393" customWidth="1"/>
    <col min="258" max="258" width="27.28515625" style="393" customWidth="1"/>
    <col min="259" max="259" width="16.7109375" style="393" customWidth="1"/>
    <col min="260" max="260" width="14.140625" style="393" customWidth="1"/>
    <col min="261" max="261" width="16.140625" style="393" bestFit="1" customWidth="1"/>
    <col min="262" max="512" width="9.140625" style="393"/>
    <col min="513" max="513" width="5.140625" style="393" customWidth="1"/>
    <col min="514" max="514" width="27.28515625" style="393" customWidth="1"/>
    <col min="515" max="515" width="16.7109375" style="393" customWidth="1"/>
    <col min="516" max="516" width="14.140625" style="393" customWidth="1"/>
    <col min="517" max="517" width="16.140625" style="393" bestFit="1" customWidth="1"/>
    <col min="518" max="768" width="9.140625" style="393"/>
    <col min="769" max="769" width="5.140625" style="393" customWidth="1"/>
    <col min="770" max="770" width="27.28515625" style="393" customWidth="1"/>
    <col min="771" max="771" width="16.7109375" style="393" customWidth="1"/>
    <col min="772" max="772" width="14.140625" style="393" customWidth="1"/>
    <col min="773" max="773" width="16.140625" style="393" bestFit="1" customWidth="1"/>
    <col min="774" max="1024" width="9.140625" style="393"/>
    <col min="1025" max="1025" width="5.140625" style="393" customWidth="1"/>
    <col min="1026" max="1026" width="27.28515625" style="393" customWidth="1"/>
    <col min="1027" max="1027" width="16.7109375" style="393" customWidth="1"/>
    <col min="1028" max="1028" width="14.140625" style="393" customWidth="1"/>
    <col min="1029" max="1029" width="16.140625" style="393" bestFit="1" customWidth="1"/>
    <col min="1030" max="1280" width="9.140625" style="393"/>
    <col min="1281" max="1281" width="5.140625" style="393" customWidth="1"/>
    <col min="1282" max="1282" width="27.28515625" style="393" customWidth="1"/>
    <col min="1283" max="1283" width="16.7109375" style="393" customWidth="1"/>
    <col min="1284" max="1284" width="14.140625" style="393" customWidth="1"/>
    <col min="1285" max="1285" width="16.140625" style="393" bestFit="1" customWidth="1"/>
    <col min="1286" max="1536" width="9.140625" style="393"/>
    <col min="1537" max="1537" width="5.140625" style="393" customWidth="1"/>
    <col min="1538" max="1538" width="27.28515625" style="393" customWidth="1"/>
    <col min="1539" max="1539" width="16.7109375" style="393" customWidth="1"/>
    <col min="1540" max="1540" width="14.140625" style="393" customWidth="1"/>
    <col min="1541" max="1541" width="16.140625" style="393" bestFit="1" customWidth="1"/>
    <col min="1542" max="1792" width="9.140625" style="393"/>
    <col min="1793" max="1793" width="5.140625" style="393" customWidth="1"/>
    <col min="1794" max="1794" width="27.28515625" style="393" customWidth="1"/>
    <col min="1795" max="1795" width="16.7109375" style="393" customWidth="1"/>
    <col min="1796" max="1796" width="14.140625" style="393" customWidth="1"/>
    <col min="1797" max="1797" width="16.140625" style="393" bestFit="1" customWidth="1"/>
    <col min="1798" max="2048" width="9.140625" style="393"/>
    <col min="2049" max="2049" width="5.140625" style="393" customWidth="1"/>
    <col min="2050" max="2050" width="27.28515625" style="393" customWidth="1"/>
    <col min="2051" max="2051" width="16.7109375" style="393" customWidth="1"/>
    <col min="2052" max="2052" width="14.140625" style="393" customWidth="1"/>
    <col min="2053" max="2053" width="16.140625" style="393" bestFit="1" customWidth="1"/>
    <col min="2054" max="2304" width="9.140625" style="393"/>
    <col min="2305" max="2305" width="5.140625" style="393" customWidth="1"/>
    <col min="2306" max="2306" width="27.28515625" style="393" customWidth="1"/>
    <col min="2307" max="2307" width="16.7109375" style="393" customWidth="1"/>
    <col min="2308" max="2308" width="14.140625" style="393" customWidth="1"/>
    <col min="2309" max="2309" width="16.140625" style="393" bestFit="1" customWidth="1"/>
    <col min="2310" max="2560" width="9.140625" style="393"/>
    <col min="2561" max="2561" width="5.140625" style="393" customWidth="1"/>
    <col min="2562" max="2562" width="27.28515625" style="393" customWidth="1"/>
    <col min="2563" max="2563" width="16.7109375" style="393" customWidth="1"/>
    <col min="2564" max="2564" width="14.140625" style="393" customWidth="1"/>
    <col min="2565" max="2565" width="16.140625" style="393" bestFit="1" customWidth="1"/>
    <col min="2566" max="2816" width="9.140625" style="393"/>
    <col min="2817" max="2817" width="5.140625" style="393" customWidth="1"/>
    <col min="2818" max="2818" width="27.28515625" style="393" customWidth="1"/>
    <col min="2819" max="2819" width="16.7109375" style="393" customWidth="1"/>
    <col min="2820" max="2820" width="14.140625" style="393" customWidth="1"/>
    <col min="2821" max="2821" width="16.140625" style="393" bestFit="1" customWidth="1"/>
    <col min="2822" max="3072" width="9.140625" style="393"/>
    <col min="3073" max="3073" width="5.140625" style="393" customWidth="1"/>
    <col min="3074" max="3074" width="27.28515625" style="393" customWidth="1"/>
    <col min="3075" max="3075" width="16.7109375" style="393" customWidth="1"/>
    <col min="3076" max="3076" width="14.140625" style="393" customWidth="1"/>
    <col min="3077" max="3077" width="16.140625" style="393" bestFit="1" customWidth="1"/>
    <col min="3078" max="3328" width="9.140625" style="393"/>
    <col min="3329" max="3329" width="5.140625" style="393" customWidth="1"/>
    <col min="3330" max="3330" width="27.28515625" style="393" customWidth="1"/>
    <col min="3331" max="3331" width="16.7109375" style="393" customWidth="1"/>
    <col min="3332" max="3332" width="14.140625" style="393" customWidth="1"/>
    <col min="3333" max="3333" width="16.140625" style="393" bestFit="1" customWidth="1"/>
    <col min="3334" max="3584" width="9.140625" style="393"/>
    <col min="3585" max="3585" width="5.140625" style="393" customWidth="1"/>
    <col min="3586" max="3586" width="27.28515625" style="393" customWidth="1"/>
    <col min="3587" max="3587" width="16.7109375" style="393" customWidth="1"/>
    <col min="3588" max="3588" width="14.140625" style="393" customWidth="1"/>
    <col min="3589" max="3589" width="16.140625" style="393" bestFit="1" customWidth="1"/>
    <col min="3590" max="3840" width="9.140625" style="393"/>
    <col min="3841" max="3841" width="5.140625" style="393" customWidth="1"/>
    <col min="3842" max="3842" width="27.28515625" style="393" customWidth="1"/>
    <col min="3843" max="3843" width="16.7109375" style="393" customWidth="1"/>
    <col min="3844" max="3844" width="14.140625" style="393" customWidth="1"/>
    <col min="3845" max="3845" width="16.140625" style="393" bestFit="1" customWidth="1"/>
    <col min="3846" max="4096" width="9.140625" style="393"/>
    <col min="4097" max="4097" width="5.140625" style="393" customWidth="1"/>
    <col min="4098" max="4098" width="27.28515625" style="393" customWidth="1"/>
    <col min="4099" max="4099" width="16.7109375" style="393" customWidth="1"/>
    <col min="4100" max="4100" width="14.140625" style="393" customWidth="1"/>
    <col min="4101" max="4101" width="16.140625" style="393" bestFit="1" customWidth="1"/>
    <col min="4102" max="4352" width="9.140625" style="393"/>
    <col min="4353" max="4353" width="5.140625" style="393" customWidth="1"/>
    <col min="4354" max="4354" width="27.28515625" style="393" customWidth="1"/>
    <col min="4355" max="4355" width="16.7109375" style="393" customWidth="1"/>
    <col min="4356" max="4356" width="14.140625" style="393" customWidth="1"/>
    <col min="4357" max="4357" width="16.140625" style="393" bestFit="1" customWidth="1"/>
    <col min="4358" max="4608" width="9.140625" style="393"/>
    <col min="4609" max="4609" width="5.140625" style="393" customWidth="1"/>
    <col min="4610" max="4610" width="27.28515625" style="393" customWidth="1"/>
    <col min="4611" max="4611" width="16.7109375" style="393" customWidth="1"/>
    <col min="4612" max="4612" width="14.140625" style="393" customWidth="1"/>
    <col min="4613" max="4613" width="16.140625" style="393" bestFit="1" customWidth="1"/>
    <col min="4614" max="4864" width="9.140625" style="393"/>
    <col min="4865" max="4865" width="5.140625" style="393" customWidth="1"/>
    <col min="4866" max="4866" width="27.28515625" style="393" customWidth="1"/>
    <col min="4867" max="4867" width="16.7109375" style="393" customWidth="1"/>
    <col min="4868" max="4868" width="14.140625" style="393" customWidth="1"/>
    <col min="4869" max="4869" width="16.140625" style="393" bestFit="1" customWidth="1"/>
    <col min="4870" max="5120" width="9.140625" style="393"/>
    <col min="5121" max="5121" width="5.140625" style="393" customWidth="1"/>
    <col min="5122" max="5122" width="27.28515625" style="393" customWidth="1"/>
    <col min="5123" max="5123" width="16.7109375" style="393" customWidth="1"/>
    <col min="5124" max="5124" width="14.140625" style="393" customWidth="1"/>
    <col min="5125" max="5125" width="16.140625" style="393" bestFit="1" customWidth="1"/>
    <col min="5126" max="5376" width="9.140625" style="393"/>
    <col min="5377" max="5377" width="5.140625" style="393" customWidth="1"/>
    <col min="5378" max="5378" width="27.28515625" style="393" customWidth="1"/>
    <col min="5379" max="5379" width="16.7109375" style="393" customWidth="1"/>
    <col min="5380" max="5380" width="14.140625" style="393" customWidth="1"/>
    <col min="5381" max="5381" width="16.140625" style="393" bestFit="1" customWidth="1"/>
    <col min="5382" max="5632" width="9.140625" style="393"/>
    <col min="5633" max="5633" width="5.140625" style="393" customWidth="1"/>
    <col min="5634" max="5634" width="27.28515625" style="393" customWidth="1"/>
    <col min="5635" max="5635" width="16.7109375" style="393" customWidth="1"/>
    <col min="5636" max="5636" width="14.140625" style="393" customWidth="1"/>
    <col min="5637" max="5637" width="16.140625" style="393" bestFit="1" customWidth="1"/>
    <col min="5638" max="5888" width="9.140625" style="393"/>
    <col min="5889" max="5889" width="5.140625" style="393" customWidth="1"/>
    <col min="5890" max="5890" width="27.28515625" style="393" customWidth="1"/>
    <col min="5891" max="5891" width="16.7109375" style="393" customWidth="1"/>
    <col min="5892" max="5892" width="14.140625" style="393" customWidth="1"/>
    <col min="5893" max="5893" width="16.140625" style="393" bestFit="1" customWidth="1"/>
    <col min="5894" max="6144" width="9.140625" style="393"/>
    <col min="6145" max="6145" width="5.140625" style="393" customWidth="1"/>
    <col min="6146" max="6146" width="27.28515625" style="393" customWidth="1"/>
    <col min="6147" max="6147" width="16.7109375" style="393" customWidth="1"/>
    <col min="6148" max="6148" width="14.140625" style="393" customWidth="1"/>
    <col min="6149" max="6149" width="16.140625" style="393" bestFit="1" customWidth="1"/>
    <col min="6150" max="6400" width="9.140625" style="393"/>
    <col min="6401" max="6401" width="5.140625" style="393" customWidth="1"/>
    <col min="6402" max="6402" width="27.28515625" style="393" customWidth="1"/>
    <col min="6403" max="6403" width="16.7109375" style="393" customWidth="1"/>
    <col min="6404" max="6404" width="14.140625" style="393" customWidth="1"/>
    <col min="6405" max="6405" width="16.140625" style="393" bestFit="1" customWidth="1"/>
    <col min="6406" max="6656" width="9.140625" style="393"/>
    <col min="6657" max="6657" width="5.140625" style="393" customWidth="1"/>
    <col min="6658" max="6658" width="27.28515625" style="393" customWidth="1"/>
    <col min="6659" max="6659" width="16.7109375" style="393" customWidth="1"/>
    <col min="6660" max="6660" width="14.140625" style="393" customWidth="1"/>
    <col min="6661" max="6661" width="16.140625" style="393" bestFit="1" customWidth="1"/>
    <col min="6662" max="6912" width="9.140625" style="393"/>
    <col min="6913" max="6913" width="5.140625" style="393" customWidth="1"/>
    <col min="6914" max="6914" width="27.28515625" style="393" customWidth="1"/>
    <col min="6915" max="6915" width="16.7109375" style="393" customWidth="1"/>
    <col min="6916" max="6916" width="14.140625" style="393" customWidth="1"/>
    <col min="6917" max="6917" width="16.140625" style="393" bestFit="1" customWidth="1"/>
    <col min="6918" max="7168" width="9.140625" style="393"/>
    <col min="7169" max="7169" width="5.140625" style="393" customWidth="1"/>
    <col min="7170" max="7170" width="27.28515625" style="393" customWidth="1"/>
    <col min="7171" max="7171" width="16.7109375" style="393" customWidth="1"/>
    <col min="7172" max="7172" width="14.140625" style="393" customWidth="1"/>
    <col min="7173" max="7173" width="16.140625" style="393" bestFit="1" customWidth="1"/>
    <col min="7174" max="7424" width="9.140625" style="393"/>
    <col min="7425" max="7425" width="5.140625" style="393" customWidth="1"/>
    <col min="7426" max="7426" width="27.28515625" style="393" customWidth="1"/>
    <col min="7427" max="7427" width="16.7109375" style="393" customWidth="1"/>
    <col min="7428" max="7428" width="14.140625" style="393" customWidth="1"/>
    <col min="7429" max="7429" width="16.140625" style="393" bestFit="1" customWidth="1"/>
    <col min="7430" max="7680" width="9.140625" style="393"/>
    <col min="7681" max="7681" width="5.140625" style="393" customWidth="1"/>
    <col min="7682" max="7682" width="27.28515625" style="393" customWidth="1"/>
    <col min="7683" max="7683" width="16.7109375" style="393" customWidth="1"/>
    <col min="7684" max="7684" width="14.140625" style="393" customWidth="1"/>
    <col min="7685" max="7685" width="16.140625" style="393" bestFit="1" customWidth="1"/>
    <col min="7686" max="7936" width="9.140625" style="393"/>
    <col min="7937" max="7937" width="5.140625" style="393" customWidth="1"/>
    <col min="7938" max="7938" width="27.28515625" style="393" customWidth="1"/>
    <col min="7939" max="7939" width="16.7109375" style="393" customWidth="1"/>
    <col min="7940" max="7940" width="14.140625" style="393" customWidth="1"/>
    <col min="7941" max="7941" width="16.140625" style="393" bestFit="1" customWidth="1"/>
    <col min="7942" max="8192" width="9.140625" style="393"/>
    <col min="8193" max="8193" width="5.140625" style="393" customWidth="1"/>
    <col min="8194" max="8194" width="27.28515625" style="393" customWidth="1"/>
    <col min="8195" max="8195" width="16.7109375" style="393" customWidth="1"/>
    <col min="8196" max="8196" width="14.140625" style="393" customWidth="1"/>
    <col min="8197" max="8197" width="16.140625" style="393" bestFit="1" customWidth="1"/>
    <col min="8198" max="8448" width="9.140625" style="393"/>
    <col min="8449" max="8449" width="5.140625" style="393" customWidth="1"/>
    <col min="8450" max="8450" width="27.28515625" style="393" customWidth="1"/>
    <col min="8451" max="8451" width="16.7109375" style="393" customWidth="1"/>
    <col min="8452" max="8452" width="14.140625" style="393" customWidth="1"/>
    <col min="8453" max="8453" width="16.140625" style="393" bestFit="1" customWidth="1"/>
    <col min="8454" max="8704" width="9.140625" style="393"/>
    <col min="8705" max="8705" width="5.140625" style="393" customWidth="1"/>
    <col min="8706" max="8706" width="27.28515625" style="393" customWidth="1"/>
    <col min="8707" max="8707" width="16.7109375" style="393" customWidth="1"/>
    <col min="8708" max="8708" width="14.140625" style="393" customWidth="1"/>
    <col min="8709" max="8709" width="16.140625" style="393" bestFit="1" customWidth="1"/>
    <col min="8710" max="8960" width="9.140625" style="393"/>
    <col min="8961" max="8961" width="5.140625" style="393" customWidth="1"/>
    <col min="8962" max="8962" width="27.28515625" style="393" customWidth="1"/>
    <col min="8963" max="8963" width="16.7109375" style="393" customWidth="1"/>
    <col min="8964" max="8964" width="14.140625" style="393" customWidth="1"/>
    <col min="8965" max="8965" width="16.140625" style="393" bestFit="1" customWidth="1"/>
    <col min="8966" max="9216" width="9.140625" style="393"/>
    <col min="9217" max="9217" width="5.140625" style="393" customWidth="1"/>
    <col min="9218" max="9218" width="27.28515625" style="393" customWidth="1"/>
    <col min="9219" max="9219" width="16.7109375" style="393" customWidth="1"/>
    <col min="9220" max="9220" width="14.140625" style="393" customWidth="1"/>
    <col min="9221" max="9221" width="16.140625" style="393" bestFit="1" customWidth="1"/>
    <col min="9222" max="9472" width="9.140625" style="393"/>
    <col min="9473" max="9473" width="5.140625" style="393" customWidth="1"/>
    <col min="9474" max="9474" width="27.28515625" style="393" customWidth="1"/>
    <col min="9475" max="9475" width="16.7109375" style="393" customWidth="1"/>
    <col min="9476" max="9476" width="14.140625" style="393" customWidth="1"/>
    <col min="9477" max="9477" width="16.140625" style="393" bestFit="1" customWidth="1"/>
    <col min="9478" max="9728" width="9.140625" style="393"/>
    <col min="9729" max="9729" width="5.140625" style="393" customWidth="1"/>
    <col min="9730" max="9730" width="27.28515625" style="393" customWidth="1"/>
    <col min="9731" max="9731" width="16.7109375" style="393" customWidth="1"/>
    <col min="9732" max="9732" width="14.140625" style="393" customWidth="1"/>
    <col min="9733" max="9733" width="16.140625" style="393" bestFit="1" customWidth="1"/>
    <col min="9734" max="9984" width="9.140625" style="393"/>
    <col min="9985" max="9985" width="5.140625" style="393" customWidth="1"/>
    <col min="9986" max="9986" width="27.28515625" style="393" customWidth="1"/>
    <col min="9987" max="9987" width="16.7109375" style="393" customWidth="1"/>
    <col min="9988" max="9988" width="14.140625" style="393" customWidth="1"/>
    <col min="9989" max="9989" width="16.140625" style="393" bestFit="1" customWidth="1"/>
    <col min="9990" max="10240" width="9.140625" style="393"/>
    <col min="10241" max="10241" width="5.140625" style="393" customWidth="1"/>
    <col min="10242" max="10242" width="27.28515625" style="393" customWidth="1"/>
    <col min="10243" max="10243" width="16.7109375" style="393" customWidth="1"/>
    <col min="10244" max="10244" width="14.140625" style="393" customWidth="1"/>
    <col min="10245" max="10245" width="16.140625" style="393" bestFit="1" customWidth="1"/>
    <col min="10246" max="10496" width="9.140625" style="393"/>
    <col min="10497" max="10497" width="5.140625" style="393" customWidth="1"/>
    <col min="10498" max="10498" width="27.28515625" style="393" customWidth="1"/>
    <col min="10499" max="10499" width="16.7109375" style="393" customWidth="1"/>
    <col min="10500" max="10500" width="14.140625" style="393" customWidth="1"/>
    <col min="10501" max="10501" width="16.140625" style="393" bestFit="1" customWidth="1"/>
    <col min="10502" max="10752" width="9.140625" style="393"/>
    <col min="10753" max="10753" width="5.140625" style="393" customWidth="1"/>
    <col min="10754" max="10754" width="27.28515625" style="393" customWidth="1"/>
    <col min="10755" max="10755" width="16.7109375" style="393" customWidth="1"/>
    <col min="10756" max="10756" width="14.140625" style="393" customWidth="1"/>
    <col min="10757" max="10757" width="16.140625" style="393" bestFit="1" customWidth="1"/>
    <col min="10758" max="11008" width="9.140625" style="393"/>
    <col min="11009" max="11009" width="5.140625" style="393" customWidth="1"/>
    <col min="11010" max="11010" width="27.28515625" style="393" customWidth="1"/>
    <col min="11011" max="11011" width="16.7109375" style="393" customWidth="1"/>
    <col min="11012" max="11012" width="14.140625" style="393" customWidth="1"/>
    <col min="11013" max="11013" width="16.140625" style="393" bestFit="1" customWidth="1"/>
    <col min="11014" max="11264" width="9.140625" style="393"/>
    <col min="11265" max="11265" width="5.140625" style="393" customWidth="1"/>
    <col min="11266" max="11266" width="27.28515625" style="393" customWidth="1"/>
    <col min="11267" max="11267" width="16.7109375" style="393" customWidth="1"/>
    <col min="11268" max="11268" width="14.140625" style="393" customWidth="1"/>
    <col min="11269" max="11269" width="16.140625" style="393" bestFit="1" customWidth="1"/>
    <col min="11270" max="11520" width="9.140625" style="393"/>
    <col min="11521" max="11521" width="5.140625" style="393" customWidth="1"/>
    <col min="11522" max="11522" width="27.28515625" style="393" customWidth="1"/>
    <col min="11523" max="11523" width="16.7109375" style="393" customWidth="1"/>
    <col min="11524" max="11524" width="14.140625" style="393" customWidth="1"/>
    <col min="11525" max="11525" width="16.140625" style="393" bestFit="1" customWidth="1"/>
    <col min="11526" max="11776" width="9.140625" style="393"/>
    <col min="11777" max="11777" width="5.140625" style="393" customWidth="1"/>
    <col min="11778" max="11778" width="27.28515625" style="393" customWidth="1"/>
    <col min="11779" max="11779" width="16.7109375" style="393" customWidth="1"/>
    <col min="11780" max="11780" width="14.140625" style="393" customWidth="1"/>
    <col min="11781" max="11781" width="16.140625" style="393" bestFit="1" customWidth="1"/>
    <col min="11782" max="12032" width="9.140625" style="393"/>
    <col min="12033" max="12033" width="5.140625" style="393" customWidth="1"/>
    <col min="12034" max="12034" width="27.28515625" style="393" customWidth="1"/>
    <col min="12035" max="12035" width="16.7109375" style="393" customWidth="1"/>
    <col min="12036" max="12036" width="14.140625" style="393" customWidth="1"/>
    <col min="12037" max="12037" width="16.140625" style="393" bestFit="1" customWidth="1"/>
    <col min="12038" max="12288" width="9.140625" style="393"/>
    <col min="12289" max="12289" width="5.140625" style="393" customWidth="1"/>
    <col min="12290" max="12290" width="27.28515625" style="393" customWidth="1"/>
    <col min="12291" max="12291" width="16.7109375" style="393" customWidth="1"/>
    <col min="12292" max="12292" width="14.140625" style="393" customWidth="1"/>
    <col min="12293" max="12293" width="16.140625" style="393" bestFit="1" customWidth="1"/>
    <col min="12294" max="12544" width="9.140625" style="393"/>
    <col min="12545" max="12545" width="5.140625" style="393" customWidth="1"/>
    <col min="12546" max="12546" width="27.28515625" style="393" customWidth="1"/>
    <col min="12547" max="12547" width="16.7109375" style="393" customWidth="1"/>
    <col min="12548" max="12548" width="14.140625" style="393" customWidth="1"/>
    <col min="12549" max="12549" width="16.140625" style="393" bestFit="1" customWidth="1"/>
    <col min="12550" max="12800" width="9.140625" style="393"/>
    <col min="12801" max="12801" width="5.140625" style="393" customWidth="1"/>
    <col min="12802" max="12802" width="27.28515625" style="393" customWidth="1"/>
    <col min="12803" max="12803" width="16.7109375" style="393" customWidth="1"/>
    <col min="12804" max="12804" width="14.140625" style="393" customWidth="1"/>
    <col min="12805" max="12805" width="16.140625" style="393" bestFit="1" customWidth="1"/>
    <col min="12806" max="13056" width="9.140625" style="393"/>
    <col min="13057" max="13057" width="5.140625" style="393" customWidth="1"/>
    <col min="13058" max="13058" width="27.28515625" style="393" customWidth="1"/>
    <col min="13059" max="13059" width="16.7109375" style="393" customWidth="1"/>
    <col min="13060" max="13060" width="14.140625" style="393" customWidth="1"/>
    <col min="13061" max="13061" width="16.140625" style="393" bestFit="1" customWidth="1"/>
    <col min="13062" max="13312" width="9.140625" style="393"/>
    <col min="13313" max="13313" width="5.140625" style="393" customWidth="1"/>
    <col min="13314" max="13314" width="27.28515625" style="393" customWidth="1"/>
    <col min="13315" max="13315" width="16.7109375" style="393" customWidth="1"/>
    <col min="13316" max="13316" width="14.140625" style="393" customWidth="1"/>
    <col min="13317" max="13317" width="16.140625" style="393" bestFit="1" customWidth="1"/>
    <col min="13318" max="13568" width="9.140625" style="393"/>
    <col min="13569" max="13569" width="5.140625" style="393" customWidth="1"/>
    <col min="13570" max="13570" width="27.28515625" style="393" customWidth="1"/>
    <col min="13571" max="13571" width="16.7109375" style="393" customWidth="1"/>
    <col min="13572" max="13572" width="14.140625" style="393" customWidth="1"/>
    <col min="13573" max="13573" width="16.140625" style="393" bestFit="1" customWidth="1"/>
    <col min="13574" max="13824" width="9.140625" style="393"/>
    <col min="13825" max="13825" width="5.140625" style="393" customWidth="1"/>
    <col min="13826" max="13826" width="27.28515625" style="393" customWidth="1"/>
    <col min="13827" max="13827" width="16.7109375" style="393" customWidth="1"/>
    <col min="13828" max="13828" width="14.140625" style="393" customWidth="1"/>
    <col min="13829" max="13829" width="16.140625" style="393" bestFit="1" customWidth="1"/>
    <col min="13830" max="14080" width="9.140625" style="393"/>
    <col min="14081" max="14081" width="5.140625" style="393" customWidth="1"/>
    <col min="14082" max="14082" width="27.28515625" style="393" customWidth="1"/>
    <col min="14083" max="14083" width="16.7109375" style="393" customWidth="1"/>
    <col min="14084" max="14084" width="14.140625" style="393" customWidth="1"/>
    <col min="14085" max="14085" width="16.140625" style="393" bestFit="1" customWidth="1"/>
    <col min="14086" max="14336" width="9.140625" style="393"/>
    <col min="14337" max="14337" width="5.140625" style="393" customWidth="1"/>
    <col min="14338" max="14338" width="27.28515625" style="393" customWidth="1"/>
    <col min="14339" max="14339" width="16.7109375" style="393" customWidth="1"/>
    <col min="14340" max="14340" width="14.140625" style="393" customWidth="1"/>
    <col min="14341" max="14341" width="16.140625" style="393" bestFit="1" customWidth="1"/>
    <col min="14342" max="14592" width="9.140625" style="393"/>
    <col min="14593" max="14593" width="5.140625" style="393" customWidth="1"/>
    <col min="14594" max="14594" width="27.28515625" style="393" customWidth="1"/>
    <col min="14595" max="14595" width="16.7109375" style="393" customWidth="1"/>
    <col min="14596" max="14596" width="14.140625" style="393" customWidth="1"/>
    <col min="14597" max="14597" width="16.140625" style="393" bestFit="1" customWidth="1"/>
    <col min="14598" max="14848" width="9.140625" style="393"/>
    <col min="14849" max="14849" width="5.140625" style="393" customWidth="1"/>
    <col min="14850" max="14850" width="27.28515625" style="393" customWidth="1"/>
    <col min="14851" max="14851" width="16.7109375" style="393" customWidth="1"/>
    <col min="14852" max="14852" width="14.140625" style="393" customWidth="1"/>
    <col min="14853" max="14853" width="16.140625" style="393" bestFit="1" customWidth="1"/>
    <col min="14854" max="15104" width="9.140625" style="393"/>
    <col min="15105" max="15105" width="5.140625" style="393" customWidth="1"/>
    <col min="15106" max="15106" width="27.28515625" style="393" customWidth="1"/>
    <col min="15107" max="15107" width="16.7109375" style="393" customWidth="1"/>
    <col min="15108" max="15108" width="14.140625" style="393" customWidth="1"/>
    <col min="15109" max="15109" width="16.140625" style="393" bestFit="1" customWidth="1"/>
    <col min="15110" max="15360" width="9.140625" style="393"/>
    <col min="15361" max="15361" width="5.140625" style="393" customWidth="1"/>
    <col min="15362" max="15362" width="27.28515625" style="393" customWidth="1"/>
    <col min="15363" max="15363" width="16.7109375" style="393" customWidth="1"/>
    <col min="15364" max="15364" width="14.140625" style="393" customWidth="1"/>
    <col min="15365" max="15365" width="16.140625" style="393" bestFit="1" customWidth="1"/>
    <col min="15366" max="15616" width="9.140625" style="393"/>
    <col min="15617" max="15617" width="5.140625" style="393" customWidth="1"/>
    <col min="15618" max="15618" width="27.28515625" style="393" customWidth="1"/>
    <col min="15619" max="15619" width="16.7109375" style="393" customWidth="1"/>
    <col min="15620" max="15620" width="14.140625" style="393" customWidth="1"/>
    <col min="15621" max="15621" width="16.140625" style="393" bestFit="1" customWidth="1"/>
    <col min="15622" max="15872" width="9.140625" style="393"/>
    <col min="15873" max="15873" width="5.140625" style="393" customWidth="1"/>
    <col min="15874" max="15874" width="27.28515625" style="393" customWidth="1"/>
    <col min="15875" max="15875" width="16.7109375" style="393" customWidth="1"/>
    <col min="15876" max="15876" width="14.140625" style="393" customWidth="1"/>
    <col min="15877" max="15877" width="16.140625" style="393" bestFit="1" customWidth="1"/>
    <col min="15878" max="16128" width="9.140625" style="393"/>
    <col min="16129" max="16129" width="5.140625" style="393" customWidth="1"/>
    <col min="16130" max="16130" width="27.28515625" style="393" customWidth="1"/>
    <col min="16131" max="16131" width="16.7109375" style="393" customWidth="1"/>
    <col min="16132" max="16132" width="14.140625" style="393" customWidth="1"/>
    <col min="16133" max="16133" width="16.140625" style="393" bestFit="1" customWidth="1"/>
    <col min="16134" max="16384" width="9.140625" style="393"/>
  </cols>
  <sheetData>
    <row r="1" spans="1:5" ht="15.75" x14ac:dyDescent="0.25">
      <c r="A1" s="394"/>
      <c r="E1" s="399" t="s">
        <v>1844</v>
      </c>
    </row>
    <row r="2" spans="1:5" ht="15.75" x14ac:dyDescent="0.25">
      <c r="A2" s="394"/>
      <c r="E2" s="444" t="s">
        <v>1895</v>
      </c>
    </row>
    <row r="3" spans="1:5" ht="15.75" x14ac:dyDescent="0.25">
      <c r="A3" s="394"/>
      <c r="B3" s="394"/>
      <c r="D3" s="399"/>
      <c r="E3" s="399"/>
    </row>
    <row r="4" spans="1:5" ht="19.5" customHeight="1" x14ac:dyDescent="0.25">
      <c r="A4" s="445" t="s">
        <v>1673</v>
      </c>
      <c r="B4" s="445"/>
      <c r="C4" s="445"/>
      <c r="D4" s="445"/>
      <c r="E4" s="445"/>
    </row>
    <row r="5" spans="1:5" ht="48.75" customHeight="1" x14ac:dyDescent="0.2">
      <c r="A5" s="446" t="s">
        <v>1899</v>
      </c>
      <c r="B5" s="446"/>
      <c r="C5" s="446"/>
      <c r="D5" s="446"/>
      <c r="E5" s="446"/>
    </row>
    <row r="6" spans="1:5" ht="15.75" x14ac:dyDescent="0.25">
      <c r="A6" s="447"/>
      <c r="B6" s="447"/>
      <c r="E6" s="521" t="s">
        <v>1675</v>
      </c>
    </row>
    <row r="7" spans="1:5" ht="33.75" customHeight="1" x14ac:dyDescent="0.2">
      <c r="A7" s="405" t="s">
        <v>1676</v>
      </c>
      <c r="B7" s="405" t="s">
        <v>1803</v>
      </c>
      <c r="C7" s="405" t="s">
        <v>1804</v>
      </c>
      <c r="D7" s="533" t="s">
        <v>43</v>
      </c>
      <c r="E7" s="405" t="s">
        <v>53</v>
      </c>
    </row>
    <row r="8" spans="1:5" ht="15.75" x14ac:dyDescent="0.25">
      <c r="A8" s="465">
        <v>1</v>
      </c>
      <c r="B8" s="415" t="s">
        <v>1807</v>
      </c>
      <c r="C8" s="412">
        <v>600</v>
      </c>
      <c r="D8" s="412">
        <v>600</v>
      </c>
      <c r="E8" s="421">
        <f>D8/C8*100</f>
        <v>100</v>
      </c>
    </row>
    <row r="9" spans="1:5" ht="15.75" x14ac:dyDescent="0.25">
      <c r="A9" s="465">
        <v>2</v>
      </c>
      <c r="B9" s="415" t="s">
        <v>1808</v>
      </c>
      <c r="C9" s="412">
        <v>600</v>
      </c>
      <c r="D9" s="412">
        <v>600</v>
      </c>
      <c r="E9" s="421">
        <f t="shared" ref="E9:E17" si="0">D9/C9*100</f>
        <v>100</v>
      </c>
    </row>
    <row r="10" spans="1:5" ht="15.75" hidden="1" x14ac:dyDescent="0.25">
      <c r="A10" s="465">
        <v>3</v>
      </c>
      <c r="B10" s="415" t="s">
        <v>1811</v>
      </c>
      <c r="C10" s="412"/>
      <c r="D10" s="412"/>
      <c r="E10" s="421" t="e">
        <f t="shared" si="0"/>
        <v>#DIV/0!</v>
      </c>
    </row>
    <row r="11" spans="1:5" ht="15.75" hidden="1" x14ac:dyDescent="0.25">
      <c r="A11" s="465">
        <v>4</v>
      </c>
      <c r="B11" s="415" t="s">
        <v>1812</v>
      </c>
      <c r="C11" s="412"/>
      <c r="D11" s="412"/>
      <c r="E11" s="421" t="e">
        <f t="shared" si="0"/>
        <v>#DIV/0!</v>
      </c>
    </row>
    <row r="12" spans="1:5" ht="15.75" hidden="1" x14ac:dyDescent="0.25">
      <c r="A12" s="465">
        <v>5</v>
      </c>
      <c r="B12" s="415" t="s">
        <v>1818</v>
      </c>
      <c r="C12" s="412"/>
      <c r="D12" s="412"/>
      <c r="E12" s="421" t="e">
        <f t="shared" si="0"/>
        <v>#DIV/0!</v>
      </c>
    </row>
    <row r="13" spans="1:5" ht="15.75" hidden="1" x14ac:dyDescent="0.25">
      <c r="A13" s="465">
        <v>6</v>
      </c>
      <c r="B13" s="415" t="s">
        <v>1821</v>
      </c>
      <c r="C13" s="412"/>
      <c r="D13" s="412"/>
      <c r="E13" s="421" t="e">
        <f t="shared" si="0"/>
        <v>#DIV/0!</v>
      </c>
    </row>
    <row r="14" spans="1:5" ht="15.75" hidden="1" x14ac:dyDescent="0.25">
      <c r="A14" s="465">
        <v>7</v>
      </c>
      <c r="B14" s="415" t="s">
        <v>1830</v>
      </c>
      <c r="C14" s="412"/>
      <c r="D14" s="412"/>
      <c r="E14" s="421" t="e">
        <f t="shared" si="0"/>
        <v>#DIV/0!</v>
      </c>
    </row>
    <row r="15" spans="1:5" ht="15.75" x14ac:dyDescent="0.25">
      <c r="A15" s="465">
        <v>3</v>
      </c>
      <c r="B15" s="415" t="s">
        <v>1812</v>
      </c>
      <c r="C15" s="412">
        <v>1130</v>
      </c>
      <c r="D15" s="412">
        <v>1130</v>
      </c>
      <c r="E15" s="421">
        <f t="shared" si="0"/>
        <v>100</v>
      </c>
    </row>
    <row r="16" spans="1:5" ht="15.75" x14ac:dyDescent="0.25">
      <c r="A16" s="465">
        <v>4</v>
      </c>
      <c r="B16" s="415" t="s">
        <v>1814</v>
      </c>
      <c r="C16" s="412">
        <v>1670</v>
      </c>
      <c r="D16" s="412">
        <v>1670</v>
      </c>
      <c r="E16" s="421">
        <f t="shared" si="0"/>
        <v>100</v>
      </c>
    </row>
    <row r="17" spans="1:6" ht="15.75" x14ac:dyDescent="0.25">
      <c r="A17" s="419">
        <v>5</v>
      </c>
      <c r="B17" s="415" t="s">
        <v>1815</v>
      </c>
      <c r="C17" s="412">
        <v>1600</v>
      </c>
      <c r="D17" s="412">
        <v>1600</v>
      </c>
      <c r="E17" s="421">
        <f t="shared" si="0"/>
        <v>100</v>
      </c>
      <c r="F17" s="640"/>
    </row>
    <row r="18" spans="1:6" ht="15.75" x14ac:dyDescent="0.25">
      <c r="A18" s="527"/>
      <c r="B18" s="415"/>
      <c r="C18" s="412"/>
      <c r="D18" s="412"/>
      <c r="E18" s="421"/>
      <c r="F18" s="436"/>
    </row>
    <row r="19" spans="1:6" ht="19.5" customHeight="1" x14ac:dyDescent="0.25">
      <c r="A19" s="641"/>
      <c r="B19" s="442" t="s">
        <v>1823</v>
      </c>
      <c r="C19" s="443">
        <f>SUM(C8:C17)</f>
        <v>5600</v>
      </c>
      <c r="D19" s="443">
        <f>SUM(D8:D17)</f>
        <v>5600</v>
      </c>
      <c r="E19" s="607">
        <f>D19/C19*100</f>
        <v>100</v>
      </c>
    </row>
    <row r="20" spans="1:6" ht="15.75" x14ac:dyDescent="0.25">
      <c r="A20" s="394"/>
      <c r="B20" s="394"/>
    </row>
  </sheetData>
  <mergeCells count="2">
    <mergeCell ref="A4:E4"/>
    <mergeCell ref="A5:E5"/>
  </mergeCells>
  <printOptions horizontalCentered="1"/>
  <pageMargins left="0.82677165354330717" right="0.19685039370078741" top="0.51181102362204722" bottom="0.98425196850393704" header="0.19685039370078741"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3"/>
  <sheetViews>
    <sheetView view="pageBreakPreview" zoomScaleNormal="100" zoomScaleSheetLayoutView="100" workbookViewId="0">
      <selection activeCell="B55" sqref="B55"/>
    </sheetView>
  </sheetViews>
  <sheetFormatPr defaultRowHeight="12.75" x14ac:dyDescent="0.2"/>
  <cols>
    <col min="1" max="1" width="5.85546875" style="393" customWidth="1"/>
    <col min="2" max="2" width="25.140625" style="393" customWidth="1"/>
    <col min="3" max="4" width="19.85546875" style="393" hidden="1" customWidth="1"/>
    <col min="5" max="5" width="16" style="393" customWidth="1"/>
    <col min="6" max="6" width="15" style="393" customWidth="1"/>
    <col min="7" max="7" width="16.140625" style="393" bestFit="1" customWidth="1"/>
    <col min="8" max="256" width="9.140625" style="393"/>
    <col min="257" max="257" width="5.85546875" style="393" customWidth="1"/>
    <col min="258" max="258" width="25.140625" style="393" customWidth="1"/>
    <col min="259" max="260" width="0" style="393" hidden="1" customWidth="1"/>
    <col min="261" max="261" width="16" style="393" customWidth="1"/>
    <col min="262" max="262" width="15" style="393" customWidth="1"/>
    <col min="263" max="263" width="16.140625" style="393" bestFit="1" customWidth="1"/>
    <col min="264" max="512" width="9.140625" style="393"/>
    <col min="513" max="513" width="5.85546875" style="393" customWidth="1"/>
    <col min="514" max="514" width="25.140625" style="393" customWidth="1"/>
    <col min="515" max="516" width="0" style="393" hidden="1" customWidth="1"/>
    <col min="517" max="517" width="16" style="393" customWidth="1"/>
    <col min="518" max="518" width="15" style="393" customWidth="1"/>
    <col min="519" max="519" width="16.140625" style="393" bestFit="1" customWidth="1"/>
    <col min="520" max="768" width="9.140625" style="393"/>
    <col min="769" max="769" width="5.85546875" style="393" customWidth="1"/>
    <col min="770" max="770" width="25.140625" style="393" customWidth="1"/>
    <col min="771" max="772" width="0" style="393" hidden="1" customWidth="1"/>
    <col min="773" max="773" width="16" style="393" customWidth="1"/>
    <col min="774" max="774" width="15" style="393" customWidth="1"/>
    <col min="775" max="775" width="16.140625" style="393" bestFit="1" customWidth="1"/>
    <col min="776" max="1024" width="9.140625" style="393"/>
    <col min="1025" max="1025" width="5.85546875" style="393" customWidth="1"/>
    <col min="1026" max="1026" width="25.140625" style="393" customWidth="1"/>
    <col min="1027" max="1028" width="0" style="393" hidden="1" customWidth="1"/>
    <col min="1029" max="1029" width="16" style="393" customWidth="1"/>
    <col min="1030" max="1030" width="15" style="393" customWidth="1"/>
    <col min="1031" max="1031" width="16.140625" style="393" bestFit="1" customWidth="1"/>
    <col min="1032" max="1280" width="9.140625" style="393"/>
    <col min="1281" max="1281" width="5.85546875" style="393" customWidth="1"/>
    <col min="1282" max="1282" width="25.140625" style="393" customWidth="1"/>
    <col min="1283" max="1284" width="0" style="393" hidden="1" customWidth="1"/>
    <col min="1285" max="1285" width="16" style="393" customWidth="1"/>
    <col min="1286" max="1286" width="15" style="393" customWidth="1"/>
    <col min="1287" max="1287" width="16.140625" style="393" bestFit="1" customWidth="1"/>
    <col min="1288" max="1536" width="9.140625" style="393"/>
    <col min="1537" max="1537" width="5.85546875" style="393" customWidth="1"/>
    <col min="1538" max="1538" width="25.140625" style="393" customWidth="1"/>
    <col min="1539" max="1540" width="0" style="393" hidden="1" customWidth="1"/>
    <col min="1541" max="1541" width="16" style="393" customWidth="1"/>
    <col min="1542" max="1542" width="15" style="393" customWidth="1"/>
    <col min="1543" max="1543" width="16.140625" style="393" bestFit="1" customWidth="1"/>
    <col min="1544" max="1792" width="9.140625" style="393"/>
    <col min="1793" max="1793" width="5.85546875" style="393" customWidth="1"/>
    <col min="1794" max="1794" width="25.140625" style="393" customWidth="1"/>
    <col min="1795" max="1796" width="0" style="393" hidden="1" customWidth="1"/>
    <col min="1797" max="1797" width="16" style="393" customWidth="1"/>
    <col min="1798" max="1798" width="15" style="393" customWidth="1"/>
    <col min="1799" max="1799" width="16.140625" style="393" bestFit="1" customWidth="1"/>
    <col min="1800" max="2048" width="9.140625" style="393"/>
    <col min="2049" max="2049" width="5.85546875" style="393" customWidth="1"/>
    <col min="2050" max="2050" width="25.140625" style="393" customWidth="1"/>
    <col min="2051" max="2052" width="0" style="393" hidden="1" customWidth="1"/>
    <col min="2053" max="2053" width="16" style="393" customWidth="1"/>
    <col min="2054" max="2054" width="15" style="393" customWidth="1"/>
    <col min="2055" max="2055" width="16.140625" style="393" bestFit="1" customWidth="1"/>
    <col min="2056" max="2304" width="9.140625" style="393"/>
    <col min="2305" max="2305" width="5.85546875" style="393" customWidth="1"/>
    <col min="2306" max="2306" width="25.140625" style="393" customWidth="1"/>
    <col min="2307" max="2308" width="0" style="393" hidden="1" customWidth="1"/>
    <col min="2309" max="2309" width="16" style="393" customWidth="1"/>
    <col min="2310" max="2310" width="15" style="393" customWidth="1"/>
    <col min="2311" max="2311" width="16.140625" style="393" bestFit="1" customWidth="1"/>
    <col min="2312" max="2560" width="9.140625" style="393"/>
    <col min="2561" max="2561" width="5.85546875" style="393" customWidth="1"/>
    <col min="2562" max="2562" width="25.140625" style="393" customWidth="1"/>
    <col min="2563" max="2564" width="0" style="393" hidden="1" customWidth="1"/>
    <col min="2565" max="2565" width="16" style="393" customWidth="1"/>
    <col min="2566" max="2566" width="15" style="393" customWidth="1"/>
    <col min="2567" max="2567" width="16.140625" style="393" bestFit="1" customWidth="1"/>
    <col min="2568" max="2816" width="9.140625" style="393"/>
    <col min="2817" max="2817" width="5.85546875" style="393" customWidth="1"/>
    <col min="2818" max="2818" width="25.140625" style="393" customWidth="1"/>
    <col min="2819" max="2820" width="0" style="393" hidden="1" customWidth="1"/>
    <col min="2821" max="2821" width="16" style="393" customWidth="1"/>
    <col min="2822" max="2822" width="15" style="393" customWidth="1"/>
    <col min="2823" max="2823" width="16.140625" style="393" bestFit="1" customWidth="1"/>
    <col min="2824" max="3072" width="9.140625" style="393"/>
    <col min="3073" max="3073" width="5.85546875" style="393" customWidth="1"/>
    <col min="3074" max="3074" width="25.140625" style="393" customWidth="1"/>
    <col min="3075" max="3076" width="0" style="393" hidden="1" customWidth="1"/>
    <col min="3077" max="3077" width="16" style="393" customWidth="1"/>
    <col min="3078" max="3078" width="15" style="393" customWidth="1"/>
    <col min="3079" max="3079" width="16.140625" style="393" bestFit="1" customWidth="1"/>
    <col min="3080" max="3328" width="9.140625" style="393"/>
    <col min="3329" max="3329" width="5.85546875" style="393" customWidth="1"/>
    <col min="3330" max="3330" width="25.140625" style="393" customWidth="1"/>
    <col min="3331" max="3332" width="0" style="393" hidden="1" customWidth="1"/>
    <col min="3333" max="3333" width="16" style="393" customWidth="1"/>
    <col min="3334" max="3334" width="15" style="393" customWidth="1"/>
    <col min="3335" max="3335" width="16.140625" style="393" bestFit="1" customWidth="1"/>
    <col min="3336" max="3584" width="9.140625" style="393"/>
    <col min="3585" max="3585" width="5.85546875" style="393" customWidth="1"/>
    <col min="3586" max="3586" width="25.140625" style="393" customWidth="1"/>
    <col min="3587" max="3588" width="0" style="393" hidden="1" customWidth="1"/>
    <col min="3589" max="3589" width="16" style="393" customWidth="1"/>
    <col min="3590" max="3590" width="15" style="393" customWidth="1"/>
    <col min="3591" max="3591" width="16.140625" style="393" bestFit="1" customWidth="1"/>
    <col min="3592" max="3840" width="9.140625" style="393"/>
    <col min="3841" max="3841" width="5.85546875" style="393" customWidth="1"/>
    <col min="3842" max="3842" width="25.140625" style="393" customWidth="1"/>
    <col min="3843" max="3844" width="0" style="393" hidden="1" customWidth="1"/>
    <col min="3845" max="3845" width="16" style="393" customWidth="1"/>
    <col min="3846" max="3846" width="15" style="393" customWidth="1"/>
    <col min="3847" max="3847" width="16.140625" style="393" bestFit="1" customWidth="1"/>
    <col min="3848" max="4096" width="9.140625" style="393"/>
    <col min="4097" max="4097" width="5.85546875" style="393" customWidth="1"/>
    <col min="4098" max="4098" width="25.140625" style="393" customWidth="1"/>
    <col min="4099" max="4100" width="0" style="393" hidden="1" customWidth="1"/>
    <col min="4101" max="4101" width="16" style="393" customWidth="1"/>
    <col min="4102" max="4102" width="15" style="393" customWidth="1"/>
    <col min="4103" max="4103" width="16.140625" style="393" bestFit="1" customWidth="1"/>
    <col min="4104" max="4352" width="9.140625" style="393"/>
    <col min="4353" max="4353" width="5.85546875" style="393" customWidth="1"/>
    <col min="4354" max="4354" width="25.140625" style="393" customWidth="1"/>
    <col min="4355" max="4356" width="0" style="393" hidden="1" customWidth="1"/>
    <col min="4357" max="4357" width="16" style="393" customWidth="1"/>
    <col min="4358" max="4358" width="15" style="393" customWidth="1"/>
    <col min="4359" max="4359" width="16.140625" style="393" bestFit="1" customWidth="1"/>
    <col min="4360" max="4608" width="9.140625" style="393"/>
    <col min="4609" max="4609" width="5.85546875" style="393" customWidth="1"/>
    <col min="4610" max="4610" width="25.140625" style="393" customWidth="1"/>
    <col min="4611" max="4612" width="0" style="393" hidden="1" customWidth="1"/>
    <col min="4613" max="4613" width="16" style="393" customWidth="1"/>
    <col min="4614" max="4614" width="15" style="393" customWidth="1"/>
    <col min="4615" max="4615" width="16.140625" style="393" bestFit="1" customWidth="1"/>
    <col min="4616" max="4864" width="9.140625" style="393"/>
    <col min="4865" max="4865" width="5.85546875" style="393" customWidth="1"/>
    <col min="4866" max="4866" width="25.140625" style="393" customWidth="1"/>
    <col min="4867" max="4868" width="0" style="393" hidden="1" customWidth="1"/>
    <col min="4869" max="4869" width="16" style="393" customWidth="1"/>
    <col min="4870" max="4870" width="15" style="393" customWidth="1"/>
    <col min="4871" max="4871" width="16.140625" style="393" bestFit="1" customWidth="1"/>
    <col min="4872" max="5120" width="9.140625" style="393"/>
    <col min="5121" max="5121" width="5.85546875" style="393" customWidth="1"/>
    <col min="5122" max="5122" width="25.140625" style="393" customWidth="1"/>
    <col min="5123" max="5124" width="0" style="393" hidden="1" customWidth="1"/>
    <col min="5125" max="5125" width="16" style="393" customWidth="1"/>
    <col min="5126" max="5126" width="15" style="393" customWidth="1"/>
    <col min="5127" max="5127" width="16.140625" style="393" bestFit="1" customWidth="1"/>
    <col min="5128" max="5376" width="9.140625" style="393"/>
    <col min="5377" max="5377" width="5.85546875" style="393" customWidth="1"/>
    <col min="5378" max="5378" width="25.140625" style="393" customWidth="1"/>
    <col min="5379" max="5380" width="0" style="393" hidden="1" customWidth="1"/>
    <col min="5381" max="5381" width="16" style="393" customWidth="1"/>
    <col min="5382" max="5382" width="15" style="393" customWidth="1"/>
    <col min="5383" max="5383" width="16.140625" style="393" bestFit="1" customWidth="1"/>
    <col min="5384" max="5632" width="9.140625" style="393"/>
    <col min="5633" max="5633" width="5.85546875" style="393" customWidth="1"/>
    <col min="5634" max="5634" width="25.140625" style="393" customWidth="1"/>
    <col min="5635" max="5636" width="0" style="393" hidden="1" customWidth="1"/>
    <col min="5637" max="5637" width="16" style="393" customWidth="1"/>
    <col min="5638" max="5638" width="15" style="393" customWidth="1"/>
    <col min="5639" max="5639" width="16.140625" style="393" bestFit="1" customWidth="1"/>
    <col min="5640" max="5888" width="9.140625" style="393"/>
    <col min="5889" max="5889" width="5.85546875" style="393" customWidth="1"/>
    <col min="5890" max="5890" width="25.140625" style="393" customWidth="1"/>
    <col min="5891" max="5892" width="0" style="393" hidden="1" customWidth="1"/>
    <col min="5893" max="5893" width="16" style="393" customWidth="1"/>
    <col min="5894" max="5894" width="15" style="393" customWidth="1"/>
    <col min="5895" max="5895" width="16.140625" style="393" bestFit="1" customWidth="1"/>
    <col min="5896" max="6144" width="9.140625" style="393"/>
    <col min="6145" max="6145" width="5.85546875" style="393" customWidth="1"/>
    <col min="6146" max="6146" width="25.140625" style="393" customWidth="1"/>
    <col min="6147" max="6148" width="0" style="393" hidden="1" customWidth="1"/>
    <col min="6149" max="6149" width="16" style="393" customWidth="1"/>
    <col min="6150" max="6150" width="15" style="393" customWidth="1"/>
    <col min="6151" max="6151" width="16.140625" style="393" bestFit="1" customWidth="1"/>
    <col min="6152" max="6400" width="9.140625" style="393"/>
    <col min="6401" max="6401" width="5.85546875" style="393" customWidth="1"/>
    <col min="6402" max="6402" width="25.140625" style="393" customWidth="1"/>
    <col min="6403" max="6404" width="0" style="393" hidden="1" customWidth="1"/>
    <col min="6405" max="6405" width="16" style="393" customWidth="1"/>
    <col min="6406" max="6406" width="15" style="393" customWidth="1"/>
    <col min="6407" max="6407" width="16.140625" style="393" bestFit="1" customWidth="1"/>
    <col min="6408" max="6656" width="9.140625" style="393"/>
    <col min="6657" max="6657" width="5.85546875" style="393" customWidth="1"/>
    <col min="6658" max="6658" width="25.140625" style="393" customWidth="1"/>
    <col min="6659" max="6660" width="0" style="393" hidden="1" customWidth="1"/>
    <col min="6661" max="6661" width="16" style="393" customWidth="1"/>
    <col min="6662" max="6662" width="15" style="393" customWidth="1"/>
    <col min="6663" max="6663" width="16.140625" style="393" bestFit="1" customWidth="1"/>
    <col min="6664" max="6912" width="9.140625" style="393"/>
    <col min="6913" max="6913" width="5.85546875" style="393" customWidth="1"/>
    <col min="6914" max="6914" width="25.140625" style="393" customWidth="1"/>
    <col min="6915" max="6916" width="0" style="393" hidden="1" customWidth="1"/>
    <col min="6917" max="6917" width="16" style="393" customWidth="1"/>
    <col min="6918" max="6918" width="15" style="393" customWidth="1"/>
    <col min="6919" max="6919" width="16.140625" style="393" bestFit="1" customWidth="1"/>
    <col min="6920" max="7168" width="9.140625" style="393"/>
    <col min="7169" max="7169" width="5.85546875" style="393" customWidth="1"/>
    <col min="7170" max="7170" width="25.140625" style="393" customWidth="1"/>
    <col min="7171" max="7172" width="0" style="393" hidden="1" customWidth="1"/>
    <col min="7173" max="7173" width="16" style="393" customWidth="1"/>
    <col min="7174" max="7174" width="15" style="393" customWidth="1"/>
    <col min="7175" max="7175" width="16.140625" style="393" bestFit="1" customWidth="1"/>
    <col min="7176" max="7424" width="9.140625" style="393"/>
    <col min="7425" max="7425" width="5.85546875" style="393" customWidth="1"/>
    <col min="7426" max="7426" width="25.140625" style="393" customWidth="1"/>
    <col min="7427" max="7428" width="0" style="393" hidden="1" customWidth="1"/>
    <col min="7429" max="7429" width="16" style="393" customWidth="1"/>
    <col min="7430" max="7430" width="15" style="393" customWidth="1"/>
    <col min="7431" max="7431" width="16.140625" style="393" bestFit="1" customWidth="1"/>
    <col min="7432" max="7680" width="9.140625" style="393"/>
    <col min="7681" max="7681" width="5.85546875" style="393" customWidth="1"/>
    <col min="7682" max="7682" width="25.140625" style="393" customWidth="1"/>
    <col min="7683" max="7684" width="0" style="393" hidden="1" customWidth="1"/>
    <col min="7685" max="7685" width="16" style="393" customWidth="1"/>
    <col min="7686" max="7686" width="15" style="393" customWidth="1"/>
    <col min="7687" max="7687" width="16.140625" style="393" bestFit="1" customWidth="1"/>
    <col min="7688" max="7936" width="9.140625" style="393"/>
    <col min="7937" max="7937" width="5.85546875" style="393" customWidth="1"/>
    <col min="7938" max="7938" width="25.140625" style="393" customWidth="1"/>
    <col min="7939" max="7940" width="0" style="393" hidden="1" customWidth="1"/>
    <col min="7941" max="7941" width="16" style="393" customWidth="1"/>
    <col min="7942" max="7942" width="15" style="393" customWidth="1"/>
    <col min="7943" max="7943" width="16.140625" style="393" bestFit="1" customWidth="1"/>
    <col min="7944" max="8192" width="9.140625" style="393"/>
    <col min="8193" max="8193" width="5.85546875" style="393" customWidth="1"/>
    <col min="8194" max="8194" width="25.140625" style="393" customWidth="1"/>
    <col min="8195" max="8196" width="0" style="393" hidden="1" customWidth="1"/>
    <col min="8197" max="8197" width="16" style="393" customWidth="1"/>
    <col min="8198" max="8198" width="15" style="393" customWidth="1"/>
    <col min="8199" max="8199" width="16.140625" style="393" bestFit="1" customWidth="1"/>
    <col min="8200" max="8448" width="9.140625" style="393"/>
    <col min="8449" max="8449" width="5.85546875" style="393" customWidth="1"/>
    <col min="8450" max="8450" width="25.140625" style="393" customWidth="1"/>
    <col min="8451" max="8452" width="0" style="393" hidden="1" customWidth="1"/>
    <col min="8453" max="8453" width="16" style="393" customWidth="1"/>
    <col min="8454" max="8454" width="15" style="393" customWidth="1"/>
    <col min="8455" max="8455" width="16.140625" style="393" bestFit="1" customWidth="1"/>
    <col min="8456" max="8704" width="9.140625" style="393"/>
    <col min="8705" max="8705" width="5.85546875" style="393" customWidth="1"/>
    <col min="8706" max="8706" width="25.140625" style="393" customWidth="1"/>
    <col min="8707" max="8708" width="0" style="393" hidden="1" customWidth="1"/>
    <col min="8709" max="8709" width="16" style="393" customWidth="1"/>
    <col min="8710" max="8710" width="15" style="393" customWidth="1"/>
    <col min="8711" max="8711" width="16.140625" style="393" bestFit="1" customWidth="1"/>
    <col min="8712" max="8960" width="9.140625" style="393"/>
    <col min="8961" max="8961" width="5.85546875" style="393" customWidth="1"/>
    <col min="8962" max="8962" width="25.140625" style="393" customWidth="1"/>
    <col min="8963" max="8964" width="0" style="393" hidden="1" customWidth="1"/>
    <col min="8965" max="8965" width="16" style="393" customWidth="1"/>
    <col min="8966" max="8966" width="15" style="393" customWidth="1"/>
    <col min="8967" max="8967" width="16.140625" style="393" bestFit="1" customWidth="1"/>
    <col min="8968" max="9216" width="9.140625" style="393"/>
    <col min="9217" max="9217" width="5.85546875" style="393" customWidth="1"/>
    <col min="9218" max="9218" width="25.140625" style="393" customWidth="1"/>
    <col min="9219" max="9220" width="0" style="393" hidden="1" customWidth="1"/>
    <col min="9221" max="9221" width="16" style="393" customWidth="1"/>
    <col min="9222" max="9222" width="15" style="393" customWidth="1"/>
    <col min="9223" max="9223" width="16.140625" style="393" bestFit="1" customWidth="1"/>
    <col min="9224" max="9472" width="9.140625" style="393"/>
    <col min="9473" max="9473" width="5.85546875" style="393" customWidth="1"/>
    <col min="9474" max="9474" width="25.140625" style="393" customWidth="1"/>
    <col min="9475" max="9476" width="0" style="393" hidden="1" customWidth="1"/>
    <col min="9477" max="9477" width="16" style="393" customWidth="1"/>
    <col min="9478" max="9478" width="15" style="393" customWidth="1"/>
    <col min="9479" max="9479" width="16.140625" style="393" bestFit="1" customWidth="1"/>
    <col min="9480" max="9728" width="9.140625" style="393"/>
    <col min="9729" max="9729" width="5.85546875" style="393" customWidth="1"/>
    <col min="9730" max="9730" width="25.140625" style="393" customWidth="1"/>
    <col min="9731" max="9732" width="0" style="393" hidden="1" customWidth="1"/>
    <col min="9733" max="9733" width="16" style="393" customWidth="1"/>
    <col min="9734" max="9734" width="15" style="393" customWidth="1"/>
    <col min="9735" max="9735" width="16.140625" style="393" bestFit="1" customWidth="1"/>
    <col min="9736" max="9984" width="9.140625" style="393"/>
    <col min="9985" max="9985" width="5.85546875" style="393" customWidth="1"/>
    <col min="9986" max="9986" width="25.140625" style="393" customWidth="1"/>
    <col min="9987" max="9988" width="0" style="393" hidden="1" customWidth="1"/>
    <col min="9989" max="9989" width="16" style="393" customWidth="1"/>
    <col min="9990" max="9990" width="15" style="393" customWidth="1"/>
    <col min="9991" max="9991" width="16.140625" style="393" bestFit="1" customWidth="1"/>
    <col min="9992" max="10240" width="9.140625" style="393"/>
    <col min="10241" max="10241" width="5.85546875" style="393" customWidth="1"/>
    <col min="10242" max="10242" width="25.140625" style="393" customWidth="1"/>
    <col min="10243" max="10244" width="0" style="393" hidden="1" customWidth="1"/>
    <col min="10245" max="10245" width="16" style="393" customWidth="1"/>
    <col min="10246" max="10246" width="15" style="393" customWidth="1"/>
    <col min="10247" max="10247" width="16.140625" style="393" bestFit="1" customWidth="1"/>
    <col min="10248" max="10496" width="9.140625" style="393"/>
    <col min="10497" max="10497" width="5.85546875" style="393" customWidth="1"/>
    <col min="10498" max="10498" width="25.140625" style="393" customWidth="1"/>
    <col min="10499" max="10500" width="0" style="393" hidden="1" customWidth="1"/>
    <col min="10501" max="10501" width="16" style="393" customWidth="1"/>
    <col min="10502" max="10502" width="15" style="393" customWidth="1"/>
    <col min="10503" max="10503" width="16.140625" style="393" bestFit="1" customWidth="1"/>
    <col min="10504" max="10752" width="9.140625" style="393"/>
    <col min="10753" max="10753" width="5.85546875" style="393" customWidth="1"/>
    <col min="10754" max="10754" width="25.140625" style="393" customWidth="1"/>
    <col min="10755" max="10756" width="0" style="393" hidden="1" customWidth="1"/>
    <col min="10757" max="10757" width="16" style="393" customWidth="1"/>
    <col min="10758" max="10758" width="15" style="393" customWidth="1"/>
    <col min="10759" max="10759" width="16.140625" style="393" bestFit="1" customWidth="1"/>
    <col min="10760" max="11008" width="9.140625" style="393"/>
    <col min="11009" max="11009" width="5.85546875" style="393" customWidth="1"/>
    <col min="11010" max="11010" width="25.140625" style="393" customWidth="1"/>
    <col min="11011" max="11012" width="0" style="393" hidden="1" customWidth="1"/>
    <col min="11013" max="11013" width="16" style="393" customWidth="1"/>
    <col min="11014" max="11014" width="15" style="393" customWidth="1"/>
    <col min="11015" max="11015" width="16.140625" style="393" bestFit="1" customWidth="1"/>
    <col min="11016" max="11264" width="9.140625" style="393"/>
    <col min="11265" max="11265" width="5.85546875" style="393" customWidth="1"/>
    <col min="11266" max="11266" width="25.140625" style="393" customWidth="1"/>
    <col min="11267" max="11268" width="0" style="393" hidden="1" customWidth="1"/>
    <col min="11269" max="11269" width="16" style="393" customWidth="1"/>
    <col min="11270" max="11270" width="15" style="393" customWidth="1"/>
    <col min="11271" max="11271" width="16.140625" style="393" bestFit="1" customWidth="1"/>
    <col min="11272" max="11520" width="9.140625" style="393"/>
    <col min="11521" max="11521" width="5.85546875" style="393" customWidth="1"/>
    <col min="11522" max="11522" width="25.140625" style="393" customWidth="1"/>
    <col min="11523" max="11524" width="0" style="393" hidden="1" customWidth="1"/>
    <col min="11525" max="11525" width="16" style="393" customWidth="1"/>
    <col min="11526" max="11526" width="15" style="393" customWidth="1"/>
    <col min="11527" max="11527" width="16.140625" style="393" bestFit="1" customWidth="1"/>
    <col min="11528" max="11776" width="9.140625" style="393"/>
    <col min="11777" max="11777" width="5.85546875" style="393" customWidth="1"/>
    <col min="11778" max="11778" width="25.140625" style="393" customWidth="1"/>
    <col min="11779" max="11780" width="0" style="393" hidden="1" customWidth="1"/>
    <col min="11781" max="11781" width="16" style="393" customWidth="1"/>
    <col min="11782" max="11782" width="15" style="393" customWidth="1"/>
    <col min="11783" max="11783" width="16.140625" style="393" bestFit="1" customWidth="1"/>
    <col min="11784" max="12032" width="9.140625" style="393"/>
    <col min="12033" max="12033" width="5.85546875" style="393" customWidth="1"/>
    <col min="12034" max="12034" width="25.140625" style="393" customWidth="1"/>
    <col min="12035" max="12036" width="0" style="393" hidden="1" customWidth="1"/>
    <col min="12037" max="12037" width="16" style="393" customWidth="1"/>
    <col min="12038" max="12038" width="15" style="393" customWidth="1"/>
    <col min="12039" max="12039" width="16.140625" style="393" bestFit="1" customWidth="1"/>
    <col min="12040" max="12288" width="9.140625" style="393"/>
    <col min="12289" max="12289" width="5.85546875" style="393" customWidth="1"/>
    <col min="12290" max="12290" width="25.140625" style="393" customWidth="1"/>
    <col min="12291" max="12292" width="0" style="393" hidden="1" customWidth="1"/>
    <col min="12293" max="12293" width="16" style="393" customWidth="1"/>
    <col min="12294" max="12294" width="15" style="393" customWidth="1"/>
    <col min="12295" max="12295" width="16.140625" style="393" bestFit="1" customWidth="1"/>
    <col min="12296" max="12544" width="9.140625" style="393"/>
    <col min="12545" max="12545" width="5.85546875" style="393" customWidth="1"/>
    <col min="12546" max="12546" width="25.140625" style="393" customWidth="1"/>
    <col min="12547" max="12548" width="0" style="393" hidden="1" customWidth="1"/>
    <col min="12549" max="12549" width="16" style="393" customWidth="1"/>
    <col min="12550" max="12550" width="15" style="393" customWidth="1"/>
    <col min="12551" max="12551" width="16.140625" style="393" bestFit="1" customWidth="1"/>
    <col min="12552" max="12800" width="9.140625" style="393"/>
    <col min="12801" max="12801" width="5.85546875" style="393" customWidth="1"/>
    <col min="12802" max="12802" width="25.140625" style="393" customWidth="1"/>
    <col min="12803" max="12804" width="0" style="393" hidden="1" customWidth="1"/>
    <col min="12805" max="12805" width="16" style="393" customWidth="1"/>
    <col min="12806" max="12806" width="15" style="393" customWidth="1"/>
    <col min="12807" max="12807" width="16.140625" style="393" bestFit="1" customWidth="1"/>
    <col min="12808" max="13056" width="9.140625" style="393"/>
    <col min="13057" max="13057" width="5.85546875" style="393" customWidth="1"/>
    <col min="13058" max="13058" width="25.140625" style="393" customWidth="1"/>
    <col min="13059" max="13060" width="0" style="393" hidden="1" customWidth="1"/>
    <col min="13061" max="13061" width="16" style="393" customWidth="1"/>
    <col min="13062" max="13062" width="15" style="393" customWidth="1"/>
    <col min="13063" max="13063" width="16.140625" style="393" bestFit="1" customWidth="1"/>
    <col min="13064" max="13312" width="9.140625" style="393"/>
    <col min="13313" max="13313" width="5.85546875" style="393" customWidth="1"/>
    <col min="13314" max="13314" width="25.140625" style="393" customWidth="1"/>
    <col min="13315" max="13316" width="0" style="393" hidden="1" customWidth="1"/>
    <col min="13317" max="13317" width="16" style="393" customWidth="1"/>
    <col min="13318" max="13318" width="15" style="393" customWidth="1"/>
    <col min="13319" max="13319" width="16.140625" style="393" bestFit="1" customWidth="1"/>
    <col min="13320" max="13568" width="9.140625" style="393"/>
    <col min="13569" max="13569" width="5.85546875" style="393" customWidth="1"/>
    <col min="13570" max="13570" width="25.140625" style="393" customWidth="1"/>
    <col min="13571" max="13572" width="0" style="393" hidden="1" customWidth="1"/>
    <col min="13573" max="13573" width="16" style="393" customWidth="1"/>
    <col min="13574" max="13574" width="15" style="393" customWidth="1"/>
    <col min="13575" max="13575" width="16.140625" style="393" bestFit="1" customWidth="1"/>
    <col min="13576" max="13824" width="9.140625" style="393"/>
    <col min="13825" max="13825" width="5.85546875" style="393" customWidth="1"/>
    <col min="13826" max="13826" width="25.140625" style="393" customWidth="1"/>
    <col min="13827" max="13828" width="0" style="393" hidden="1" customWidth="1"/>
    <col min="13829" max="13829" width="16" style="393" customWidth="1"/>
    <col min="13830" max="13830" width="15" style="393" customWidth="1"/>
    <col min="13831" max="13831" width="16.140625" style="393" bestFit="1" customWidth="1"/>
    <col min="13832" max="14080" width="9.140625" style="393"/>
    <col min="14081" max="14081" width="5.85546875" style="393" customWidth="1"/>
    <col min="14082" max="14082" width="25.140625" style="393" customWidth="1"/>
    <col min="14083" max="14084" width="0" style="393" hidden="1" customWidth="1"/>
    <col min="14085" max="14085" width="16" style="393" customWidth="1"/>
    <col min="14086" max="14086" width="15" style="393" customWidth="1"/>
    <col min="14087" max="14087" width="16.140625" style="393" bestFit="1" customWidth="1"/>
    <col min="14088" max="14336" width="9.140625" style="393"/>
    <col min="14337" max="14337" width="5.85546875" style="393" customWidth="1"/>
    <col min="14338" max="14338" width="25.140625" style="393" customWidth="1"/>
    <col min="14339" max="14340" width="0" style="393" hidden="1" customWidth="1"/>
    <col min="14341" max="14341" width="16" style="393" customWidth="1"/>
    <col min="14342" max="14342" width="15" style="393" customWidth="1"/>
    <col min="14343" max="14343" width="16.140625" style="393" bestFit="1" customWidth="1"/>
    <col min="14344" max="14592" width="9.140625" style="393"/>
    <col min="14593" max="14593" width="5.85546875" style="393" customWidth="1"/>
    <col min="14594" max="14594" width="25.140625" style="393" customWidth="1"/>
    <col min="14595" max="14596" width="0" style="393" hidden="1" customWidth="1"/>
    <col min="14597" max="14597" width="16" style="393" customWidth="1"/>
    <col min="14598" max="14598" width="15" style="393" customWidth="1"/>
    <col min="14599" max="14599" width="16.140625" style="393" bestFit="1" customWidth="1"/>
    <col min="14600" max="14848" width="9.140625" style="393"/>
    <col min="14849" max="14849" width="5.85546875" style="393" customWidth="1"/>
    <col min="14850" max="14850" width="25.140625" style="393" customWidth="1"/>
    <col min="14851" max="14852" width="0" style="393" hidden="1" customWidth="1"/>
    <col min="14853" max="14853" width="16" style="393" customWidth="1"/>
    <col min="14854" max="14854" width="15" style="393" customWidth="1"/>
    <col min="14855" max="14855" width="16.140625" style="393" bestFit="1" customWidth="1"/>
    <col min="14856" max="15104" width="9.140625" style="393"/>
    <col min="15105" max="15105" width="5.85546875" style="393" customWidth="1"/>
    <col min="15106" max="15106" width="25.140625" style="393" customWidth="1"/>
    <col min="15107" max="15108" width="0" style="393" hidden="1" customWidth="1"/>
    <col min="15109" max="15109" width="16" style="393" customWidth="1"/>
    <col min="15110" max="15110" width="15" style="393" customWidth="1"/>
    <col min="15111" max="15111" width="16.140625" style="393" bestFit="1" customWidth="1"/>
    <col min="15112" max="15360" width="9.140625" style="393"/>
    <col min="15361" max="15361" width="5.85546875" style="393" customWidth="1"/>
    <col min="15362" max="15362" width="25.140625" style="393" customWidth="1"/>
    <col min="15363" max="15364" width="0" style="393" hidden="1" customWidth="1"/>
    <col min="15365" max="15365" width="16" style="393" customWidth="1"/>
    <col min="15366" max="15366" width="15" style="393" customWidth="1"/>
    <col min="15367" max="15367" width="16.140625" style="393" bestFit="1" customWidth="1"/>
    <col min="15368" max="15616" width="9.140625" style="393"/>
    <col min="15617" max="15617" width="5.85546875" style="393" customWidth="1"/>
    <col min="15618" max="15618" width="25.140625" style="393" customWidth="1"/>
    <col min="15619" max="15620" width="0" style="393" hidden="1" customWidth="1"/>
    <col min="15621" max="15621" width="16" style="393" customWidth="1"/>
    <col min="15622" max="15622" width="15" style="393" customWidth="1"/>
    <col min="15623" max="15623" width="16.140625" style="393" bestFit="1" customWidth="1"/>
    <col min="15624" max="15872" width="9.140625" style="393"/>
    <col min="15873" max="15873" width="5.85546875" style="393" customWidth="1"/>
    <col min="15874" max="15874" width="25.140625" style="393" customWidth="1"/>
    <col min="15875" max="15876" width="0" style="393" hidden="1" customWidth="1"/>
    <col min="15877" max="15877" width="16" style="393" customWidth="1"/>
    <col min="15878" max="15878" width="15" style="393" customWidth="1"/>
    <col min="15879" max="15879" width="16.140625" style="393" bestFit="1" customWidth="1"/>
    <col min="15880" max="16128" width="9.140625" style="393"/>
    <col min="16129" max="16129" width="5.85546875" style="393" customWidth="1"/>
    <col min="16130" max="16130" width="25.140625" style="393" customWidth="1"/>
    <col min="16131" max="16132" width="0" style="393" hidden="1" customWidth="1"/>
    <col min="16133" max="16133" width="16" style="393" customWidth="1"/>
    <col min="16134" max="16134" width="15" style="393" customWidth="1"/>
    <col min="16135" max="16135" width="16.140625" style="393" bestFit="1" customWidth="1"/>
    <col min="16136" max="16384" width="9.140625" style="393"/>
  </cols>
  <sheetData>
    <row r="1" spans="1:14" ht="15.75" x14ac:dyDescent="0.25">
      <c r="A1" s="394"/>
      <c r="G1" s="399" t="s">
        <v>1847</v>
      </c>
    </row>
    <row r="2" spans="1:14" ht="15.75" x14ac:dyDescent="0.25">
      <c r="A2" s="394"/>
      <c r="G2" s="444" t="s">
        <v>1895</v>
      </c>
    </row>
    <row r="3" spans="1:14" ht="15.75" x14ac:dyDescent="0.25">
      <c r="A3" s="394"/>
      <c r="F3" s="399"/>
      <c r="G3" s="399"/>
    </row>
    <row r="4" spans="1:14" ht="19.5" customHeight="1" x14ac:dyDescent="0.25">
      <c r="A4" s="445" t="s">
        <v>1673</v>
      </c>
      <c r="B4" s="445"/>
      <c r="C4" s="445"/>
      <c r="D4" s="445"/>
      <c r="E4" s="445"/>
      <c r="F4" s="445"/>
      <c r="G4" s="445"/>
    </row>
    <row r="5" spans="1:14" ht="48" customHeight="1" x14ac:dyDescent="0.2">
      <c r="A5" s="446" t="s">
        <v>1900</v>
      </c>
      <c r="B5" s="446"/>
      <c r="C5" s="446"/>
      <c r="D5" s="446"/>
      <c r="E5" s="446"/>
      <c r="F5" s="446"/>
      <c r="G5" s="446"/>
      <c r="H5" s="642"/>
      <c r="I5" s="642"/>
      <c r="J5" s="642"/>
      <c r="K5" s="642"/>
      <c r="L5" s="642"/>
      <c r="M5" s="642"/>
      <c r="N5" s="642"/>
    </row>
    <row r="6" spans="1:14" ht="15.75" x14ac:dyDescent="0.25">
      <c r="A6" s="447"/>
      <c r="B6" s="447"/>
      <c r="C6" s="447"/>
      <c r="D6" s="447"/>
      <c r="G6" s="521" t="s">
        <v>1675</v>
      </c>
    </row>
    <row r="7" spans="1:14" ht="30.75" customHeight="1" x14ac:dyDescent="0.2">
      <c r="A7" s="405" t="s">
        <v>1676</v>
      </c>
      <c r="B7" s="405" t="s">
        <v>1803</v>
      </c>
      <c r="C7" s="643" t="s">
        <v>1804</v>
      </c>
      <c r="D7" s="643" t="s">
        <v>1805</v>
      </c>
      <c r="E7" s="643" t="s">
        <v>1804</v>
      </c>
      <c r="F7" s="533" t="s">
        <v>43</v>
      </c>
      <c r="G7" s="643" t="s">
        <v>53</v>
      </c>
    </row>
    <row r="8" spans="1:14" ht="13.5" customHeight="1" x14ac:dyDescent="0.2">
      <c r="A8" s="644">
        <v>1</v>
      </c>
      <c r="B8" s="645" t="s">
        <v>1807</v>
      </c>
      <c r="C8" s="646"/>
      <c r="D8" s="646"/>
      <c r="E8" s="647">
        <v>2765</v>
      </c>
      <c r="F8" s="648">
        <v>2765</v>
      </c>
      <c r="G8" s="649">
        <f>F8/E8*100</f>
        <v>100</v>
      </c>
    </row>
    <row r="9" spans="1:14" ht="15.75" x14ac:dyDescent="0.2">
      <c r="A9" s="465">
        <v>2</v>
      </c>
      <c r="B9" s="650" t="s">
        <v>1830</v>
      </c>
      <c r="C9" s="651"/>
      <c r="D9" s="651"/>
      <c r="E9" s="652">
        <v>12063.1</v>
      </c>
      <c r="F9" s="491">
        <v>12063.1</v>
      </c>
      <c r="G9" s="649">
        <f>F9/E9*100</f>
        <v>100</v>
      </c>
    </row>
    <row r="10" spans="1:14" ht="15.75" x14ac:dyDescent="0.25">
      <c r="A10" s="527"/>
      <c r="B10" s="650"/>
      <c r="C10" s="651"/>
      <c r="D10" s="651"/>
      <c r="E10" s="652"/>
      <c r="F10" s="491"/>
      <c r="G10" s="619"/>
    </row>
    <row r="11" spans="1:14" ht="19.5" customHeight="1" x14ac:dyDescent="0.25">
      <c r="A11" s="422"/>
      <c r="B11" s="442" t="s">
        <v>1823</v>
      </c>
      <c r="C11" s="653">
        <f>SUM(C9:C9)</f>
        <v>0</v>
      </c>
      <c r="D11" s="653">
        <f>SUM(D9:D9)</f>
        <v>0</v>
      </c>
      <c r="E11" s="653">
        <f>SUM(E8:E9)</f>
        <v>14828.1</v>
      </c>
      <c r="F11" s="653">
        <f>SUM(F8:F9)</f>
        <v>14828.1</v>
      </c>
      <c r="G11" s="620">
        <f>F11/E11*100</f>
        <v>100</v>
      </c>
    </row>
    <row r="12" spans="1:14" ht="15.75" x14ac:dyDescent="0.25">
      <c r="A12" s="394"/>
      <c r="B12" s="394"/>
      <c r="C12" s="394"/>
      <c r="D12" s="394"/>
    </row>
    <row r="13" spans="1:14" x14ac:dyDescent="0.2">
      <c r="E13" s="654"/>
    </row>
  </sheetData>
  <mergeCells count="2">
    <mergeCell ref="A4:G4"/>
    <mergeCell ref="A5:G5"/>
  </mergeCells>
  <printOptions horizontalCentered="1"/>
  <pageMargins left="0.59055118110236227" right="0.47244094488188981" top="0.47244094488188981" bottom="0.98425196850393704" header="0.19685039370078741"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2"/>
  <sheetViews>
    <sheetView view="pageBreakPreview" zoomScaleNormal="100" zoomScaleSheetLayoutView="100" workbookViewId="0">
      <selection activeCell="B55" sqref="B55"/>
    </sheetView>
  </sheetViews>
  <sheetFormatPr defaultRowHeight="12.75" x14ac:dyDescent="0.2"/>
  <cols>
    <col min="1" max="1" width="4.7109375" style="579" customWidth="1"/>
    <col min="2" max="2" width="31.28515625" style="579" customWidth="1"/>
    <col min="3" max="3" width="18" style="579" customWidth="1"/>
    <col min="4" max="4" width="14.140625" style="579" customWidth="1"/>
    <col min="5" max="5" width="15.5703125" style="579" customWidth="1"/>
    <col min="6" max="256" width="9.140625" style="579"/>
    <col min="257" max="257" width="4.7109375" style="579" customWidth="1"/>
    <col min="258" max="258" width="31.28515625" style="579" customWidth="1"/>
    <col min="259" max="259" width="18" style="579" customWidth="1"/>
    <col min="260" max="260" width="14.140625" style="579" customWidth="1"/>
    <col min="261" max="261" width="15.5703125" style="579" customWidth="1"/>
    <col min="262" max="512" width="9.140625" style="579"/>
    <col min="513" max="513" width="4.7109375" style="579" customWidth="1"/>
    <col min="514" max="514" width="31.28515625" style="579" customWidth="1"/>
    <col min="515" max="515" width="18" style="579" customWidth="1"/>
    <col min="516" max="516" width="14.140625" style="579" customWidth="1"/>
    <col min="517" max="517" width="15.5703125" style="579" customWidth="1"/>
    <col min="518" max="768" width="9.140625" style="579"/>
    <col min="769" max="769" width="4.7109375" style="579" customWidth="1"/>
    <col min="770" max="770" width="31.28515625" style="579" customWidth="1"/>
    <col min="771" max="771" width="18" style="579" customWidth="1"/>
    <col min="772" max="772" width="14.140625" style="579" customWidth="1"/>
    <col min="773" max="773" width="15.5703125" style="579" customWidth="1"/>
    <col min="774" max="1024" width="9.140625" style="579"/>
    <col min="1025" max="1025" width="4.7109375" style="579" customWidth="1"/>
    <col min="1026" max="1026" width="31.28515625" style="579" customWidth="1"/>
    <col min="1027" max="1027" width="18" style="579" customWidth="1"/>
    <col min="1028" max="1028" width="14.140625" style="579" customWidth="1"/>
    <col min="1029" max="1029" width="15.5703125" style="579" customWidth="1"/>
    <col min="1030" max="1280" width="9.140625" style="579"/>
    <col min="1281" max="1281" width="4.7109375" style="579" customWidth="1"/>
    <col min="1282" max="1282" width="31.28515625" style="579" customWidth="1"/>
    <col min="1283" max="1283" width="18" style="579" customWidth="1"/>
    <col min="1284" max="1284" width="14.140625" style="579" customWidth="1"/>
    <col min="1285" max="1285" width="15.5703125" style="579" customWidth="1"/>
    <col min="1286" max="1536" width="9.140625" style="579"/>
    <col min="1537" max="1537" width="4.7109375" style="579" customWidth="1"/>
    <col min="1538" max="1538" width="31.28515625" style="579" customWidth="1"/>
    <col min="1539" max="1539" width="18" style="579" customWidth="1"/>
    <col min="1540" max="1540" width="14.140625" style="579" customWidth="1"/>
    <col min="1541" max="1541" width="15.5703125" style="579" customWidth="1"/>
    <col min="1542" max="1792" width="9.140625" style="579"/>
    <col min="1793" max="1793" width="4.7109375" style="579" customWidth="1"/>
    <col min="1794" max="1794" width="31.28515625" style="579" customWidth="1"/>
    <col min="1795" max="1795" width="18" style="579" customWidth="1"/>
    <col min="1796" max="1796" width="14.140625" style="579" customWidth="1"/>
    <col min="1797" max="1797" width="15.5703125" style="579" customWidth="1"/>
    <col min="1798" max="2048" width="9.140625" style="579"/>
    <col min="2049" max="2049" width="4.7109375" style="579" customWidth="1"/>
    <col min="2050" max="2050" width="31.28515625" style="579" customWidth="1"/>
    <col min="2051" max="2051" width="18" style="579" customWidth="1"/>
    <col min="2052" max="2052" width="14.140625" style="579" customWidth="1"/>
    <col min="2053" max="2053" width="15.5703125" style="579" customWidth="1"/>
    <col min="2054" max="2304" width="9.140625" style="579"/>
    <col min="2305" max="2305" width="4.7109375" style="579" customWidth="1"/>
    <col min="2306" max="2306" width="31.28515625" style="579" customWidth="1"/>
    <col min="2307" max="2307" width="18" style="579" customWidth="1"/>
    <col min="2308" max="2308" width="14.140625" style="579" customWidth="1"/>
    <col min="2309" max="2309" width="15.5703125" style="579" customWidth="1"/>
    <col min="2310" max="2560" width="9.140625" style="579"/>
    <col min="2561" max="2561" width="4.7109375" style="579" customWidth="1"/>
    <col min="2562" max="2562" width="31.28515625" style="579" customWidth="1"/>
    <col min="2563" max="2563" width="18" style="579" customWidth="1"/>
    <col min="2564" max="2564" width="14.140625" style="579" customWidth="1"/>
    <col min="2565" max="2565" width="15.5703125" style="579" customWidth="1"/>
    <col min="2566" max="2816" width="9.140625" style="579"/>
    <col min="2817" max="2817" width="4.7109375" style="579" customWidth="1"/>
    <col min="2818" max="2818" width="31.28515625" style="579" customWidth="1"/>
    <col min="2819" max="2819" width="18" style="579" customWidth="1"/>
    <col min="2820" max="2820" width="14.140625" style="579" customWidth="1"/>
    <col min="2821" max="2821" width="15.5703125" style="579" customWidth="1"/>
    <col min="2822" max="3072" width="9.140625" style="579"/>
    <col min="3073" max="3073" width="4.7109375" style="579" customWidth="1"/>
    <col min="3074" max="3074" width="31.28515625" style="579" customWidth="1"/>
    <col min="3075" max="3075" width="18" style="579" customWidth="1"/>
    <col min="3076" max="3076" width="14.140625" style="579" customWidth="1"/>
    <col min="3077" max="3077" width="15.5703125" style="579" customWidth="1"/>
    <col min="3078" max="3328" width="9.140625" style="579"/>
    <col min="3329" max="3329" width="4.7109375" style="579" customWidth="1"/>
    <col min="3330" max="3330" width="31.28515625" style="579" customWidth="1"/>
    <col min="3331" max="3331" width="18" style="579" customWidth="1"/>
    <col min="3332" max="3332" width="14.140625" style="579" customWidth="1"/>
    <col min="3333" max="3333" width="15.5703125" style="579" customWidth="1"/>
    <col min="3334" max="3584" width="9.140625" style="579"/>
    <col min="3585" max="3585" width="4.7109375" style="579" customWidth="1"/>
    <col min="3586" max="3586" width="31.28515625" style="579" customWidth="1"/>
    <col min="3587" max="3587" width="18" style="579" customWidth="1"/>
    <col min="3588" max="3588" width="14.140625" style="579" customWidth="1"/>
    <col min="3589" max="3589" width="15.5703125" style="579" customWidth="1"/>
    <col min="3590" max="3840" width="9.140625" style="579"/>
    <col min="3841" max="3841" width="4.7109375" style="579" customWidth="1"/>
    <col min="3842" max="3842" width="31.28515625" style="579" customWidth="1"/>
    <col min="3843" max="3843" width="18" style="579" customWidth="1"/>
    <col min="3844" max="3844" width="14.140625" style="579" customWidth="1"/>
    <col min="3845" max="3845" width="15.5703125" style="579" customWidth="1"/>
    <col min="3846" max="4096" width="9.140625" style="579"/>
    <col min="4097" max="4097" width="4.7109375" style="579" customWidth="1"/>
    <col min="4098" max="4098" width="31.28515625" style="579" customWidth="1"/>
    <col min="4099" max="4099" width="18" style="579" customWidth="1"/>
    <col min="4100" max="4100" width="14.140625" style="579" customWidth="1"/>
    <col min="4101" max="4101" width="15.5703125" style="579" customWidth="1"/>
    <col min="4102" max="4352" width="9.140625" style="579"/>
    <col min="4353" max="4353" width="4.7109375" style="579" customWidth="1"/>
    <col min="4354" max="4354" width="31.28515625" style="579" customWidth="1"/>
    <col min="4355" max="4355" width="18" style="579" customWidth="1"/>
    <col min="4356" max="4356" width="14.140625" style="579" customWidth="1"/>
    <col min="4357" max="4357" width="15.5703125" style="579" customWidth="1"/>
    <col min="4358" max="4608" width="9.140625" style="579"/>
    <col min="4609" max="4609" width="4.7109375" style="579" customWidth="1"/>
    <col min="4610" max="4610" width="31.28515625" style="579" customWidth="1"/>
    <col min="4611" max="4611" width="18" style="579" customWidth="1"/>
    <col min="4612" max="4612" width="14.140625" style="579" customWidth="1"/>
    <col min="4613" max="4613" width="15.5703125" style="579" customWidth="1"/>
    <col min="4614" max="4864" width="9.140625" style="579"/>
    <col min="4865" max="4865" width="4.7109375" style="579" customWidth="1"/>
    <col min="4866" max="4866" width="31.28515625" style="579" customWidth="1"/>
    <col min="4867" max="4867" width="18" style="579" customWidth="1"/>
    <col min="4868" max="4868" width="14.140625" style="579" customWidth="1"/>
    <col min="4869" max="4869" width="15.5703125" style="579" customWidth="1"/>
    <col min="4870" max="5120" width="9.140625" style="579"/>
    <col min="5121" max="5121" width="4.7109375" style="579" customWidth="1"/>
    <col min="5122" max="5122" width="31.28515625" style="579" customWidth="1"/>
    <col min="5123" max="5123" width="18" style="579" customWidth="1"/>
    <col min="5124" max="5124" width="14.140625" style="579" customWidth="1"/>
    <col min="5125" max="5125" width="15.5703125" style="579" customWidth="1"/>
    <col min="5126" max="5376" width="9.140625" style="579"/>
    <col min="5377" max="5377" width="4.7109375" style="579" customWidth="1"/>
    <col min="5378" max="5378" width="31.28515625" style="579" customWidth="1"/>
    <col min="5379" max="5379" width="18" style="579" customWidth="1"/>
    <col min="5380" max="5380" width="14.140625" style="579" customWidth="1"/>
    <col min="5381" max="5381" width="15.5703125" style="579" customWidth="1"/>
    <col min="5382" max="5632" width="9.140625" style="579"/>
    <col min="5633" max="5633" width="4.7109375" style="579" customWidth="1"/>
    <col min="5634" max="5634" width="31.28515625" style="579" customWidth="1"/>
    <col min="5635" max="5635" width="18" style="579" customWidth="1"/>
    <col min="5636" max="5636" width="14.140625" style="579" customWidth="1"/>
    <col min="5637" max="5637" width="15.5703125" style="579" customWidth="1"/>
    <col min="5638" max="5888" width="9.140625" style="579"/>
    <col min="5889" max="5889" width="4.7109375" style="579" customWidth="1"/>
    <col min="5890" max="5890" width="31.28515625" style="579" customWidth="1"/>
    <col min="5891" max="5891" width="18" style="579" customWidth="1"/>
    <col min="5892" max="5892" width="14.140625" style="579" customWidth="1"/>
    <col min="5893" max="5893" width="15.5703125" style="579" customWidth="1"/>
    <col min="5894" max="6144" width="9.140625" style="579"/>
    <col min="6145" max="6145" width="4.7109375" style="579" customWidth="1"/>
    <col min="6146" max="6146" width="31.28515625" style="579" customWidth="1"/>
    <col min="6147" max="6147" width="18" style="579" customWidth="1"/>
    <col min="6148" max="6148" width="14.140625" style="579" customWidth="1"/>
    <col min="6149" max="6149" width="15.5703125" style="579" customWidth="1"/>
    <col min="6150" max="6400" width="9.140625" style="579"/>
    <col min="6401" max="6401" width="4.7109375" style="579" customWidth="1"/>
    <col min="6402" max="6402" width="31.28515625" style="579" customWidth="1"/>
    <col min="6403" max="6403" width="18" style="579" customWidth="1"/>
    <col min="6404" max="6404" width="14.140625" style="579" customWidth="1"/>
    <col min="6405" max="6405" width="15.5703125" style="579" customWidth="1"/>
    <col min="6406" max="6656" width="9.140625" style="579"/>
    <col min="6657" max="6657" width="4.7109375" style="579" customWidth="1"/>
    <col min="6658" max="6658" width="31.28515625" style="579" customWidth="1"/>
    <col min="6659" max="6659" width="18" style="579" customWidth="1"/>
    <col min="6660" max="6660" width="14.140625" style="579" customWidth="1"/>
    <col min="6661" max="6661" width="15.5703125" style="579" customWidth="1"/>
    <col min="6662" max="6912" width="9.140625" style="579"/>
    <col min="6913" max="6913" width="4.7109375" style="579" customWidth="1"/>
    <col min="6914" max="6914" width="31.28515625" style="579" customWidth="1"/>
    <col min="6915" max="6915" width="18" style="579" customWidth="1"/>
    <col min="6916" max="6916" width="14.140625" style="579" customWidth="1"/>
    <col min="6917" max="6917" width="15.5703125" style="579" customWidth="1"/>
    <col min="6918" max="7168" width="9.140625" style="579"/>
    <col min="7169" max="7169" width="4.7109375" style="579" customWidth="1"/>
    <col min="7170" max="7170" width="31.28515625" style="579" customWidth="1"/>
    <col min="7171" max="7171" width="18" style="579" customWidth="1"/>
    <col min="7172" max="7172" width="14.140625" style="579" customWidth="1"/>
    <col min="7173" max="7173" width="15.5703125" style="579" customWidth="1"/>
    <col min="7174" max="7424" width="9.140625" style="579"/>
    <col min="7425" max="7425" width="4.7109375" style="579" customWidth="1"/>
    <col min="7426" max="7426" width="31.28515625" style="579" customWidth="1"/>
    <col min="7427" max="7427" width="18" style="579" customWidth="1"/>
    <col min="7428" max="7428" width="14.140625" style="579" customWidth="1"/>
    <col min="7429" max="7429" width="15.5703125" style="579" customWidth="1"/>
    <col min="7430" max="7680" width="9.140625" style="579"/>
    <col min="7681" max="7681" width="4.7109375" style="579" customWidth="1"/>
    <col min="7682" max="7682" width="31.28515625" style="579" customWidth="1"/>
    <col min="7683" max="7683" width="18" style="579" customWidth="1"/>
    <col min="7684" max="7684" width="14.140625" style="579" customWidth="1"/>
    <col min="7685" max="7685" width="15.5703125" style="579" customWidth="1"/>
    <col min="7686" max="7936" width="9.140625" style="579"/>
    <col min="7937" max="7937" width="4.7109375" style="579" customWidth="1"/>
    <col min="7938" max="7938" width="31.28515625" style="579" customWidth="1"/>
    <col min="7939" max="7939" width="18" style="579" customWidth="1"/>
    <col min="7940" max="7940" width="14.140625" style="579" customWidth="1"/>
    <col min="7941" max="7941" width="15.5703125" style="579" customWidth="1"/>
    <col min="7942" max="8192" width="9.140625" style="579"/>
    <col min="8193" max="8193" width="4.7109375" style="579" customWidth="1"/>
    <col min="8194" max="8194" width="31.28515625" style="579" customWidth="1"/>
    <col min="8195" max="8195" width="18" style="579" customWidth="1"/>
    <col min="8196" max="8196" width="14.140625" style="579" customWidth="1"/>
    <col min="8197" max="8197" width="15.5703125" style="579" customWidth="1"/>
    <col min="8198" max="8448" width="9.140625" style="579"/>
    <col min="8449" max="8449" width="4.7109375" style="579" customWidth="1"/>
    <col min="8450" max="8450" width="31.28515625" style="579" customWidth="1"/>
    <col min="8451" max="8451" width="18" style="579" customWidth="1"/>
    <col min="8452" max="8452" width="14.140625" style="579" customWidth="1"/>
    <col min="8453" max="8453" width="15.5703125" style="579" customWidth="1"/>
    <col min="8454" max="8704" width="9.140625" style="579"/>
    <col min="8705" max="8705" width="4.7109375" style="579" customWidth="1"/>
    <col min="8706" max="8706" width="31.28515625" style="579" customWidth="1"/>
    <col min="8707" max="8707" width="18" style="579" customWidth="1"/>
    <col min="8708" max="8708" width="14.140625" style="579" customWidth="1"/>
    <col min="8709" max="8709" width="15.5703125" style="579" customWidth="1"/>
    <col min="8710" max="8960" width="9.140625" style="579"/>
    <col min="8961" max="8961" width="4.7109375" style="579" customWidth="1"/>
    <col min="8962" max="8962" width="31.28515625" style="579" customWidth="1"/>
    <col min="8963" max="8963" width="18" style="579" customWidth="1"/>
    <col min="8964" max="8964" width="14.140625" style="579" customWidth="1"/>
    <col min="8965" max="8965" width="15.5703125" style="579" customWidth="1"/>
    <col min="8966" max="9216" width="9.140625" style="579"/>
    <col min="9217" max="9217" width="4.7109375" style="579" customWidth="1"/>
    <col min="9218" max="9218" width="31.28515625" style="579" customWidth="1"/>
    <col min="9219" max="9219" width="18" style="579" customWidth="1"/>
    <col min="9220" max="9220" width="14.140625" style="579" customWidth="1"/>
    <col min="9221" max="9221" width="15.5703125" style="579" customWidth="1"/>
    <col min="9222" max="9472" width="9.140625" style="579"/>
    <col min="9473" max="9473" width="4.7109375" style="579" customWidth="1"/>
    <col min="9474" max="9474" width="31.28515625" style="579" customWidth="1"/>
    <col min="9475" max="9475" width="18" style="579" customWidth="1"/>
    <col min="9476" max="9476" width="14.140625" style="579" customWidth="1"/>
    <col min="9477" max="9477" width="15.5703125" style="579" customWidth="1"/>
    <col min="9478" max="9728" width="9.140625" style="579"/>
    <col min="9729" max="9729" width="4.7109375" style="579" customWidth="1"/>
    <col min="9730" max="9730" width="31.28515625" style="579" customWidth="1"/>
    <col min="9731" max="9731" width="18" style="579" customWidth="1"/>
    <col min="9732" max="9732" width="14.140625" style="579" customWidth="1"/>
    <col min="9733" max="9733" width="15.5703125" style="579" customWidth="1"/>
    <col min="9734" max="9984" width="9.140625" style="579"/>
    <col min="9985" max="9985" width="4.7109375" style="579" customWidth="1"/>
    <col min="9986" max="9986" width="31.28515625" style="579" customWidth="1"/>
    <col min="9987" max="9987" width="18" style="579" customWidth="1"/>
    <col min="9988" max="9988" width="14.140625" style="579" customWidth="1"/>
    <col min="9989" max="9989" width="15.5703125" style="579" customWidth="1"/>
    <col min="9990" max="10240" width="9.140625" style="579"/>
    <col min="10241" max="10241" width="4.7109375" style="579" customWidth="1"/>
    <col min="10242" max="10242" width="31.28515625" style="579" customWidth="1"/>
    <col min="10243" max="10243" width="18" style="579" customWidth="1"/>
    <col min="10244" max="10244" width="14.140625" style="579" customWidth="1"/>
    <col min="10245" max="10245" width="15.5703125" style="579" customWidth="1"/>
    <col min="10246" max="10496" width="9.140625" style="579"/>
    <col min="10497" max="10497" width="4.7109375" style="579" customWidth="1"/>
    <col min="10498" max="10498" width="31.28515625" style="579" customWidth="1"/>
    <col min="10499" max="10499" width="18" style="579" customWidth="1"/>
    <col min="10500" max="10500" width="14.140625" style="579" customWidth="1"/>
    <col min="10501" max="10501" width="15.5703125" style="579" customWidth="1"/>
    <col min="10502" max="10752" width="9.140625" style="579"/>
    <col min="10753" max="10753" width="4.7109375" style="579" customWidth="1"/>
    <col min="10754" max="10754" width="31.28515625" style="579" customWidth="1"/>
    <col min="10755" max="10755" width="18" style="579" customWidth="1"/>
    <col min="10756" max="10756" width="14.140625" style="579" customWidth="1"/>
    <col min="10757" max="10757" width="15.5703125" style="579" customWidth="1"/>
    <col min="10758" max="11008" width="9.140625" style="579"/>
    <col min="11009" max="11009" width="4.7109375" style="579" customWidth="1"/>
    <col min="11010" max="11010" width="31.28515625" style="579" customWidth="1"/>
    <col min="11011" max="11011" width="18" style="579" customWidth="1"/>
    <col min="11012" max="11012" width="14.140625" style="579" customWidth="1"/>
    <col min="11013" max="11013" width="15.5703125" style="579" customWidth="1"/>
    <col min="11014" max="11264" width="9.140625" style="579"/>
    <col min="11265" max="11265" width="4.7109375" style="579" customWidth="1"/>
    <col min="11266" max="11266" width="31.28515625" style="579" customWidth="1"/>
    <col min="11267" max="11267" width="18" style="579" customWidth="1"/>
    <col min="11268" max="11268" width="14.140625" style="579" customWidth="1"/>
    <col min="11269" max="11269" width="15.5703125" style="579" customWidth="1"/>
    <col min="11270" max="11520" width="9.140625" style="579"/>
    <col min="11521" max="11521" width="4.7109375" style="579" customWidth="1"/>
    <col min="11522" max="11522" width="31.28515625" style="579" customWidth="1"/>
    <col min="11523" max="11523" width="18" style="579" customWidth="1"/>
    <col min="11524" max="11524" width="14.140625" style="579" customWidth="1"/>
    <col min="11525" max="11525" width="15.5703125" style="579" customWidth="1"/>
    <col min="11526" max="11776" width="9.140625" style="579"/>
    <col min="11777" max="11777" width="4.7109375" style="579" customWidth="1"/>
    <col min="11778" max="11778" width="31.28515625" style="579" customWidth="1"/>
    <col min="11779" max="11779" width="18" style="579" customWidth="1"/>
    <col min="11780" max="11780" width="14.140625" style="579" customWidth="1"/>
    <col min="11781" max="11781" width="15.5703125" style="579" customWidth="1"/>
    <col min="11782" max="12032" width="9.140625" style="579"/>
    <col min="12033" max="12033" width="4.7109375" style="579" customWidth="1"/>
    <col min="12034" max="12034" width="31.28515625" style="579" customWidth="1"/>
    <col min="12035" max="12035" width="18" style="579" customWidth="1"/>
    <col min="12036" max="12036" width="14.140625" style="579" customWidth="1"/>
    <col min="12037" max="12037" width="15.5703125" style="579" customWidth="1"/>
    <col min="12038" max="12288" width="9.140625" style="579"/>
    <col min="12289" max="12289" width="4.7109375" style="579" customWidth="1"/>
    <col min="12290" max="12290" width="31.28515625" style="579" customWidth="1"/>
    <col min="12291" max="12291" width="18" style="579" customWidth="1"/>
    <col min="12292" max="12292" width="14.140625" style="579" customWidth="1"/>
    <col min="12293" max="12293" width="15.5703125" style="579" customWidth="1"/>
    <col min="12294" max="12544" width="9.140625" style="579"/>
    <col min="12545" max="12545" width="4.7109375" style="579" customWidth="1"/>
    <col min="12546" max="12546" width="31.28515625" style="579" customWidth="1"/>
    <col min="12547" max="12547" width="18" style="579" customWidth="1"/>
    <col min="12548" max="12548" width="14.140625" style="579" customWidth="1"/>
    <col min="12549" max="12549" width="15.5703125" style="579" customWidth="1"/>
    <col min="12550" max="12800" width="9.140625" style="579"/>
    <col min="12801" max="12801" width="4.7109375" style="579" customWidth="1"/>
    <col min="12802" max="12802" width="31.28515625" style="579" customWidth="1"/>
    <col min="12803" max="12803" width="18" style="579" customWidth="1"/>
    <col min="12804" max="12804" width="14.140625" style="579" customWidth="1"/>
    <col min="12805" max="12805" width="15.5703125" style="579" customWidth="1"/>
    <col min="12806" max="13056" width="9.140625" style="579"/>
    <col min="13057" max="13057" width="4.7109375" style="579" customWidth="1"/>
    <col min="13058" max="13058" width="31.28515625" style="579" customWidth="1"/>
    <col min="13059" max="13059" width="18" style="579" customWidth="1"/>
    <col min="13060" max="13060" width="14.140625" style="579" customWidth="1"/>
    <col min="13061" max="13061" width="15.5703125" style="579" customWidth="1"/>
    <col min="13062" max="13312" width="9.140625" style="579"/>
    <col min="13313" max="13313" width="4.7109375" style="579" customWidth="1"/>
    <col min="13314" max="13314" width="31.28515625" style="579" customWidth="1"/>
    <col min="13315" max="13315" width="18" style="579" customWidth="1"/>
    <col min="13316" max="13316" width="14.140625" style="579" customWidth="1"/>
    <col min="13317" max="13317" width="15.5703125" style="579" customWidth="1"/>
    <col min="13318" max="13568" width="9.140625" style="579"/>
    <col min="13569" max="13569" width="4.7109375" style="579" customWidth="1"/>
    <col min="13570" max="13570" width="31.28515625" style="579" customWidth="1"/>
    <col min="13571" max="13571" width="18" style="579" customWidth="1"/>
    <col min="13572" max="13572" width="14.140625" style="579" customWidth="1"/>
    <col min="13573" max="13573" width="15.5703125" style="579" customWidth="1"/>
    <col min="13574" max="13824" width="9.140625" style="579"/>
    <col min="13825" max="13825" width="4.7109375" style="579" customWidth="1"/>
    <col min="13826" max="13826" width="31.28515625" style="579" customWidth="1"/>
    <col min="13827" max="13827" width="18" style="579" customWidth="1"/>
    <col min="13828" max="13828" width="14.140625" style="579" customWidth="1"/>
    <col min="13829" max="13829" width="15.5703125" style="579" customWidth="1"/>
    <col min="13830" max="14080" width="9.140625" style="579"/>
    <col min="14081" max="14081" width="4.7109375" style="579" customWidth="1"/>
    <col min="14082" max="14082" width="31.28515625" style="579" customWidth="1"/>
    <col min="14083" max="14083" width="18" style="579" customWidth="1"/>
    <col min="14084" max="14084" width="14.140625" style="579" customWidth="1"/>
    <col min="14085" max="14085" width="15.5703125" style="579" customWidth="1"/>
    <col min="14086" max="14336" width="9.140625" style="579"/>
    <col min="14337" max="14337" width="4.7109375" style="579" customWidth="1"/>
    <col min="14338" max="14338" width="31.28515625" style="579" customWidth="1"/>
    <col min="14339" max="14339" width="18" style="579" customWidth="1"/>
    <col min="14340" max="14340" width="14.140625" style="579" customWidth="1"/>
    <col min="14341" max="14341" width="15.5703125" style="579" customWidth="1"/>
    <col min="14342" max="14592" width="9.140625" style="579"/>
    <col min="14593" max="14593" width="4.7109375" style="579" customWidth="1"/>
    <col min="14594" max="14594" width="31.28515625" style="579" customWidth="1"/>
    <col min="14595" max="14595" width="18" style="579" customWidth="1"/>
    <col min="14596" max="14596" width="14.140625" style="579" customWidth="1"/>
    <col min="14597" max="14597" width="15.5703125" style="579" customWidth="1"/>
    <col min="14598" max="14848" width="9.140625" style="579"/>
    <col min="14849" max="14849" width="4.7109375" style="579" customWidth="1"/>
    <col min="14850" max="14850" width="31.28515625" style="579" customWidth="1"/>
    <col min="14851" max="14851" width="18" style="579" customWidth="1"/>
    <col min="14852" max="14852" width="14.140625" style="579" customWidth="1"/>
    <col min="14853" max="14853" width="15.5703125" style="579" customWidth="1"/>
    <col min="14854" max="15104" width="9.140625" style="579"/>
    <col min="15105" max="15105" width="4.7109375" style="579" customWidth="1"/>
    <col min="15106" max="15106" width="31.28515625" style="579" customWidth="1"/>
    <col min="15107" max="15107" width="18" style="579" customWidth="1"/>
    <col min="15108" max="15108" width="14.140625" style="579" customWidth="1"/>
    <col min="15109" max="15109" width="15.5703125" style="579" customWidth="1"/>
    <col min="15110" max="15360" width="9.140625" style="579"/>
    <col min="15361" max="15361" width="4.7109375" style="579" customWidth="1"/>
    <col min="15362" max="15362" width="31.28515625" style="579" customWidth="1"/>
    <col min="15363" max="15363" width="18" style="579" customWidth="1"/>
    <col min="15364" max="15364" width="14.140625" style="579" customWidth="1"/>
    <col min="15365" max="15365" width="15.5703125" style="579" customWidth="1"/>
    <col min="15366" max="15616" width="9.140625" style="579"/>
    <col min="15617" max="15617" width="4.7109375" style="579" customWidth="1"/>
    <col min="15618" max="15618" width="31.28515625" style="579" customWidth="1"/>
    <col min="15619" max="15619" width="18" style="579" customWidth="1"/>
    <col min="15620" max="15620" width="14.140625" style="579" customWidth="1"/>
    <col min="15621" max="15621" width="15.5703125" style="579" customWidth="1"/>
    <col min="15622" max="15872" width="9.140625" style="579"/>
    <col min="15873" max="15873" width="4.7109375" style="579" customWidth="1"/>
    <col min="15874" max="15874" width="31.28515625" style="579" customWidth="1"/>
    <col min="15875" max="15875" width="18" style="579" customWidth="1"/>
    <col min="15876" max="15876" width="14.140625" style="579" customWidth="1"/>
    <col min="15877" max="15877" width="15.5703125" style="579" customWidth="1"/>
    <col min="15878" max="16128" width="9.140625" style="579"/>
    <col min="16129" max="16129" width="4.7109375" style="579" customWidth="1"/>
    <col min="16130" max="16130" width="31.28515625" style="579" customWidth="1"/>
    <col min="16131" max="16131" width="18" style="579" customWidth="1"/>
    <col min="16132" max="16132" width="14.140625" style="579" customWidth="1"/>
    <col min="16133" max="16133" width="15.5703125" style="579" customWidth="1"/>
    <col min="16134" max="16384" width="9.140625" style="579"/>
  </cols>
  <sheetData>
    <row r="1" spans="1:5" s="578" customFormat="1" ht="15.75" x14ac:dyDescent="0.25">
      <c r="A1" s="576"/>
      <c r="B1" s="577"/>
      <c r="C1" s="393"/>
      <c r="D1" s="393"/>
      <c r="E1" s="399" t="s">
        <v>1850</v>
      </c>
    </row>
    <row r="2" spans="1:5" s="578" customFormat="1" ht="15.75" x14ac:dyDescent="0.25">
      <c r="A2" s="576"/>
      <c r="B2" s="577"/>
      <c r="C2" s="393"/>
      <c r="D2" s="393"/>
      <c r="E2" s="444" t="s">
        <v>1895</v>
      </c>
    </row>
    <row r="3" spans="1:5" s="578" customFormat="1" ht="15.75" x14ac:dyDescent="0.25">
      <c r="A3" s="576"/>
      <c r="B3" s="577"/>
      <c r="C3" s="393"/>
      <c r="D3" s="399"/>
      <c r="E3" s="399"/>
    </row>
    <row r="4" spans="1:5" ht="19.5" customHeight="1" x14ac:dyDescent="0.25">
      <c r="A4" s="493" t="s">
        <v>1673</v>
      </c>
      <c r="B4" s="493"/>
      <c r="C4" s="493"/>
      <c r="D4" s="493"/>
      <c r="E4" s="493"/>
    </row>
    <row r="5" spans="1:5" ht="74.25" customHeight="1" x14ac:dyDescent="0.2">
      <c r="A5" s="595" t="s">
        <v>1901</v>
      </c>
      <c r="B5" s="595"/>
      <c r="C5" s="595"/>
      <c r="D5" s="595"/>
      <c r="E5" s="595"/>
    </row>
    <row r="6" spans="1:5" ht="15.75" x14ac:dyDescent="0.25">
      <c r="A6" s="581"/>
      <c r="B6" s="581"/>
      <c r="E6" s="582" t="s">
        <v>1675</v>
      </c>
    </row>
    <row r="7" spans="1:5" ht="36.75" customHeight="1" x14ac:dyDescent="0.2">
      <c r="A7" s="583" t="s">
        <v>1676</v>
      </c>
      <c r="B7" s="583" t="s">
        <v>1803</v>
      </c>
      <c r="C7" s="533" t="s">
        <v>1804</v>
      </c>
      <c r="D7" s="533" t="s">
        <v>43</v>
      </c>
      <c r="E7" s="430" t="s">
        <v>53</v>
      </c>
    </row>
    <row r="8" spans="1:5" ht="15.75" hidden="1" x14ac:dyDescent="0.2">
      <c r="A8" s="586">
        <v>2</v>
      </c>
      <c r="B8" s="655" t="s">
        <v>1809</v>
      </c>
      <c r="C8" s="517"/>
      <c r="D8" s="491"/>
      <c r="E8" s="656" t="e">
        <f>D8/C8*100</f>
        <v>#DIV/0!</v>
      </c>
    </row>
    <row r="9" spans="1:5" ht="15.75" hidden="1" x14ac:dyDescent="0.2">
      <c r="A9" s="586">
        <v>3</v>
      </c>
      <c r="B9" s="655" t="s">
        <v>1811</v>
      </c>
      <c r="C9" s="517"/>
      <c r="D9" s="491"/>
      <c r="E9" s="656" t="e">
        <f>D9/C9*100</f>
        <v>#DIV/0!</v>
      </c>
    </row>
    <row r="10" spans="1:5" ht="15.75" x14ac:dyDescent="0.2">
      <c r="A10" s="586">
        <v>1</v>
      </c>
      <c r="B10" s="655" t="s">
        <v>1813</v>
      </c>
      <c r="C10" s="517">
        <v>4909.7</v>
      </c>
      <c r="D10" s="491">
        <v>4909.7</v>
      </c>
      <c r="E10" s="656">
        <f>D10/C10*100</f>
        <v>100</v>
      </c>
    </row>
    <row r="11" spans="1:5" ht="12.75" customHeight="1" x14ac:dyDescent="0.2">
      <c r="A11" s="586">
        <v>2</v>
      </c>
      <c r="B11" s="655" t="s">
        <v>1815</v>
      </c>
      <c r="C11" s="517">
        <v>3166.1</v>
      </c>
      <c r="D11" s="491">
        <v>3166.1</v>
      </c>
      <c r="E11" s="656">
        <f>D11/C11*100</f>
        <v>100</v>
      </c>
    </row>
    <row r="12" spans="1:5" ht="12.75" hidden="1" customHeight="1" x14ac:dyDescent="0.2">
      <c r="A12" s="586"/>
      <c r="B12" s="655"/>
      <c r="C12" s="517"/>
      <c r="D12" s="491"/>
      <c r="E12" s="656"/>
    </row>
    <row r="13" spans="1:5" ht="15.75" hidden="1" x14ac:dyDescent="0.2">
      <c r="A13" s="586">
        <v>6</v>
      </c>
      <c r="B13" s="655" t="s">
        <v>1817</v>
      </c>
      <c r="C13" s="517"/>
      <c r="D13" s="491"/>
      <c r="E13" s="656" t="e">
        <f t="shared" ref="E13:E18" si="0">D13/C13*100</f>
        <v>#DIV/0!</v>
      </c>
    </row>
    <row r="14" spans="1:5" ht="15.75" x14ac:dyDescent="0.2">
      <c r="A14" s="586">
        <v>3</v>
      </c>
      <c r="B14" s="655" t="s">
        <v>1818</v>
      </c>
      <c r="C14" s="517">
        <v>4283.3</v>
      </c>
      <c r="D14" s="491">
        <v>4283.3</v>
      </c>
      <c r="E14" s="656">
        <f t="shared" si="0"/>
        <v>100</v>
      </c>
    </row>
    <row r="15" spans="1:5" ht="15.75" x14ac:dyDescent="0.2">
      <c r="A15" s="586">
        <v>4</v>
      </c>
      <c r="B15" s="655" t="s">
        <v>1819</v>
      </c>
      <c r="C15" s="517">
        <v>382.5</v>
      </c>
      <c r="D15" s="491">
        <v>382.5</v>
      </c>
      <c r="E15" s="656">
        <f t="shared" si="0"/>
        <v>100</v>
      </c>
    </row>
    <row r="16" spans="1:5" ht="15.75" x14ac:dyDescent="0.2">
      <c r="A16" s="586">
        <v>5</v>
      </c>
      <c r="B16" s="655" t="s">
        <v>1820</v>
      </c>
      <c r="C16" s="517">
        <v>12029.3</v>
      </c>
      <c r="D16" s="491">
        <v>12029.35</v>
      </c>
      <c r="E16" s="656">
        <f t="shared" si="0"/>
        <v>100.00041565178357</v>
      </c>
    </row>
    <row r="17" spans="1:6" ht="15.75" x14ac:dyDescent="0.2">
      <c r="A17" s="586">
        <v>6</v>
      </c>
      <c r="B17" s="655" t="s">
        <v>1821</v>
      </c>
      <c r="C17" s="517">
        <v>158.19999999999993</v>
      </c>
      <c r="D17" s="491">
        <v>158.19999999999999</v>
      </c>
      <c r="E17" s="656">
        <f t="shared" si="0"/>
        <v>100.00000000000004</v>
      </c>
    </row>
    <row r="18" spans="1:6" ht="15.75" x14ac:dyDescent="0.2">
      <c r="A18" s="586">
        <v>7</v>
      </c>
      <c r="B18" s="655" t="s">
        <v>1830</v>
      </c>
      <c r="C18" s="649">
        <v>7899.8</v>
      </c>
      <c r="D18" s="649">
        <v>7899.68</v>
      </c>
      <c r="E18" s="656">
        <f t="shared" si="0"/>
        <v>99.998480974201868</v>
      </c>
      <c r="F18" s="587"/>
    </row>
    <row r="19" spans="1:6" ht="15.75" x14ac:dyDescent="0.2">
      <c r="A19" s="657"/>
      <c r="B19" s="650"/>
      <c r="C19" s="649"/>
      <c r="D19" s="649"/>
      <c r="E19" s="656"/>
    </row>
    <row r="20" spans="1:6" ht="21" customHeight="1" x14ac:dyDescent="0.2">
      <c r="A20" s="658"/>
      <c r="B20" s="659" t="s">
        <v>1823</v>
      </c>
      <c r="C20" s="528">
        <f>SUM(C8:C18)</f>
        <v>32828.9</v>
      </c>
      <c r="D20" s="528">
        <f>SUM(D8:D18)</f>
        <v>32828.83</v>
      </c>
      <c r="E20" s="660">
        <f>D20/C20*100</f>
        <v>99.999786773239435</v>
      </c>
    </row>
    <row r="21" spans="1:6" x14ac:dyDescent="0.2">
      <c r="C21" s="661"/>
      <c r="D21" s="661"/>
      <c r="E21" s="661"/>
    </row>
    <row r="22" spans="1:6" x14ac:dyDescent="0.2">
      <c r="C22" s="661"/>
      <c r="D22" s="661"/>
      <c r="E22" s="661"/>
    </row>
  </sheetData>
  <mergeCells count="2">
    <mergeCell ref="A4:E4"/>
    <mergeCell ref="A5:E5"/>
  </mergeCells>
  <pageMargins left="0.99" right="0.70866141732283472" top="0.47244094488188981" bottom="0.74803149606299213" header="0.15748031496062992" footer="0.31496062992125984"/>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6"/>
  <sheetViews>
    <sheetView view="pageBreakPreview" zoomScaleNormal="100" zoomScaleSheetLayoutView="100" workbookViewId="0">
      <selection activeCell="B55" sqref="B55"/>
    </sheetView>
  </sheetViews>
  <sheetFormatPr defaultRowHeight="12.75" x14ac:dyDescent="0.2"/>
  <cols>
    <col min="1" max="1" width="4.28515625" style="393" customWidth="1"/>
    <col min="2" max="2" width="30.140625" style="393" customWidth="1"/>
    <col min="3" max="3" width="19.85546875" style="393" customWidth="1"/>
    <col min="4" max="4" width="13.42578125" style="393" customWidth="1"/>
    <col min="5" max="5" width="16.85546875" style="393" customWidth="1"/>
    <col min="6" max="256" width="9.140625" style="393"/>
    <col min="257" max="257" width="4.28515625" style="393" customWidth="1"/>
    <col min="258" max="258" width="30.140625" style="393" customWidth="1"/>
    <col min="259" max="259" width="19.85546875" style="393" customWidth="1"/>
    <col min="260" max="260" width="13.42578125" style="393" customWidth="1"/>
    <col min="261" max="261" width="16.85546875" style="393" customWidth="1"/>
    <col min="262" max="512" width="9.140625" style="393"/>
    <col min="513" max="513" width="4.28515625" style="393" customWidth="1"/>
    <col min="514" max="514" width="30.140625" style="393" customWidth="1"/>
    <col min="515" max="515" width="19.85546875" style="393" customWidth="1"/>
    <col min="516" max="516" width="13.42578125" style="393" customWidth="1"/>
    <col min="517" max="517" width="16.85546875" style="393" customWidth="1"/>
    <col min="518" max="768" width="9.140625" style="393"/>
    <col min="769" max="769" width="4.28515625" style="393" customWidth="1"/>
    <col min="770" max="770" width="30.140625" style="393" customWidth="1"/>
    <col min="771" max="771" width="19.85546875" style="393" customWidth="1"/>
    <col min="772" max="772" width="13.42578125" style="393" customWidth="1"/>
    <col min="773" max="773" width="16.85546875" style="393" customWidth="1"/>
    <col min="774" max="1024" width="9.140625" style="393"/>
    <col min="1025" max="1025" width="4.28515625" style="393" customWidth="1"/>
    <col min="1026" max="1026" width="30.140625" style="393" customWidth="1"/>
    <col min="1027" max="1027" width="19.85546875" style="393" customWidth="1"/>
    <col min="1028" max="1028" width="13.42578125" style="393" customWidth="1"/>
    <col min="1029" max="1029" width="16.85546875" style="393" customWidth="1"/>
    <col min="1030" max="1280" width="9.140625" style="393"/>
    <col min="1281" max="1281" width="4.28515625" style="393" customWidth="1"/>
    <col min="1282" max="1282" width="30.140625" style="393" customWidth="1"/>
    <col min="1283" max="1283" width="19.85546875" style="393" customWidth="1"/>
    <col min="1284" max="1284" width="13.42578125" style="393" customWidth="1"/>
    <col min="1285" max="1285" width="16.85546875" style="393" customWidth="1"/>
    <col min="1286" max="1536" width="9.140625" style="393"/>
    <col min="1537" max="1537" width="4.28515625" style="393" customWidth="1"/>
    <col min="1538" max="1538" width="30.140625" style="393" customWidth="1"/>
    <col min="1539" max="1539" width="19.85546875" style="393" customWidth="1"/>
    <col min="1540" max="1540" width="13.42578125" style="393" customWidth="1"/>
    <col min="1541" max="1541" width="16.85546875" style="393" customWidth="1"/>
    <col min="1542" max="1792" width="9.140625" style="393"/>
    <col min="1793" max="1793" width="4.28515625" style="393" customWidth="1"/>
    <col min="1794" max="1794" width="30.140625" style="393" customWidth="1"/>
    <col min="1795" max="1795" width="19.85546875" style="393" customWidth="1"/>
    <col min="1796" max="1796" width="13.42578125" style="393" customWidth="1"/>
    <col min="1797" max="1797" width="16.85546875" style="393" customWidth="1"/>
    <col min="1798" max="2048" width="9.140625" style="393"/>
    <col min="2049" max="2049" width="4.28515625" style="393" customWidth="1"/>
    <col min="2050" max="2050" width="30.140625" style="393" customWidth="1"/>
    <col min="2051" max="2051" width="19.85546875" style="393" customWidth="1"/>
    <col min="2052" max="2052" width="13.42578125" style="393" customWidth="1"/>
    <col min="2053" max="2053" width="16.85546875" style="393" customWidth="1"/>
    <col min="2054" max="2304" width="9.140625" style="393"/>
    <col min="2305" max="2305" width="4.28515625" style="393" customWidth="1"/>
    <col min="2306" max="2306" width="30.140625" style="393" customWidth="1"/>
    <col min="2307" max="2307" width="19.85546875" style="393" customWidth="1"/>
    <col min="2308" max="2308" width="13.42578125" style="393" customWidth="1"/>
    <col min="2309" max="2309" width="16.85546875" style="393" customWidth="1"/>
    <col min="2310" max="2560" width="9.140625" style="393"/>
    <col min="2561" max="2561" width="4.28515625" style="393" customWidth="1"/>
    <col min="2562" max="2562" width="30.140625" style="393" customWidth="1"/>
    <col min="2563" max="2563" width="19.85546875" style="393" customWidth="1"/>
    <col min="2564" max="2564" width="13.42578125" style="393" customWidth="1"/>
    <col min="2565" max="2565" width="16.85546875" style="393" customWidth="1"/>
    <col min="2566" max="2816" width="9.140625" style="393"/>
    <col min="2817" max="2817" width="4.28515625" style="393" customWidth="1"/>
    <col min="2818" max="2818" width="30.140625" style="393" customWidth="1"/>
    <col min="2819" max="2819" width="19.85546875" style="393" customWidth="1"/>
    <col min="2820" max="2820" width="13.42578125" style="393" customWidth="1"/>
    <col min="2821" max="2821" width="16.85546875" style="393" customWidth="1"/>
    <col min="2822" max="3072" width="9.140625" style="393"/>
    <col min="3073" max="3073" width="4.28515625" style="393" customWidth="1"/>
    <col min="3074" max="3074" width="30.140625" style="393" customWidth="1"/>
    <col min="3075" max="3075" width="19.85546875" style="393" customWidth="1"/>
    <col min="3076" max="3076" width="13.42578125" style="393" customWidth="1"/>
    <col min="3077" max="3077" width="16.85546875" style="393" customWidth="1"/>
    <col min="3078" max="3328" width="9.140625" style="393"/>
    <col min="3329" max="3329" width="4.28515625" style="393" customWidth="1"/>
    <col min="3330" max="3330" width="30.140625" style="393" customWidth="1"/>
    <col min="3331" max="3331" width="19.85546875" style="393" customWidth="1"/>
    <col min="3332" max="3332" width="13.42578125" style="393" customWidth="1"/>
    <col min="3333" max="3333" width="16.85546875" style="393" customWidth="1"/>
    <col min="3334" max="3584" width="9.140625" style="393"/>
    <col min="3585" max="3585" width="4.28515625" style="393" customWidth="1"/>
    <col min="3586" max="3586" width="30.140625" style="393" customWidth="1"/>
    <col min="3587" max="3587" width="19.85546875" style="393" customWidth="1"/>
    <col min="3588" max="3588" width="13.42578125" style="393" customWidth="1"/>
    <col min="3589" max="3589" width="16.85546875" style="393" customWidth="1"/>
    <col min="3590" max="3840" width="9.140625" style="393"/>
    <col min="3841" max="3841" width="4.28515625" style="393" customWidth="1"/>
    <col min="3842" max="3842" width="30.140625" style="393" customWidth="1"/>
    <col min="3843" max="3843" width="19.85546875" style="393" customWidth="1"/>
    <col min="3844" max="3844" width="13.42578125" style="393" customWidth="1"/>
    <col min="3845" max="3845" width="16.85546875" style="393" customWidth="1"/>
    <col min="3846" max="4096" width="9.140625" style="393"/>
    <col min="4097" max="4097" width="4.28515625" style="393" customWidth="1"/>
    <col min="4098" max="4098" width="30.140625" style="393" customWidth="1"/>
    <col min="4099" max="4099" width="19.85546875" style="393" customWidth="1"/>
    <col min="4100" max="4100" width="13.42578125" style="393" customWidth="1"/>
    <col min="4101" max="4101" width="16.85546875" style="393" customWidth="1"/>
    <col min="4102" max="4352" width="9.140625" style="393"/>
    <col min="4353" max="4353" width="4.28515625" style="393" customWidth="1"/>
    <col min="4354" max="4354" width="30.140625" style="393" customWidth="1"/>
    <col min="4355" max="4355" width="19.85546875" style="393" customWidth="1"/>
    <col min="4356" max="4356" width="13.42578125" style="393" customWidth="1"/>
    <col min="4357" max="4357" width="16.85546875" style="393" customWidth="1"/>
    <col min="4358" max="4608" width="9.140625" style="393"/>
    <col min="4609" max="4609" width="4.28515625" style="393" customWidth="1"/>
    <col min="4610" max="4610" width="30.140625" style="393" customWidth="1"/>
    <col min="4611" max="4611" width="19.85546875" style="393" customWidth="1"/>
    <col min="4612" max="4612" width="13.42578125" style="393" customWidth="1"/>
    <col min="4613" max="4613" width="16.85546875" style="393" customWidth="1"/>
    <col min="4614" max="4864" width="9.140625" style="393"/>
    <col min="4865" max="4865" width="4.28515625" style="393" customWidth="1"/>
    <col min="4866" max="4866" width="30.140625" style="393" customWidth="1"/>
    <col min="4867" max="4867" width="19.85546875" style="393" customWidth="1"/>
    <col min="4868" max="4868" width="13.42578125" style="393" customWidth="1"/>
    <col min="4869" max="4869" width="16.85546875" style="393" customWidth="1"/>
    <col min="4870" max="5120" width="9.140625" style="393"/>
    <col min="5121" max="5121" width="4.28515625" style="393" customWidth="1"/>
    <col min="5122" max="5122" width="30.140625" style="393" customWidth="1"/>
    <col min="5123" max="5123" width="19.85546875" style="393" customWidth="1"/>
    <col min="5124" max="5124" width="13.42578125" style="393" customWidth="1"/>
    <col min="5125" max="5125" width="16.85546875" style="393" customWidth="1"/>
    <col min="5126" max="5376" width="9.140625" style="393"/>
    <col min="5377" max="5377" width="4.28515625" style="393" customWidth="1"/>
    <col min="5378" max="5378" width="30.140625" style="393" customWidth="1"/>
    <col min="5379" max="5379" width="19.85546875" style="393" customWidth="1"/>
    <col min="5380" max="5380" width="13.42578125" style="393" customWidth="1"/>
    <col min="5381" max="5381" width="16.85546875" style="393" customWidth="1"/>
    <col min="5382" max="5632" width="9.140625" style="393"/>
    <col min="5633" max="5633" width="4.28515625" style="393" customWidth="1"/>
    <col min="5634" max="5634" width="30.140625" style="393" customWidth="1"/>
    <col min="5635" max="5635" width="19.85546875" style="393" customWidth="1"/>
    <col min="5636" max="5636" width="13.42578125" style="393" customWidth="1"/>
    <col min="5637" max="5637" width="16.85546875" style="393" customWidth="1"/>
    <col min="5638" max="5888" width="9.140625" style="393"/>
    <col min="5889" max="5889" width="4.28515625" style="393" customWidth="1"/>
    <col min="5890" max="5890" width="30.140625" style="393" customWidth="1"/>
    <col min="5891" max="5891" width="19.85546875" style="393" customWidth="1"/>
    <col min="5892" max="5892" width="13.42578125" style="393" customWidth="1"/>
    <col min="5893" max="5893" width="16.85546875" style="393" customWidth="1"/>
    <col min="5894" max="6144" width="9.140625" style="393"/>
    <col min="6145" max="6145" width="4.28515625" style="393" customWidth="1"/>
    <col min="6146" max="6146" width="30.140625" style="393" customWidth="1"/>
    <col min="6147" max="6147" width="19.85546875" style="393" customWidth="1"/>
    <col min="6148" max="6148" width="13.42578125" style="393" customWidth="1"/>
    <col min="6149" max="6149" width="16.85546875" style="393" customWidth="1"/>
    <col min="6150" max="6400" width="9.140625" style="393"/>
    <col min="6401" max="6401" width="4.28515625" style="393" customWidth="1"/>
    <col min="6402" max="6402" width="30.140625" style="393" customWidth="1"/>
    <col min="6403" max="6403" width="19.85546875" style="393" customWidth="1"/>
    <col min="6404" max="6404" width="13.42578125" style="393" customWidth="1"/>
    <col min="6405" max="6405" width="16.85546875" style="393" customWidth="1"/>
    <col min="6406" max="6656" width="9.140625" style="393"/>
    <col min="6657" max="6657" width="4.28515625" style="393" customWidth="1"/>
    <col min="6658" max="6658" width="30.140625" style="393" customWidth="1"/>
    <col min="6659" max="6659" width="19.85546875" style="393" customWidth="1"/>
    <col min="6660" max="6660" width="13.42578125" style="393" customWidth="1"/>
    <col min="6661" max="6661" width="16.85546875" style="393" customWidth="1"/>
    <col min="6662" max="6912" width="9.140625" style="393"/>
    <col min="6913" max="6913" width="4.28515625" style="393" customWidth="1"/>
    <col min="6914" max="6914" width="30.140625" style="393" customWidth="1"/>
    <col min="6915" max="6915" width="19.85546875" style="393" customWidth="1"/>
    <col min="6916" max="6916" width="13.42578125" style="393" customWidth="1"/>
    <col min="6917" max="6917" width="16.85546875" style="393" customWidth="1"/>
    <col min="6918" max="7168" width="9.140625" style="393"/>
    <col min="7169" max="7169" width="4.28515625" style="393" customWidth="1"/>
    <col min="7170" max="7170" width="30.140625" style="393" customWidth="1"/>
    <col min="7171" max="7171" width="19.85546875" style="393" customWidth="1"/>
    <col min="7172" max="7172" width="13.42578125" style="393" customWidth="1"/>
    <col min="7173" max="7173" width="16.85546875" style="393" customWidth="1"/>
    <col min="7174" max="7424" width="9.140625" style="393"/>
    <col min="7425" max="7425" width="4.28515625" style="393" customWidth="1"/>
    <col min="7426" max="7426" width="30.140625" style="393" customWidth="1"/>
    <col min="7427" max="7427" width="19.85546875" style="393" customWidth="1"/>
    <col min="7428" max="7428" width="13.42578125" style="393" customWidth="1"/>
    <col min="7429" max="7429" width="16.85546875" style="393" customWidth="1"/>
    <col min="7430" max="7680" width="9.140625" style="393"/>
    <col min="7681" max="7681" width="4.28515625" style="393" customWidth="1"/>
    <col min="7682" max="7682" width="30.140625" style="393" customWidth="1"/>
    <col min="7683" max="7683" width="19.85546875" style="393" customWidth="1"/>
    <col min="7684" max="7684" width="13.42578125" style="393" customWidth="1"/>
    <col min="7685" max="7685" width="16.85546875" style="393" customWidth="1"/>
    <col min="7686" max="7936" width="9.140625" style="393"/>
    <col min="7937" max="7937" width="4.28515625" style="393" customWidth="1"/>
    <col min="7938" max="7938" width="30.140625" style="393" customWidth="1"/>
    <col min="7939" max="7939" width="19.85546875" style="393" customWidth="1"/>
    <col min="7940" max="7940" width="13.42578125" style="393" customWidth="1"/>
    <col min="7941" max="7941" width="16.85546875" style="393" customWidth="1"/>
    <col min="7942" max="8192" width="9.140625" style="393"/>
    <col min="8193" max="8193" width="4.28515625" style="393" customWidth="1"/>
    <col min="8194" max="8194" width="30.140625" style="393" customWidth="1"/>
    <col min="8195" max="8195" width="19.85546875" style="393" customWidth="1"/>
    <col min="8196" max="8196" width="13.42578125" style="393" customWidth="1"/>
    <col min="8197" max="8197" width="16.85546875" style="393" customWidth="1"/>
    <col min="8198" max="8448" width="9.140625" style="393"/>
    <col min="8449" max="8449" width="4.28515625" style="393" customWidth="1"/>
    <col min="8450" max="8450" width="30.140625" style="393" customWidth="1"/>
    <col min="8451" max="8451" width="19.85546875" style="393" customWidth="1"/>
    <col min="8452" max="8452" width="13.42578125" style="393" customWidth="1"/>
    <col min="8453" max="8453" width="16.85546875" style="393" customWidth="1"/>
    <col min="8454" max="8704" width="9.140625" style="393"/>
    <col min="8705" max="8705" width="4.28515625" style="393" customWidth="1"/>
    <col min="8706" max="8706" width="30.140625" style="393" customWidth="1"/>
    <col min="8707" max="8707" width="19.85546875" style="393" customWidth="1"/>
    <col min="8708" max="8708" width="13.42578125" style="393" customWidth="1"/>
    <col min="8709" max="8709" width="16.85546875" style="393" customWidth="1"/>
    <col min="8710" max="8960" width="9.140625" style="393"/>
    <col min="8961" max="8961" width="4.28515625" style="393" customWidth="1"/>
    <col min="8962" max="8962" width="30.140625" style="393" customWidth="1"/>
    <col min="8963" max="8963" width="19.85546875" style="393" customWidth="1"/>
    <col min="8964" max="8964" width="13.42578125" style="393" customWidth="1"/>
    <col min="8965" max="8965" width="16.85546875" style="393" customWidth="1"/>
    <col min="8966" max="9216" width="9.140625" style="393"/>
    <col min="9217" max="9217" width="4.28515625" style="393" customWidth="1"/>
    <col min="9218" max="9218" width="30.140625" style="393" customWidth="1"/>
    <col min="9219" max="9219" width="19.85546875" style="393" customWidth="1"/>
    <col min="9220" max="9220" width="13.42578125" style="393" customWidth="1"/>
    <col min="9221" max="9221" width="16.85546875" style="393" customWidth="1"/>
    <col min="9222" max="9472" width="9.140625" style="393"/>
    <col min="9473" max="9473" width="4.28515625" style="393" customWidth="1"/>
    <col min="9474" max="9474" width="30.140625" style="393" customWidth="1"/>
    <col min="9475" max="9475" width="19.85546875" style="393" customWidth="1"/>
    <col min="9476" max="9476" width="13.42578125" style="393" customWidth="1"/>
    <col min="9477" max="9477" width="16.85546875" style="393" customWidth="1"/>
    <col min="9478" max="9728" width="9.140625" style="393"/>
    <col min="9729" max="9729" width="4.28515625" style="393" customWidth="1"/>
    <col min="9730" max="9730" width="30.140625" style="393" customWidth="1"/>
    <col min="9731" max="9731" width="19.85546875" style="393" customWidth="1"/>
    <col min="9732" max="9732" width="13.42578125" style="393" customWidth="1"/>
    <col min="9733" max="9733" width="16.85546875" style="393" customWidth="1"/>
    <col min="9734" max="9984" width="9.140625" style="393"/>
    <col min="9985" max="9985" width="4.28515625" style="393" customWidth="1"/>
    <col min="9986" max="9986" width="30.140625" style="393" customWidth="1"/>
    <col min="9987" max="9987" width="19.85546875" style="393" customWidth="1"/>
    <col min="9988" max="9988" width="13.42578125" style="393" customWidth="1"/>
    <col min="9989" max="9989" width="16.85546875" style="393" customWidth="1"/>
    <col min="9990" max="10240" width="9.140625" style="393"/>
    <col min="10241" max="10241" width="4.28515625" style="393" customWidth="1"/>
    <col min="10242" max="10242" width="30.140625" style="393" customWidth="1"/>
    <col min="10243" max="10243" width="19.85546875" style="393" customWidth="1"/>
    <col min="10244" max="10244" width="13.42578125" style="393" customWidth="1"/>
    <col min="10245" max="10245" width="16.85546875" style="393" customWidth="1"/>
    <col min="10246" max="10496" width="9.140625" style="393"/>
    <col min="10497" max="10497" width="4.28515625" style="393" customWidth="1"/>
    <col min="10498" max="10498" width="30.140625" style="393" customWidth="1"/>
    <col min="10499" max="10499" width="19.85546875" style="393" customWidth="1"/>
    <col min="10500" max="10500" width="13.42578125" style="393" customWidth="1"/>
    <col min="10501" max="10501" width="16.85546875" style="393" customWidth="1"/>
    <col min="10502" max="10752" width="9.140625" style="393"/>
    <col min="10753" max="10753" width="4.28515625" style="393" customWidth="1"/>
    <col min="10754" max="10754" width="30.140625" style="393" customWidth="1"/>
    <col min="10755" max="10755" width="19.85546875" style="393" customWidth="1"/>
    <col min="10756" max="10756" width="13.42578125" style="393" customWidth="1"/>
    <col min="10757" max="10757" width="16.85546875" style="393" customWidth="1"/>
    <col min="10758" max="11008" width="9.140625" style="393"/>
    <col min="11009" max="11009" width="4.28515625" style="393" customWidth="1"/>
    <col min="11010" max="11010" width="30.140625" style="393" customWidth="1"/>
    <col min="11011" max="11011" width="19.85546875" style="393" customWidth="1"/>
    <col min="11012" max="11012" width="13.42578125" style="393" customWidth="1"/>
    <col min="11013" max="11013" width="16.85546875" style="393" customWidth="1"/>
    <col min="11014" max="11264" width="9.140625" style="393"/>
    <col min="11265" max="11265" width="4.28515625" style="393" customWidth="1"/>
    <col min="11266" max="11266" width="30.140625" style="393" customWidth="1"/>
    <col min="11267" max="11267" width="19.85546875" style="393" customWidth="1"/>
    <col min="11268" max="11268" width="13.42578125" style="393" customWidth="1"/>
    <col min="11269" max="11269" width="16.85546875" style="393" customWidth="1"/>
    <col min="11270" max="11520" width="9.140625" style="393"/>
    <col min="11521" max="11521" width="4.28515625" style="393" customWidth="1"/>
    <col min="11522" max="11522" width="30.140625" style="393" customWidth="1"/>
    <col min="11523" max="11523" width="19.85546875" style="393" customWidth="1"/>
    <col min="11524" max="11524" width="13.42578125" style="393" customWidth="1"/>
    <col min="11525" max="11525" width="16.85546875" style="393" customWidth="1"/>
    <col min="11526" max="11776" width="9.140625" style="393"/>
    <col min="11777" max="11777" width="4.28515625" style="393" customWidth="1"/>
    <col min="11778" max="11778" width="30.140625" style="393" customWidth="1"/>
    <col min="11779" max="11779" width="19.85546875" style="393" customWidth="1"/>
    <col min="11780" max="11780" width="13.42578125" style="393" customWidth="1"/>
    <col min="11781" max="11781" width="16.85546875" style="393" customWidth="1"/>
    <col min="11782" max="12032" width="9.140625" style="393"/>
    <col min="12033" max="12033" width="4.28515625" style="393" customWidth="1"/>
    <col min="12034" max="12034" width="30.140625" style="393" customWidth="1"/>
    <col min="12035" max="12035" width="19.85546875" style="393" customWidth="1"/>
    <col min="12036" max="12036" width="13.42578125" style="393" customWidth="1"/>
    <col min="12037" max="12037" width="16.85546875" style="393" customWidth="1"/>
    <col min="12038" max="12288" width="9.140625" style="393"/>
    <col min="12289" max="12289" width="4.28515625" style="393" customWidth="1"/>
    <col min="12290" max="12290" width="30.140625" style="393" customWidth="1"/>
    <col min="12291" max="12291" width="19.85546875" style="393" customWidth="1"/>
    <col min="12292" max="12292" width="13.42578125" style="393" customWidth="1"/>
    <col min="12293" max="12293" width="16.85546875" style="393" customWidth="1"/>
    <col min="12294" max="12544" width="9.140625" style="393"/>
    <col min="12545" max="12545" width="4.28515625" style="393" customWidth="1"/>
    <col min="12546" max="12546" width="30.140625" style="393" customWidth="1"/>
    <col min="12547" max="12547" width="19.85546875" style="393" customWidth="1"/>
    <col min="12548" max="12548" width="13.42578125" style="393" customWidth="1"/>
    <col min="12549" max="12549" width="16.85546875" style="393" customWidth="1"/>
    <col min="12550" max="12800" width="9.140625" style="393"/>
    <col min="12801" max="12801" width="4.28515625" style="393" customWidth="1"/>
    <col min="12802" max="12802" width="30.140625" style="393" customWidth="1"/>
    <col min="12803" max="12803" width="19.85546875" style="393" customWidth="1"/>
    <col min="12804" max="12804" width="13.42578125" style="393" customWidth="1"/>
    <col min="12805" max="12805" width="16.85546875" style="393" customWidth="1"/>
    <col min="12806" max="13056" width="9.140625" style="393"/>
    <col min="13057" max="13057" width="4.28515625" style="393" customWidth="1"/>
    <col min="13058" max="13058" width="30.140625" style="393" customWidth="1"/>
    <col min="13059" max="13059" width="19.85546875" style="393" customWidth="1"/>
    <col min="13060" max="13060" width="13.42578125" style="393" customWidth="1"/>
    <col min="13061" max="13061" width="16.85546875" style="393" customWidth="1"/>
    <col min="13062" max="13312" width="9.140625" style="393"/>
    <col min="13313" max="13313" width="4.28515625" style="393" customWidth="1"/>
    <col min="13314" max="13314" width="30.140625" style="393" customWidth="1"/>
    <col min="13315" max="13315" width="19.85546875" style="393" customWidth="1"/>
    <col min="13316" max="13316" width="13.42578125" style="393" customWidth="1"/>
    <col min="13317" max="13317" width="16.85546875" style="393" customWidth="1"/>
    <col min="13318" max="13568" width="9.140625" style="393"/>
    <col min="13569" max="13569" width="4.28515625" style="393" customWidth="1"/>
    <col min="13570" max="13570" width="30.140625" style="393" customWidth="1"/>
    <col min="13571" max="13571" width="19.85546875" style="393" customWidth="1"/>
    <col min="13572" max="13572" width="13.42578125" style="393" customWidth="1"/>
    <col min="13573" max="13573" width="16.85546875" style="393" customWidth="1"/>
    <col min="13574" max="13824" width="9.140625" style="393"/>
    <col min="13825" max="13825" width="4.28515625" style="393" customWidth="1"/>
    <col min="13826" max="13826" width="30.140625" style="393" customWidth="1"/>
    <col min="13827" max="13827" width="19.85546875" style="393" customWidth="1"/>
    <col min="13828" max="13828" width="13.42578125" style="393" customWidth="1"/>
    <col min="13829" max="13829" width="16.85546875" style="393" customWidth="1"/>
    <col min="13830" max="14080" width="9.140625" style="393"/>
    <col min="14081" max="14081" width="4.28515625" style="393" customWidth="1"/>
    <col min="14082" max="14082" width="30.140625" style="393" customWidth="1"/>
    <col min="14083" max="14083" width="19.85546875" style="393" customWidth="1"/>
    <col min="14084" max="14084" width="13.42578125" style="393" customWidth="1"/>
    <col min="14085" max="14085" width="16.85546875" style="393" customWidth="1"/>
    <col min="14086" max="14336" width="9.140625" style="393"/>
    <col min="14337" max="14337" width="4.28515625" style="393" customWidth="1"/>
    <col min="14338" max="14338" width="30.140625" style="393" customWidth="1"/>
    <col min="14339" max="14339" width="19.85546875" style="393" customWidth="1"/>
    <col min="14340" max="14340" width="13.42578125" style="393" customWidth="1"/>
    <col min="14341" max="14341" width="16.85546875" style="393" customWidth="1"/>
    <col min="14342" max="14592" width="9.140625" style="393"/>
    <col min="14593" max="14593" width="4.28515625" style="393" customWidth="1"/>
    <col min="14594" max="14594" width="30.140625" style="393" customWidth="1"/>
    <col min="14595" max="14595" width="19.85546875" style="393" customWidth="1"/>
    <col min="14596" max="14596" width="13.42578125" style="393" customWidth="1"/>
    <col min="14597" max="14597" width="16.85546875" style="393" customWidth="1"/>
    <col min="14598" max="14848" width="9.140625" style="393"/>
    <col min="14849" max="14849" width="4.28515625" style="393" customWidth="1"/>
    <col min="14850" max="14850" width="30.140625" style="393" customWidth="1"/>
    <col min="14851" max="14851" width="19.85546875" style="393" customWidth="1"/>
    <col min="14852" max="14852" width="13.42578125" style="393" customWidth="1"/>
    <col min="14853" max="14853" width="16.85546875" style="393" customWidth="1"/>
    <col min="14854" max="15104" width="9.140625" style="393"/>
    <col min="15105" max="15105" width="4.28515625" style="393" customWidth="1"/>
    <col min="15106" max="15106" width="30.140625" style="393" customWidth="1"/>
    <col min="15107" max="15107" width="19.85546875" style="393" customWidth="1"/>
    <col min="15108" max="15108" width="13.42578125" style="393" customWidth="1"/>
    <col min="15109" max="15109" width="16.85546875" style="393" customWidth="1"/>
    <col min="15110" max="15360" width="9.140625" style="393"/>
    <col min="15361" max="15361" width="4.28515625" style="393" customWidth="1"/>
    <col min="15362" max="15362" width="30.140625" style="393" customWidth="1"/>
    <col min="15363" max="15363" width="19.85546875" style="393" customWidth="1"/>
    <col min="15364" max="15364" width="13.42578125" style="393" customWidth="1"/>
    <col min="15365" max="15365" width="16.85546875" style="393" customWidth="1"/>
    <col min="15366" max="15616" width="9.140625" style="393"/>
    <col min="15617" max="15617" width="4.28515625" style="393" customWidth="1"/>
    <col min="15618" max="15618" width="30.140625" style="393" customWidth="1"/>
    <col min="15619" max="15619" width="19.85546875" style="393" customWidth="1"/>
    <col min="15620" max="15620" width="13.42578125" style="393" customWidth="1"/>
    <col min="15621" max="15621" width="16.85546875" style="393" customWidth="1"/>
    <col min="15622" max="15872" width="9.140625" style="393"/>
    <col min="15873" max="15873" width="4.28515625" style="393" customWidth="1"/>
    <col min="15874" max="15874" width="30.140625" style="393" customWidth="1"/>
    <col min="15875" max="15875" width="19.85546875" style="393" customWidth="1"/>
    <col min="15876" max="15876" width="13.42578125" style="393" customWidth="1"/>
    <col min="15877" max="15877" width="16.85546875" style="393" customWidth="1"/>
    <col min="15878" max="16128" width="9.140625" style="393"/>
    <col min="16129" max="16129" width="4.28515625" style="393" customWidth="1"/>
    <col min="16130" max="16130" width="30.140625" style="393" customWidth="1"/>
    <col min="16131" max="16131" width="19.85546875" style="393" customWidth="1"/>
    <col min="16132" max="16132" width="13.42578125" style="393" customWidth="1"/>
    <col min="16133" max="16133" width="16.85546875" style="393" customWidth="1"/>
    <col min="16134" max="16384" width="9.140625" style="393"/>
  </cols>
  <sheetData>
    <row r="1" spans="1:8" ht="15.75" x14ac:dyDescent="0.25">
      <c r="A1" s="394"/>
      <c r="E1" s="399" t="s">
        <v>1852</v>
      </c>
    </row>
    <row r="2" spans="1:8" ht="15.75" x14ac:dyDescent="0.25">
      <c r="A2" s="394"/>
      <c r="E2" s="444" t="s">
        <v>1895</v>
      </c>
    </row>
    <row r="3" spans="1:8" ht="15.75" x14ac:dyDescent="0.25">
      <c r="A3" s="394"/>
      <c r="B3" s="394"/>
      <c r="D3" s="399"/>
      <c r="E3" s="399"/>
    </row>
    <row r="4" spans="1:8" ht="19.5" customHeight="1" x14ac:dyDescent="0.25">
      <c r="A4" s="445" t="s">
        <v>1673</v>
      </c>
      <c r="B4" s="445"/>
      <c r="C4" s="445"/>
      <c r="D4" s="445"/>
      <c r="E4" s="445"/>
    </row>
    <row r="5" spans="1:8" ht="30.75" customHeight="1" x14ac:dyDescent="0.2">
      <c r="A5" s="662"/>
      <c r="B5" s="446" t="s">
        <v>1902</v>
      </c>
      <c r="C5" s="446"/>
      <c r="D5" s="446"/>
      <c r="E5" s="446"/>
    </row>
    <row r="6" spans="1:8" ht="30" customHeight="1" x14ac:dyDescent="0.25">
      <c r="A6" s="447"/>
      <c r="B6" s="447"/>
      <c r="E6" s="521" t="s">
        <v>1675</v>
      </c>
    </row>
    <row r="7" spans="1:8" ht="30.75" customHeight="1" x14ac:dyDescent="0.2">
      <c r="A7" s="405" t="s">
        <v>1676</v>
      </c>
      <c r="B7" s="405" t="s">
        <v>1803</v>
      </c>
      <c r="C7" s="405" t="s">
        <v>1804</v>
      </c>
      <c r="D7" s="533" t="s">
        <v>43</v>
      </c>
      <c r="E7" s="405" t="s">
        <v>53</v>
      </c>
    </row>
    <row r="8" spans="1:8" ht="15.75" x14ac:dyDescent="0.25">
      <c r="A8" s="465">
        <v>1</v>
      </c>
      <c r="B8" s="415" t="s">
        <v>1810</v>
      </c>
      <c r="C8" s="412">
        <v>724.04</v>
      </c>
      <c r="D8" s="412">
        <v>724.04</v>
      </c>
      <c r="E8" s="412">
        <v>99.96</v>
      </c>
    </row>
    <row r="9" spans="1:8" ht="15.75" x14ac:dyDescent="0.25">
      <c r="A9" s="465">
        <v>2</v>
      </c>
      <c r="B9" s="415" t="s">
        <v>1813</v>
      </c>
      <c r="C9" s="412">
        <v>252.52500000000001</v>
      </c>
      <c r="D9" s="412">
        <v>252.52500000000001</v>
      </c>
      <c r="E9" s="412">
        <v>99.96</v>
      </c>
    </row>
    <row r="10" spans="1:8" ht="15.75" hidden="1" x14ac:dyDescent="0.25">
      <c r="A10" s="465">
        <v>3</v>
      </c>
      <c r="B10" s="415" t="s">
        <v>1815</v>
      </c>
      <c r="C10" s="412"/>
      <c r="D10" s="412"/>
      <c r="E10" s="412">
        <v>100</v>
      </c>
    </row>
    <row r="11" spans="1:8" ht="15.75" hidden="1" x14ac:dyDescent="0.25">
      <c r="A11" s="465">
        <v>4</v>
      </c>
      <c r="B11" s="415" t="s">
        <v>1829</v>
      </c>
      <c r="C11" s="412"/>
      <c r="D11" s="412"/>
      <c r="E11" s="412">
        <v>100</v>
      </c>
    </row>
    <row r="12" spans="1:8" ht="15.75" hidden="1" x14ac:dyDescent="0.25">
      <c r="A12" s="465">
        <v>5</v>
      </c>
      <c r="B12" s="415" t="s">
        <v>1818</v>
      </c>
      <c r="C12" s="412"/>
      <c r="D12" s="412"/>
      <c r="E12" s="412">
        <v>100</v>
      </c>
    </row>
    <row r="13" spans="1:8" ht="15.75" x14ac:dyDescent="0.25">
      <c r="A13" s="465">
        <v>3</v>
      </c>
      <c r="B13" s="415" t="s">
        <v>1839</v>
      </c>
      <c r="C13" s="412">
        <v>252.52500000000001</v>
      </c>
      <c r="D13" s="412">
        <v>252.52500000000001</v>
      </c>
      <c r="E13" s="412">
        <v>99.98</v>
      </c>
      <c r="H13" s="436"/>
    </row>
    <row r="14" spans="1:8" ht="15.75" x14ac:dyDescent="0.25">
      <c r="A14" s="527"/>
      <c r="B14" s="415"/>
      <c r="C14" s="412"/>
      <c r="D14" s="412"/>
      <c r="E14" s="412"/>
    </row>
    <row r="15" spans="1:8" ht="19.5" customHeight="1" x14ac:dyDescent="0.25">
      <c r="A15" s="422"/>
      <c r="B15" s="442" t="s">
        <v>1823</v>
      </c>
      <c r="C15" s="443">
        <f>SUM(C8:C13)</f>
        <v>1229.0899999999999</v>
      </c>
      <c r="D15" s="443">
        <f>SUM(D8:D13)</f>
        <v>1229.0899999999999</v>
      </c>
      <c r="E15" s="468">
        <v>100</v>
      </c>
    </row>
    <row r="16" spans="1:8" ht="15.75" x14ac:dyDescent="0.25">
      <c r="A16" s="394"/>
      <c r="B16" s="394"/>
    </row>
  </sheetData>
  <mergeCells count="2">
    <mergeCell ref="A4:E4"/>
    <mergeCell ref="B5:E5"/>
  </mergeCells>
  <printOptions horizontalCentered="1"/>
  <pageMargins left="0.82677165354330717" right="0.19685039370078741" top="0.6692913385826772" bottom="0.98425196850393704" header="0.19685039370078741"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N29"/>
  <sheetViews>
    <sheetView view="pageBreakPreview" zoomScaleNormal="100" zoomScaleSheetLayoutView="100" workbookViewId="0">
      <selection activeCell="B55" sqref="B55"/>
    </sheetView>
  </sheetViews>
  <sheetFormatPr defaultRowHeight="15.75" x14ac:dyDescent="0.25"/>
  <cols>
    <col min="1" max="1" width="5.5703125" style="621" customWidth="1"/>
    <col min="2" max="2" width="28.5703125" style="621" customWidth="1"/>
    <col min="3" max="3" width="21" style="621" customWidth="1"/>
    <col min="4" max="4" width="15" style="621" customWidth="1"/>
    <col min="5" max="5" width="16.85546875" style="621" customWidth="1"/>
    <col min="6" max="248" width="9.140625" style="621"/>
    <col min="249" max="256" width="9.140625" style="393"/>
    <col min="257" max="257" width="5.5703125" style="393" customWidth="1"/>
    <col min="258" max="258" width="28.5703125" style="393" customWidth="1"/>
    <col min="259" max="259" width="21" style="393" customWidth="1"/>
    <col min="260" max="260" width="15" style="393" customWidth="1"/>
    <col min="261" max="261" width="16.85546875" style="393" customWidth="1"/>
    <col min="262" max="512" width="9.140625" style="393"/>
    <col min="513" max="513" width="5.5703125" style="393" customWidth="1"/>
    <col min="514" max="514" width="28.5703125" style="393" customWidth="1"/>
    <col min="515" max="515" width="21" style="393" customWidth="1"/>
    <col min="516" max="516" width="15" style="393" customWidth="1"/>
    <col min="517" max="517" width="16.85546875" style="393" customWidth="1"/>
    <col min="518" max="768" width="9.140625" style="393"/>
    <col min="769" max="769" width="5.5703125" style="393" customWidth="1"/>
    <col min="770" max="770" width="28.5703125" style="393" customWidth="1"/>
    <col min="771" max="771" width="21" style="393" customWidth="1"/>
    <col min="772" max="772" width="15" style="393" customWidth="1"/>
    <col min="773" max="773" width="16.85546875" style="393" customWidth="1"/>
    <col min="774" max="1024" width="9.140625" style="393"/>
    <col min="1025" max="1025" width="5.5703125" style="393" customWidth="1"/>
    <col min="1026" max="1026" width="28.5703125" style="393" customWidth="1"/>
    <col min="1027" max="1027" width="21" style="393" customWidth="1"/>
    <col min="1028" max="1028" width="15" style="393" customWidth="1"/>
    <col min="1029" max="1029" width="16.85546875" style="393" customWidth="1"/>
    <col min="1030" max="1280" width="9.140625" style="393"/>
    <col min="1281" max="1281" width="5.5703125" style="393" customWidth="1"/>
    <col min="1282" max="1282" width="28.5703125" style="393" customWidth="1"/>
    <col min="1283" max="1283" width="21" style="393" customWidth="1"/>
    <col min="1284" max="1284" width="15" style="393" customWidth="1"/>
    <col min="1285" max="1285" width="16.85546875" style="393" customWidth="1"/>
    <col min="1286" max="1536" width="9.140625" style="393"/>
    <col min="1537" max="1537" width="5.5703125" style="393" customWidth="1"/>
    <col min="1538" max="1538" width="28.5703125" style="393" customWidth="1"/>
    <col min="1539" max="1539" width="21" style="393" customWidth="1"/>
    <col min="1540" max="1540" width="15" style="393" customWidth="1"/>
    <col min="1541" max="1541" width="16.85546875" style="393" customWidth="1"/>
    <col min="1542" max="1792" width="9.140625" style="393"/>
    <col min="1793" max="1793" width="5.5703125" style="393" customWidth="1"/>
    <col min="1794" max="1794" width="28.5703125" style="393" customWidth="1"/>
    <col min="1795" max="1795" width="21" style="393" customWidth="1"/>
    <col min="1796" max="1796" width="15" style="393" customWidth="1"/>
    <col min="1797" max="1797" width="16.85546875" style="393" customWidth="1"/>
    <col min="1798" max="2048" width="9.140625" style="393"/>
    <col min="2049" max="2049" width="5.5703125" style="393" customWidth="1"/>
    <col min="2050" max="2050" width="28.5703125" style="393" customWidth="1"/>
    <col min="2051" max="2051" width="21" style="393" customWidth="1"/>
    <col min="2052" max="2052" width="15" style="393" customWidth="1"/>
    <col min="2053" max="2053" width="16.85546875" style="393" customWidth="1"/>
    <col min="2054" max="2304" width="9.140625" style="393"/>
    <col min="2305" max="2305" width="5.5703125" style="393" customWidth="1"/>
    <col min="2306" max="2306" width="28.5703125" style="393" customWidth="1"/>
    <col min="2307" max="2307" width="21" style="393" customWidth="1"/>
    <col min="2308" max="2308" width="15" style="393" customWidth="1"/>
    <col min="2309" max="2309" width="16.85546875" style="393" customWidth="1"/>
    <col min="2310" max="2560" width="9.140625" style="393"/>
    <col min="2561" max="2561" width="5.5703125" style="393" customWidth="1"/>
    <col min="2562" max="2562" width="28.5703125" style="393" customWidth="1"/>
    <col min="2563" max="2563" width="21" style="393" customWidth="1"/>
    <col min="2564" max="2564" width="15" style="393" customWidth="1"/>
    <col min="2565" max="2565" width="16.85546875" style="393" customWidth="1"/>
    <col min="2566" max="2816" width="9.140625" style="393"/>
    <col min="2817" max="2817" width="5.5703125" style="393" customWidth="1"/>
    <col min="2818" max="2818" width="28.5703125" style="393" customWidth="1"/>
    <col min="2819" max="2819" width="21" style="393" customWidth="1"/>
    <col min="2820" max="2820" width="15" style="393" customWidth="1"/>
    <col min="2821" max="2821" width="16.85546875" style="393" customWidth="1"/>
    <col min="2822" max="3072" width="9.140625" style="393"/>
    <col min="3073" max="3073" width="5.5703125" style="393" customWidth="1"/>
    <col min="3074" max="3074" width="28.5703125" style="393" customWidth="1"/>
    <col min="3075" max="3075" width="21" style="393" customWidth="1"/>
    <col min="3076" max="3076" width="15" style="393" customWidth="1"/>
    <col min="3077" max="3077" width="16.85546875" style="393" customWidth="1"/>
    <col min="3078" max="3328" width="9.140625" style="393"/>
    <col min="3329" max="3329" width="5.5703125" style="393" customWidth="1"/>
    <col min="3330" max="3330" width="28.5703125" style="393" customWidth="1"/>
    <col min="3331" max="3331" width="21" style="393" customWidth="1"/>
    <col min="3332" max="3332" width="15" style="393" customWidth="1"/>
    <col min="3333" max="3333" width="16.85546875" style="393" customWidth="1"/>
    <col min="3334" max="3584" width="9.140625" style="393"/>
    <col min="3585" max="3585" width="5.5703125" style="393" customWidth="1"/>
    <col min="3586" max="3586" width="28.5703125" style="393" customWidth="1"/>
    <col min="3587" max="3587" width="21" style="393" customWidth="1"/>
    <col min="3588" max="3588" width="15" style="393" customWidth="1"/>
    <col min="3589" max="3589" width="16.85546875" style="393" customWidth="1"/>
    <col min="3590" max="3840" width="9.140625" style="393"/>
    <col min="3841" max="3841" width="5.5703125" style="393" customWidth="1"/>
    <col min="3842" max="3842" width="28.5703125" style="393" customWidth="1"/>
    <col min="3843" max="3843" width="21" style="393" customWidth="1"/>
    <col min="3844" max="3844" width="15" style="393" customWidth="1"/>
    <col min="3845" max="3845" width="16.85546875" style="393" customWidth="1"/>
    <col min="3846" max="4096" width="9.140625" style="393"/>
    <col min="4097" max="4097" width="5.5703125" style="393" customWidth="1"/>
    <col min="4098" max="4098" width="28.5703125" style="393" customWidth="1"/>
    <col min="4099" max="4099" width="21" style="393" customWidth="1"/>
    <col min="4100" max="4100" width="15" style="393" customWidth="1"/>
    <col min="4101" max="4101" width="16.85546875" style="393" customWidth="1"/>
    <col min="4102" max="4352" width="9.140625" style="393"/>
    <col min="4353" max="4353" width="5.5703125" style="393" customWidth="1"/>
    <col min="4354" max="4354" width="28.5703125" style="393" customWidth="1"/>
    <col min="4355" max="4355" width="21" style="393" customWidth="1"/>
    <col min="4356" max="4356" width="15" style="393" customWidth="1"/>
    <col min="4357" max="4357" width="16.85546875" style="393" customWidth="1"/>
    <col min="4358" max="4608" width="9.140625" style="393"/>
    <col min="4609" max="4609" width="5.5703125" style="393" customWidth="1"/>
    <col min="4610" max="4610" width="28.5703125" style="393" customWidth="1"/>
    <col min="4611" max="4611" width="21" style="393" customWidth="1"/>
    <col min="4612" max="4612" width="15" style="393" customWidth="1"/>
    <col min="4613" max="4613" width="16.85546875" style="393" customWidth="1"/>
    <col min="4614" max="4864" width="9.140625" style="393"/>
    <col min="4865" max="4865" width="5.5703125" style="393" customWidth="1"/>
    <col min="4866" max="4866" width="28.5703125" style="393" customWidth="1"/>
    <col min="4867" max="4867" width="21" style="393" customWidth="1"/>
    <col min="4868" max="4868" width="15" style="393" customWidth="1"/>
    <col min="4869" max="4869" width="16.85546875" style="393" customWidth="1"/>
    <col min="4870" max="5120" width="9.140625" style="393"/>
    <col min="5121" max="5121" width="5.5703125" style="393" customWidth="1"/>
    <col min="5122" max="5122" width="28.5703125" style="393" customWidth="1"/>
    <col min="5123" max="5123" width="21" style="393" customWidth="1"/>
    <col min="5124" max="5124" width="15" style="393" customWidth="1"/>
    <col min="5125" max="5125" width="16.85546875" style="393" customWidth="1"/>
    <col min="5126" max="5376" width="9.140625" style="393"/>
    <col min="5377" max="5377" width="5.5703125" style="393" customWidth="1"/>
    <col min="5378" max="5378" width="28.5703125" style="393" customWidth="1"/>
    <col min="5379" max="5379" width="21" style="393" customWidth="1"/>
    <col min="5380" max="5380" width="15" style="393" customWidth="1"/>
    <col min="5381" max="5381" width="16.85546875" style="393" customWidth="1"/>
    <col min="5382" max="5632" width="9.140625" style="393"/>
    <col min="5633" max="5633" width="5.5703125" style="393" customWidth="1"/>
    <col min="5634" max="5634" width="28.5703125" style="393" customWidth="1"/>
    <col min="5635" max="5635" width="21" style="393" customWidth="1"/>
    <col min="5636" max="5636" width="15" style="393" customWidth="1"/>
    <col min="5637" max="5637" width="16.85546875" style="393" customWidth="1"/>
    <col min="5638" max="5888" width="9.140625" style="393"/>
    <col min="5889" max="5889" width="5.5703125" style="393" customWidth="1"/>
    <col min="5890" max="5890" width="28.5703125" style="393" customWidth="1"/>
    <col min="5891" max="5891" width="21" style="393" customWidth="1"/>
    <col min="5892" max="5892" width="15" style="393" customWidth="1"/>
    <col min="5893" max="5893" width="16.85546875" style="393" customWidth="1"/>
    <col min="5894" max="6144" width="9.140625" style="393"/>
    <col min="6145" max="6145" width="5.5703125" style="393" customWidth="1"/>
    <col min="6146" max="6146" width="28.5703125" style="393" customWidth="1"/>
    <col min="6147" max="6147" width="21" style="393" customWidth="1"/>
    <col min="6148" max="6148" width="15" style="393" customWidth="1"/>
    <col min="6149" max="6149" width="16.85546875" style="393" customWidth="1"/>
    <col min="6150" max="6400" width="9.140625" style="393"/>
    <col min="6401" max="6401" width="5.5703125" style="393" customWidth="1"/>
    <col min="6402" max="6402" width="28.5703125" style="393" customWidth="1"/>
    <col min="6403" max="6403" width="21" style="393" customWidth="1"/>
    <col min="6404" max="6404" width="15" style="393" customWidth="1"/>
    <col min="6405" max="6405" width="16.85546875" style="393" customWidth="1"/>
    <col min="6406" max="6656" width="9.140625" style="393"/>
    <col min="6657" max="6657" width="5.5703125" style="393" customWidth="1"/>
    <col min="6658" max="6658" width="28.5703125" style="393" customWidth="1"/>
    <col min="6659" max="6659" width="21" style="393" customWidth="1"/>
    <col min="6660" max="6660" width="15" style="393" customWidth="1"/>
    <col min="6661" max="6661" width="16.85546875" style="393" customWidth="1"/>
    <col min="6662" max="6912" width="9.140625" style="393"/>
    <col min="6913" max="6913" width="5.5703125" style="393" customWidth="1"/>
    <col min="6914" max="6914" width="28.5703125" style="393" customWidth="1"/>
    <col min="6915" max="6915" width="21" style="393" customWidth="1"/>
    <col min="6916" max="6916" width="15" style="393" customWidth="1"/>
    <col min="6917" max="6917" width="16.85546875" style="393" customWidth="1"/>
    <col min="6918" max="7168" width="9.140625" style="393"/>
    <col min="7169" max="7169" width="5.5703125" style="393" customWidth="1"/>
    <col min="7170" max="7170" width="28.5703125" style="393" customWidth="1"/>
    <col min="7171" max="7171" width="21" style="393" customWidth="1"/>
    <col min="7172" max="7172" width="15" style="393" customWidth="1"/>
    <col min="7173" max="7173" width="16.85546875" style="393" customWidth="1"/>
    <col min="7174" max="7424" width="9.140625" style="393"/>
    <col min="7425" max="7425" width="5.5703125" style="393" customWidth="1"/>
    <col min="7426" max="7426" width="28.5703125" style="393" customWidth="1"/>
    <col min="7427" max="7427" width="21" style="393" customWidth="1"/>
    <col min="7428" max="7428" width="15" style="393" customWidth="1"/>
    <col min="7429" max="7429" width="16.85546875" style="393" customWidth="1"/>
    <col min="7430" max="7680" width="9.140625" style="393"/>
    <col min="7681" max="7681" width="5.5703125" style="393" customWidth="1"/>
    <col min="7682" max="7682" width="28.5703125" style="393" customWidth="1"/>
    <col min="7683" max="7683" width="21" style="393" customWidth="1"/>
    <col min="7684" max="7684" width="15" style="393" customWidth="1"/>
    <col min="7685" max="7685" width="16.85546875" style="393" customWidth="1"/>
    <col min="7686" max="7936" width="9.140625" style="393"/>
    <col min="7937" max="7937" width="5.5703125" style="393" customWidth="1"/>
    <col min="7938" max="7938" width="28.5703125" style="393" customWidth="1"/>
    <col min="7939" max="7939" width="21" style="393" customWidth="1"/>
    <col min="7940" max="7940" width="15" style="393" customWidth="1"/>
    <col min="7941" max="7941" width="16.85546875" style="393" customWidth="1"/>
    <col min="7942" max="8192" width="9.140625" style="393"/>
    <col min="8193" max="8193" width="5.5703125" style="393" customWidth="1"/>
    <col min="8194" max="8194" width="28.5703125" style="393" customWidth="1"/>
    <col min="8195" max="8195" width="21" style="393" customWidth="1"/>
    <col min="8196" max="8196" width="15" style="393" customWidth="1"/>
    <col min="8197" max="8197" width="16.85546875" style="393" customWidth="1"/>
    <col min="8198" max="8448" width="9.140625" style="393"/>
    <col min="8449" max="8449" width="5.5703125" style="393" customWidth="1"/>
    <col min="8450" max="8450" width="28.5703125" style="393" customWidth="1"/>
    <col min="8451" max="8451" width="21" style="393" customWidth="1"/>
    <col min="8452" max="8452" width="15" style="393" customWidth="1"/>
    <col min="8453" max="8453" width="16.85546875" style="393" customWidth="1"/>
    <col min="8454" max="8704" width="9.140625" style="393"/>
    <col min="8705" max="8705" width="5.5703125" style="393" customWidth="1"/>
    <col min="8706" max="8706" width="28.5703125" style="393" customWidth="1"/>
    <col min="8707" max="8707" width="21" style="393" customWidth="1"/>
    <col min="8708" max="8708" width="15" style="393" customWidth="1"/>
    <col min="8709" max="8709" width="16.85546875" style="393" customWidth="1"/>
    <col min="8710" max="8960" width="9.140625" style="393"/>
    <col min="8961" max="8961" width="5.5703125" style="393" customWidth="1"/>
    <col min="8962" max="8962" width="28.5703125" style="393" customWidth="1"/>
    <col min="8963" max="8963" width="21" style="393" customWidth="1"/>
    <col min="8964" max="8964" width="15" style="393" customWidth="1"/>
    <col min="8965" max="8965" width="16.85546875" style="393" customWidth="1"/>
    <col min="8966" max="9216" width="9.140625" style="393"/>
    <col min="9217" max="9217" width="5.5703125" style="393" customWidth="1"/>
    <col min="9218" max="9218" width="28.5703125" style="393" customWidth="1"/>
    <col min="9219" max="9219" width="21" style="393" customWidth="1"/>
    <col min="9220" max="9220" width="15" style="393" customWidth="1"/>
    <col min="9221" max="9221" width="16.85546875" style="393" customWidth="1"/>
    <col min="9222" max="9472" width="9.140625" style="393"/>
    <col min="9473" max="9473" width="5.5703125" style="393" customWidth="1"/>
    <col min="9474" max="9474" width="28.5703125" style="393" customWidth="1"/>
    <col min="9475" max="9475" width="21" style="393" customWidth="1"/>
    <col min="9476" max="9476" width="15" style="393" customWidth="1"/>
    <col min="9477" max="9477" width="16.85546875" style="393" customWidth="1"/>
    <col min="9478" max="9728" width="9.140625" style="393"/>
    <col min="9729" max="9729" width="5.5703125" style="393" customWidth="1"/>
    <col min="9730" max="9730" width="28.5703125" style="393" customWidth="1"/>
    <col min="9731" max="9731" width="21" style="393" customWidth="1"/>
    <col min="9732" max="9732" width="15" style="393" customWidth="1"/>
    <col min="9733" max="9733" width="16.85546875" style="393" customWidth="1"/>
    <col min="9734" max="9984" width="9.140625" style="393"/>
    <col min="9985" max="9985" width="5.5703125" style="393" customWidth="1"/>
    <col min="9986" max="9986" width="28.5703125" style="393" customWidth="1"/>
    <col min="9987" max="9987" width="21" style="393" customWidth="1"/>
    <col min="9988" max="9988" width="15" style="393" customWidth="1"/>
    <col min="9989" max="9989" width="16.85546875" style="393" customWidth="1"/>
    <col min="9990" max="10240" width="9.140625" style="393"/>
    <col min="10241" max="10241" width="5.5703125" style="393" customWidth="1"/>
    <col min="10242" max="10242" width="28.5703125" style="393" customWidth="1"/>
    <col min="10243" max="10243" width="21" style="393" customWidth="1"/>
    <col min="10244" max="10244" width="15" style="393" customWidth="1"/>
    <col min="10245" max="10245" width="16.85546875" style="393" customWidth="1"/>
    <col min="10246" max="10496" width="9.140625" style="393"/>
    <col min="10497" max="10497" width="5.5703125" style="393" customWidth="1"/>
    <col min="10498" max="10498" width="28.5703125" style="393" customWidth="1"/>
    <col min="10499" max="10499" width="21" style="393" customWidth="1"/>
    <col min="10500" max="10500" width="15" style="393" customWidth="1"/>
    <col min="10501" max="10501" width="16.85546875" style="393" customWidth="1"/>
    <col min="10502" max="10752" width="9.140625" style="393"/>
    <col min="10753" max="10753" width="5.5703125" style="393" customWidth="1"/>
    <col min="10754" max="10754" width="28.5703125" style="393" customWidth="1"/>
    <col min="10755" max="10755" width="21" style="393" customWidth="1"/>
    <col min="10756" max="10756" width="15" style="393" customWidth="1"/>
    <col min="10757" max="10757" width="16.85546875" style="393" customWidth="1"/>
    <col min="10758" max="11008" width="9.140625" style="393"/>
    <col min="11009" max="11009" width="5.5703125" style="393" customWidth="1"/>
    <col min="11010" max="11010" width="28.5703125" style="393" customWidth="1"/>
    <col min="11011" max="11011" width="21" style="393" customWidth="1"/>
    <col min="11012" max="11012" width="15" style="393" customWidth="1"/>
    <col min="11013" max="11013" width="16.85546875" style="393" customWidth="1"/>
    <col min="11014" max="11264" width="9.140625" style="393"/>
    <col min="11265" max="11265" width="5.5703125" style="393" customWidth="1"/>
    <col min="11266" max="11266" width="28.5703125" style="393" customWidth="1"/>
    <col min="11267" max="11267" width="21" style="393" customWidth="1"/>
    <col min="11268" max="11268" width="15" style="393" customWidth="1"/>
    <col min="11269" max="11269" width="16.85546875" style="393" customWidth="1"/>
    <col min="11270" max="11520" width="9.140625" style="393"/>
    <col min="11521" max="11521" width="5.5703125" style="393" customWidth="1"/>
    <col min="11522" max="11522" width="28.5703125" style="393" customWidth="1"/>
    <col min="11523" max="11523" width="21" style="393" customWidth="1"/>
    <col min="11524" max="11524" width="15" style="393" customWidth="1"/>
    <col min="11525" max="11525" width="16.85546875" style="393" customWidth="1"/>
    <col min="11526" max="11776" width="9.140625" style="393"/>
    <col min="11777" max="11777" width="5.5703125" style="393" customWidth="1"/>
    <col min="11778" max="11778" width="28.5703125" style="393" customWidth="1"/>
    <col min="11779" max="11779" width="21" style="393" customWidth="1"/>
    <col min="11780" max="11780" width="15" style="393" customWidth="1"/>
    <col min="11781" max="11781" width="16.85546875" style="393" customWidth="1"/>
    <col min="11782" max="12032" width="9.140625" style="393"/>
    <col min="12033" max="12033" width="5.5703125" style="393" customWidth="1"/>
    <col min="12034" max="12034" width="28.5703125" style="393" customWidth="1"/>
    <col min="12035" max="12035" width="21" style="393" customWidth="1"/>
    <col min="12036" max="12036" width="15" style="393" customWidth="1"/>
    <col min="12037" max="12037" width="16.85546875" style="393" customWidth="1"/>
    <col min="12038" max="12288" width="9.140625" style="393"/>
    <col min="12289" max="12289" width="5.5703125" style="393" customWidth="1"/>
    <col min="12290" max="12290" width="28.5703125" style="393" customWidth="1"/>
    <col min="12291" max="12291" width="21" style="393" customWidth="1"/>
    <col min="12292" max="12292" width="15" style="393" customWidth="1"/>
    <col min="12293" max="12293" width="16.85546875" style="393" customWidth="1"/>
    <col min="12294" max="12544" width="9.140625" style="393"/>
    <col min="12545" max="12545" width="5.5703125" style="393" customWidth="1"/>
    <col min="12546" max="12546" width="28.5703125" style="393" customWidth="1"/>
    <col min="12547" max="12547" width="21" style="393" customWidth="1"/>
    <col min="12548" max="12548" width="15" style="393" customWidth="1"/>
    <col min="12549" max="12549" width="16.85546875" style="393" customWidth="1"/>
    <col min="12550" max="12800" width="9.140625" style="393"/>
    <col min="12801" max="12801" width="5.5703125" style="393" customWidth="1"/>
    <col min="12802" max="12802" width="28.5703125" style="393" customWidth="1"/>
    <col min="12803" max="12803" width="21" style="393" customWidth="1"/>
    <col min="12804" max="12804" width="15" style="393" customWidth="1"/>
    <col min="12805" max="12805" width="16.85546875" style="393" customWidth="1"/>
    <col min="12806" max="13056" width="9.140625" style="393"/>
    <col min="13057" max="13057" width="5.5703125" style="393" customWidth="1"/>
    <col min="13058" max="13058" width="28.5703125" style="393" customWidth="1"/>
    <col min="13059" max="13059" width="21" style="393" customWidth="1"/>
    <col min="13060" max="13060" width="15" style="393" customWidth="1"/>
    <col min="13061" max="13061" width="16.85546875" style="393" customWidth="1"/>
    <col min="13062" max="13312" width="9.140625" style="393"/>
    <col min="13313" max="13313" width="5.5703125" style="393" customWidth="1"/>
    <col min="13314" max="13314" width="28.5703125" style="393" customWidth="1"/>
    <col min="13315" max="13315" width="21" style="393" customWidth="1"/>
    <col min="13316" max="13316" width="15" style="393" customWidth="1"/>
    <col min="13317" max="13317" width="16.85546875" style="393" customWidth="1"/>
    <col min="13318" max="13568" width="9.140625" style="393"/>
    <col min="13569" max="13569" width="5.5703125" style="393" customWidth="1"/>
    <col min="13570" max="13570" width="28.5703125" style="393" customWidth="1"/>
    <col min="13571" max="13571" width="21" style="393" customWidth="1"/>
    <col min="13572" max="13572" width="15" style="393" customWidth="1"/>
    <col min="13573" max="13573" width="16.85546875" style="393" customWidth="1"/>
    <col min="13574" max="13824" width="9.140625" style="393"/>
    <col min="13825" max="13825" width="5.5703125" style="393" customWidth="1"/>
    <col min="13826" max="13826" width="28.5703125" style="393" customWidth="1"/>
    <col min="13827" max="13827" width="21" style="393" customWidth="1"/>
    <col min="13828" max="13828" width="15" style="393" customWidth="1"/>
    <col min="13829" max="13829" width="16.85546875" style="393" customWidth="1"/>
    <col min="13830" max="14080" width="9.140625" style="393"/>
    <col min="14081" max="14081" width="5.5703125" style="393" customWidth="1"/>
    <col min="14082" max="14082" width="28.5703125" style="393" customWidth="1"/>
    <col min="14083" max="14083" width="21" style="393" customWidth="1"/>
    <col min="14084" max="14084" width="15" style="393" customWidth="1"/>
    <col min="14085" max="14085" width="16.85546875" style="393" customWidth="1"/>
    <col min="14086" max="14336" width="9.140625" style="393"/>
    <col min="14337" max="14337" width="5.5703125" style="393" customWidth="1"/>
    <col min="14338" max="14338" width="28.5703125" style="393" customWidth="1"/>
    <col min="14339" max="14339" width="21" style="393" customWidth="1"/>
    <col min="14340" max="14340" width="15" style="393" customWidth="1"/>
    <col min="14341" max="14341" width="16.85546875" style="393" customWidth="1"/>
    <col min="14342" max="14592" width="9.140625" style="393"/>
    <col min="14593" max="14593" width="5.5703125" style="393" customWidth="1"/>
    <col min="14594" max="14594" width="28.5703125" style="393" customWidth="1"/>
    <col min="14595" max="14595" width="21" style="393" customWidth="1"/>
    <col min="14596" max="14596" width="15" style="393" customWidth="1"/>
    <col min="14597" max="14597" width="16.85546875" style="393" customWidth="1"/>
    <col min="14598" max="14848" width="9.140625" style="393"/>
    <col min="14849" max="14849" width="5.5703125" style="393" customWidth="1"/>
    <col min="14850" max="14850" width="28.5703125" style="393" customWidth="1"/>
    <col min="14851" max="14851" width="21" style="393" customWidth="1"/>
    <col min="14852" max="14852" width="15" style="393" customWidth="1"/>
    <col min="14853" max="14853" width="16.85546875" style="393" customWidth="1"/>
    <col min="14854" max="15104" width="9.140625" style="393"/>
    <col min="15105" max="15105" width="5.5703125" style="393" customWidth="1"/>
    <col min="15106" max="15106" width="28.5703125" style="393" customWidth="1"/>
    <col min="15107" max="15107" width="21" style="393" customWidth="1"/>
    <col min="15108" max="15108" width="15" style="393" customWidth="1"/>
    <col min="15109" max="15109" width="16.85546875" style="393" customWidth="1"/>
    <col min="15110" max="15360" width="9.140625" style="393"/>
    <col min="15361" max="15361" width="5.5703125" style="393" customWidth="1"/>
    <col min="15362" max="15362" width="28.5703125" style="393" customWidth="1"/>
    <col min="15363" max="15363" width="21" style="393" customWidth="1"/>
    <col min="15364" max="15364" width="15" style="393" customWidth="1"/>
    <col min="15365" max="15365" width="16.85546875" style="393" customWidth="1"/>
    <col min="15366" max="15616" width="9.140625" style="393"/>
    <col min="15617" max="15617" width="5.5703125" style="393" customWidth="1"/>
    <col min="15618" max="15618" width="28.5703125" style="393" customWidth="1"/>
    <col min="15619" max="15619" width="21" style="393" customWidth="1"/>
    <col min="15620" max="15620" width="15" style="393" customWidth="1"/>
    <col min="15621" max="15621" width="16.85546875" style="393" customWidth="1"/>
    <col min="15622" max="15872" width="9.140625" style="393"/>
    <col min="15873" max="15873" width="5.5703125" style="393" customWidth="1"/>
    <col min="15874" max="15874" width="28.5703125" style="393" customWidth="1"/>
    <col min="15875" max="15875" width="21" style="393" customWidth="1"/>
    <col min="15876" max="15876" width="15" style="393" customWidth="1"/>
    <col min="15877" max="15877" width="16.85546875" style="393" customWidth="1"/>
    <col min="15878" max="16128" width="9.140625" style="393"/>
    <col min="16129" max="16129" width="5.5703125" style="393" customWidth="1"/>
    <col min="16130" max="16130" width="28.5703125" style="393" customWidth="1"/>
    <col min="16131" max="16131" width="21" style="393" customWidth="1"/>
    <col min="16132" max="16132" width="15" style="393" customWidth="1"/>
    <col min="16133" max="16133" width="16.85546875" style="393" customWidth="1"/>
    <col min="16134" max="16384" width="9.140625" style="393"/>
  </cols>
  <sheetData>
    <row r="1" spans="1:248" x14ac:dyDescent="0.25">
      <c r="C1" s="393"/>
      <c r="D1" s="393"/>
      <c r="E1" s="399" t="s">
        <v>1854</v>
      </c>
    </row>
    <row r="2" spans="1:248" x14ac:dyDescent="0.25">
      <c r="C2" s="393"/>
      <c r="D2" s="393"/>
      <c r="E2" s="444" t="s">
        <v>1895</v>
      </c>
    </row>
    <row r="3" spans="1:248" x14ac:dyDescent="0.25">
      <c r="C3" s="393"/>
      <c r="D3" s="399"/>
      <c r="E3" s="399"/>
    </row>
    <row r="4" spans="1:248" x14ac:dyDescent="0.25">
      <c r="A4" s="622" t="s">
        <v>1832</v>
      </c>
      <c r="B4" s="622"/>
      <c r="C4" s="622"/>
      <c r="D4" s="622"/>
      <c r="E4" s="622"/>
    </row>
    <row r="5" spans="1:248" ht="36" customHeight="1" x14ac:dyDescent="0.25">
      <c r="A5" s="580" t="s">
        <v>1903</v>
      </c>
      <c r="B5" s="580"/>
      <c r="C5" s="580"/>
      <c r="D5" s="580"/>
      <c r="E5" s="580"/>
    </row>
    <row r="6" spans="1:248" x14ac:dyDescent="0.25">
      <c r="A6" s="623"/>
      <c r="B6" s="623"/>
      <c r="E6" s="624" t="s">
        <v>1675</v>
      </c>
    </row>
    <row r="7" spans="1:248" ht="30.75" customHeight="1" x14ac:dyDescent="0.25">
      <c r="A7" s="583" t="s">
        <v>1676</v>
      </c>
      <c r="B7" s="583" t="s">
        <v>1803</v>
      </c>
      <c r="C7" s="583" t="s">
        <v>1804</v>
      </c>
      <c r="D7" s="533" t="s">
        <v>43</v>
      </c>
      <c r="E7" s="583" t="s">
        <v>53</v>
      </c>
      <c r="IM7" s="393"/>
      <c r="IN7" s="393"/>
    </row>
    <row r="8" spans="1:248" x14ac:dyDescent="0.25">
      <c r="A8" s="408">
        <v>1</v>
      </c>
      <c r="B8" s="409" t="s">
        <v>1806</v>
      </c>
      <c r="C8" s="463">
        <v>3515</v>
      </c>
      <c r="D8" s="463">
        <v>3515</v>
      </c>
      <c r="E8" s="464">
        <f>D8/C8*100</f>
        <v>100</v>
      </c>
      <c r="IM8" s="393"/>
      <c r="IN8" s="393"/>
    </row>
    <row r="9" spans="1:248" x14ac:dyDescent="0.25">
      <c r="A9" s="414">
        <v>2</v>
      </c>
      <c r="B9" s="415" t="s">
        <v>1807</v>
      </c>
      <c r="C9" s="463">
        <v>4275</v>
      </c>
      <c r="D9" s="463">
        <v>4275</v>
      </c>
      <c r="E9" s="466">
        <f t="shared" ref="E9:E26" si="0">D9/C9*100</f>
        <v>100</v>
      </c>
      <c r="IM9" s="393"/>
      <c r="IN9" s="393"/>
    </row>
    <row r="10" spans="1:248" s="621" customFormat="1" x14ac:dyDescent="0.25">
      <c r="A10" s="414">
        <v>3</v>
      </c>
      <c r="B10" s="415" t="s">
        <v>1846</v>
      </c>
      <c r="C10" s="463">
        <v>950</v>
      </c>
      <c r="D10" s="463">
        <v>950</v>
      </c>
      <c r="E10" s="466">
        <f t="shared" si="0"/>
        <v>100</v>
      </c>
    </row>
    <row r="11" spans="1:248" x14ac:dyDescent="0.25">
      <c r="A11" s="414">
        <v>4</v>
      </c>
      <c r="B11" s="415" t="s">
        <v>1809</v>
      </c>
      <c r="C11" s="463">
        <v>5557.75</v>
      </c>
      <c r="D11" s="463">
        <v>5557.75</v>
      </c>
      <c r="E11" s="466">
        <f t="shared" si="0"/>
        <v>100</v>
      </c>
      <c r="IM11" s="393"/>
      <c r="IN11" s="393"/>
    </row>
    <row r="12" spans="1:248" x14ac:dyDescent="0.25">
      <c r="A12" s="414">
        <v>5</v>
      </c>
      <c r="B12" s="415" t="s">
        <v>1810</v>
      </c>
      <c r="C12" s="463">
        <v>3040</v>
      </c>
      <c r="D12" s="463">
        <v>3040</v>
      </c>
      <c r="E12" s="466">
        <f t="shared" si="0"/>
        <v>100</v>
      </c>
      <c r="K12" s="639"/>
      <c r="IM12" s="393"/>
      <c r="IN12" s="393"/>
    </row>
    <row r="13" spans="1:248" x14ac:dyDescent="0.25">
      <c r="A13" s="414">
        <v>6</v>
      </c>
      <c r="B13" s="415" t="s">
        <v>1811</v>
      </c>
      <c r="C13" s="463">
        <v>950</v>
      </c>
      <c r="D13" s="463">
        <v>950</v>
      </c>
      <c r="E13" s="466">
        <f t="shared" si="0"/>
        <v>100</v>
      </c>
      <c r="IM13" s="393"/>
      <c r="IN13" s="393"/>
    </row>
    <row r="14" spans="1:248" x14ac:dyDescent="0.25">
      <c r="A14" s="414">
        <v>7</v>
      </c>
      <c r="B14" s="415" t="s">
        <v>1812</v>
      </c>
      <c r="C14" s="463">
        <v>3025</v>
      </c>
      <c r="D14" s="463">
        <v>3025</v>
      </c>
      <c r="E14" s="466">
        <f t="shared" si="0"/>
        <v>100</v>
      </c>
      <c r="IM14" s="393"/>
      <c r="IN14" s="393"/>
    </row>
    <row r="15" spans="1:248" x14ac:dyDescent="0.25">
      <c r="A15" s="414">
        <v>8</v>
      </c>
      <c r="B15" s="415" t="s">
        <v>1813</v>
      </c>
      <c r="C15" s="463">
        <v>950</v>
      </c>
      <c r="D15" s="463">
        <v>950</v>
      </c>
      <c r="E15" s="466">
        <f t="shared" si="0"/>
        <v>100</v>
      </c>
      <c r="IM15" s="393"/>
      <c r="IN15" s="393"/>
    </row>
    <row r="16" spans="1:248" x14ac:dyDescent="0.25">
      <c r="A16" s="414">
        <v>9</v>
      </c>
      <c r="B16" s="415" t="s">
        <v>1814</v>
      </c>
      <c r="C16" s="463">
        <v>950</v>
      </c>
      <c r="D16" s="463">
        <v>950</v>
      </c>
      <c r="E16" s="466">
        <f t="shared" si="0"/>
        <v>100</v>
      </c>
      <c r="IM16" s="393"/>
      <c r="IN16" s="393"/>
    </row>
    <row r="17" spans="1:248" x14ac:dyDescent="0.25">
      <c r="A17" s="414">
        <v>10</v>
      </c>
      <c r="B17" s="415" t="s">
        <v>1815</v>
      </c>
      <c r="C17" s="463">
        <v>950</v>
      </c>
      <c r="D17" s="463">
        <v>950</v>
      </c>
      <c r="E17" s="466">
        <f t="shared" si="0"/>
        <v>100</v>
      </c>
      <c r="IM17" s="393"/>
      <c r="IN17" s="393"/>
    </row>
    <row r="18" spans="1:248" x14ac:dyDescent="0.25">
      <c r="A18" s="414">
        <v>11</v>
      </c>
      <c r="B18" s="415" t="s">
        <v>1816</v>
      </c>
      <c r="C18" s="463">
        <v>3030</v>
      </c>
      <c r="D18" s="463">
        <v>3030</v>
      </c>
      <c r="E18" s="466">
        <f t="shared" si="0"/>
        <v>100</v>
      </c>
      <c r="IM18" s="393"/>
      <c r="IN18" s="393"/>
    </row>
    <row r="19" spans="1:248" x14ac:dyDescent="0.25">
      <c r="A19" s="414">
        <v>12</v>
      </c>
      <c r="B19" s="415" t="s">
        <v>1817</v>
      </c>
      <c r="C19" s="463">
        <v>950</v>
      </c>
      <c r="D19" s="463">
        <v>950</v>
      </c>
      <c r="E19" s="466">
        <f t="shared" si="0"/>
        <v>100</v>
      </c>
      <c r="IM19" s="393"/>
      <c r="IN19" s="393"/>
    </row>
    <row r="20" spans="1:248" x14ac:dyDescent="0.25">
      <c r="A20" s="414">
        <v>13</v>
      </c>
      <c r="B20" s="415" t="s">
        <v>1829</v>
      </c>
      <c r="C20" s="463">
        <v>1425</v>
      </c>
      <c r="D20" s="463">
        <v>1425</v>
      </c>
      <c r="E20" s="466">
        <f t="shared" si="0"/>
        <v>100</v>
      </c>
      <c r="IM20" s="393"/>
      <c r="IN20" s="393"/>
    </row>
    <row r="21" spans="1:248" x14ac:dyDescent="0.25">
      <c r="A21" s="414">
        <v>14</v>
      </c>
      <c r="B21" s="415" t="s">
        <v>1818</v>
      </c>
      <c r="C21" s="463">
        <v>3325</v>
      </c>
      <c r="D21" s="463">
        <v>3325</v>
      </c>
      <c r="E21" s="466">
        <f t="shared" si="0"/>
        <v>100</v>
      </c>
      <c r="IM21" s="393"/>
      <c r="IN21" s="393"/>
    </row>
    <row r="22" spans="1:248" x14ac:dyDescent="0.25">
      <c r="A22" s="414">
        <v>15</v>
      </c>
      <c r="B22" s="415" t="s">
        <v>1819</v>
      </c>
      <c r="C22" s="463">
        <v>1472</v>
      </c>
      <c r="D22" s="463">
        <v>1472</v>
      </c>
      <c r="E22" s="466">
        <f t="shared" si="0"/>
        <v>100</v>
      </c>
      <c r="IM22" s="393"/>
      <c r="IN22" s="393"/>
    </row>
    <row r="23" spans="1:248" x14ac:dyDescent="0.25">
      <c r="A23" s="414">
        <v>16</v>
      </c>
      <c r="B23" s="415" t="s">
        <v>1820</v>
      </c>
      <c r="C23" s="463">
        <v>950</v>
      </c>
      <c r="D23" s="463">
        <v>950</v>
      </c>
      <c r="E23" s="466">
        <f t="shared" si="0"/>
        <v>100</v>
      </c>
      <c r="IM23" s="393"/>
      <c r="IN23" s="393"/>
    </row>
    <row r="24" spans="1:248" x14ac:dyDescent="0.25">
      <c r="A24" s="414">
        <v>17</v>
      </c>
      <c r="B24" s="415" t="s">
        <v>1821</v>
      </c>
      <c r="C24" s="463">
        <v>950</v>
      </c>
      <c r="D24" s="463">
        <v>950</v>
      </c>
      <c r="E24" s="466">
        <f t="shared" si="0"/>
        <v>100</v>
      </c>
      <c r="IM24" s="393"/>
      <c r="IN24" s="393"/>
    </row>
    <row r="25" spans="1:248" x14ac:dyDescent="0.25">
      <c r="A25" s="414">
        <v>18</v>
      </c>
      <c r="B25" s="415" t="s">
        <v>1822</v>
      </c>
      <c r="C25" s="463">
        <v>950</v>
      </c>
      <c r="D25" s="463">
        <v>950</v>
      </c>
      <c r="E25" s="466">
        <f t="shared" si="0"/>
        <v>100</v>
      </c>
      <c r="IM25" s="393"/>
      <c r="IN25" s="393"/>
    </row>
    <row r="26" spans="1:248" x14ac:dyDescent="0.25">
      <c r="A26" s="414">
        <v>19</v>
      </c>
      <c r="B26" s="415" t="s">
        <v>1830</v>
      </c>
      <c r="C26" s="463">
        <v>53682.623740000003</v>
      </c>
      <c r="D26" s="463">
        <v>53682.623740000003</v>
      </c>
      <c r="E26" s="466">
        <f t="shared" si="0"/>
        <v>100</v>
      </c>
      <c r="IM26" s="393"/>
      <c r="IN26" s="393"/>
    </row>
    <row r="27" spans="1:248" x14ac:dyDescent="0.25">
      <c r="A27" s="663"/>
      <c r="B27" s="415"/>
      <c r="C27" s="664"/>
      <c r="D27" s="589"/>
      <c r="E27" s="665"/>
      <c r="IM27" s="393"/>
      <c r="IN27" s="393"/>
    </row>
    <row r="28" spans="1:248" x14ac:dyDescent="0.25">
      <c r="A28" s="666"/>
      <c r="B28" s="442" t="s">
        <v>1823</v>
      </c>
      <c r="C28" s="667">
        <f>SUM(C8:C27)</f>
        <v>90897.37374000001</v>
      </c>
      <c r="D28" s="667">
        <f>SUM(D8:D27)</f>
        <v>90897.37374000001</v>
      </c>
      <c r="E28" s="668">
        <f>D28/C28*100</f>
        <v>100</v>
      </c>
      <c r="IM28" s="393"/>
      <c r="IN28" s="393"/>
    </row>
    <row r="29" spans="1:248" x14ac:dyDescent="0.25">
      <c r="IM29" s="393"/>
      <c r="IN29" s="393"/>
    </row>
  </sheetData>
  <mergeCells count="2">
    <mergeCell ref="A4:E4"/>
    <mergeCell ref="A5:E5"/>
  </mergeCells>
  <printOptions horizontalCentered="1"/>
  <pageMargins left="0.70866141732283472" right="0.54" top="0.74803149606299213" bottom="0.74803149606299213" header="0.31496062992125984" footer="0.31496062992125984"/>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N17"/>
  <sheetViews>
    <sheetView view="pageBreakPreview" zoomScaleNormal="100" zoomScaleSheetLayoutView="100" workbookViewId="0">
      <selection activeCell="B55" sqref="B55"/>
    </sheetView>
  </sheetViews>
  <sheetFormatPr defaultRowHeight="15.75" x14ac:dyDescent="0.25"/>
  <cols>
    <col min="1" max="1" width="5.28515625" style="621" customWidth="1"/>
    <col min="2" max="2" width="28.5703125" style="621" customWidth="1"/>
    <col min="3" max="3" width="21" style="621" customWidth="1"/>
    <col min="4" max="4" width="14.5703125" style="621" customWidth="1"/>
    <col min="5" max="5" width="16.28515625" style="621" customWidth="1"/>
    <col min="6" max="248" width="9.140625" style="621" customWidth="1"/>
    <col min="257" max="257" width="5.28515625" customWidth="1"/>
    <col min="258" max="258" width="28.5703125" customWidth="1"/>
    <col min="259" max="259" width="21" customWidth="1"/>
    <col min="260" max="260" width="14.5703125" customWidth="1"/>
    <col min="261" max="261" width="16.28515625" customWidth="1"/>
    <col min="262" max="504" width="9.140625" customWidth="1"/>
    <col min="513" max="513" width="5.28515625" customWidth="1"/>
    <col min="514" max="514" width="28.5703125" customWidth="1"/>
    <col min="515" max="515" width="21" customWidth="1"/>
    <col min="516" max="516" width="14.5703125" customWidth="1"/>
    <col min="517" max="517" width="16.28515625" customWidth="1"/>
    <col min="518" max="760" width="9.140625" customWidth="1"/>
    <col min="769" max="769" width="5.28515625" customWidth="1"/>
    <col min="770" max="770" width="28.5703125" customWidth="1"/>
    <col min="771" max="771" width="21" customWidth="1"/>
    <col min="772" max="772" width="14.5703125" customWidth="1"/>
    <col min="773" max="773" width="16.28515625" customWidth="1"/>
    <col min="774" max="1016" width="9.140625" customWidth="1"/>
    <col min="1025" max="1025" width="5.28515625" customWidth="1"/>
    <col min="1026" max="1026" width="28.5703125" customWidth="1"/>
    <col min="1027" max="1027" width="21" customWidth="1"/>
    <col min="1028" max="1028" width="14.5703125" customWidth="1"/>
    <col min="1029" max="1029" width="16.28515625" customWidth="1"/>
    <col min="1030" max="1272" width="9.140625" customWidth="1"/>
    <col min="1281" max="1281" width="5.28515625" customWidth="1"/>
    <col min="1282" max="1282" width="28.5703125" customWidth="1"/>
    <col min="1283" max="1283" width="21" customWidth="1"/>
    <col min="1284" max="1284" width="14.5703125" customWidth="1"/>
    <col min="1285" max="1285" width="16.28515625" customWidth="1"/>
    <col min="1286" max="1528" width="9.140625" customWidth="1"/>
    <col min="1537" max="1537" width="5.28515625" customWidth="1"/>
    <col min="1538" max="1538" width="28.5703125" customWidth="1"/>
    <col min="1539" max="1539" width="21" customWidth="1"/>
    <col min="1540" max="1540" width="14.5703125" customWidth="1"/>
    <col min="1541" max="1541" width="16.28515625" customWidth="1"/>
    <col min="1542" max="1784" width="9.140625" customWidth="1"/>
    <col min="1793" max="1793" width="5.28515625" customWidth="1"/>
    <col min="1794" max="1794" width="28.5703125" customWidth="1"/>
    <col min="1795" max="1795" width="21" customWidth="1"/>
    <col min="1796" max="1796" width="14.5703125" customWidth="1"/>
    <col min="1797" max="1797" width="16.28515625" customWidth="1"/>
    <col min="1798" max="2040" width="9.140625" customWidth="1"/>
    <col min="2049" max="2049" width="5.28515625" customWidth="1"/>
    <col min="2050" max="2050" width="28.5703125" customWidth="1"/>
    <col min="2051" max="2051" width="21" customWidth="1"/>
    <col min="2052" max="2052" width="14.5703125" customWidth="1"/>
    <col min="2053" max="2053" width="16.28515625" customWidth="1"/>
    <col min="2054" max="2296" width="9.140625" customWidth="1"/>
    <col min="2305" max="2305" width="5.28515625" customWidth="1"/>
    <col min="2306" max="2306" width="28.5703125" customWidth="1"/>
    <col min="2307" max="2307" width="21" customWidth="1"/>
    <col min="2308" max="2308" width="14.5703125" customWidth="1"/>
    <col min="2309" max="2309" width="16.28515625" customWidth="1"/>
    <col min="2310" max="2552" width="9.140625" customWidth="1"/>
    <col min="2561" max="2561" width="5.28515625" customWidth="1"/>
    <col min="2562" max="2562" width="28.5703125" customWidth="1"/>
    <col min="2563" max="2563" width="21" customWidth="1"/>
    <col min="2564" max="2564" width="14.5703125" customWidth="1"/>
    <col min="2565" max="2565" width="16.28515625" customWidth="1"/>
    <col min="2566" max="2808" width="9.140625" customWidth="1"/>
    <col min="2817" max="2817" width="5.28515625" customWidth="1"/>
    <col min="2818" max="2818" width="28.5703125" customWidth="1"/>
    <col min="2819" max="2819" width="21" customWidth="1"/>
    <col min="2820" max="2820" width="14.5703125" customWidth="1"/>
    <col min="2821" max="2821" width="16.28515625" customWidth="1"/>
    <col min="2822" max="3064" width="9.140625" customWidth="1"/>
    <col min="3073" max="3073" width="5.28515625" customWidth="1"/>
    <col min="3074" max="3074" width="28.5703125" customWidth="1"/>
    <col min="3075" max="3075" width="21" customWidth="1"/>
    <col min="3076" max="3076" width="14.5703125" customWidth="1"/>
    <col min="3077" max="3077" width="16.28515625" customWidth="1"/>
    <col min="3078" max="3320" width="9.140625" customWidth="1"/>
    <col min="3329" max="3329" width="5.28515625" customWidth="1"/>
    <col min="3330" max="3330" width="28.5703125" customWidth="1"/>
    <col min="3331" max="3331" width="21" customWidth="1"/>
    <col min="3332" max="3332" width="14.5703125" customWidth="1"/>
    <col min="3333" max="3333" width="16.28515625" customWidth="1"/>
    <col min="3334" max="3576" width="9.140625" customWidth="1"/>
    <col min="3585" max="3585" width="5.28515625" customWidth="1"/>
    <col min="3586" max="3586" width="28.5703125" customWidth="1"/>
    <col min="3587" max="3587" width="21" customWidth="1"/>
    <col min="3588" max="3588" width="14.5703125" customWidth="1"/>
    <col min="3589" max="3589" width="16.28515625" customWidth="1"/>
    <col min="3590" max="3832" width="9.140625" customWidth="1"/>
    <col min="3841" max="3841" width="5.28515625" customWidth="1"/>
    <col min="3842" max="3842" width="28.5703125" customWidth="1"/>
    <col min="3843" max="3843" width="21" customWidth="1"/>
    <col min="3844" max="3844" width="14.5703125" customWidth="1"/>
    <col min="3845" max="3845" width="16.28515625" customWidth="1"/>
    <col min="3846" max="4088" width="9.140625" customWidth="1"/>
    <col min="4097" max="4097" width="5.28515625" customWidth="1"/>
    <col min="4098" max="4098" width="28.5703125" customWidth="1"/>
    <col min="4099" max="4099" width="21" customWidth="1"/>
    <col min="4100" max="4100" width="14.5703125" customWidth="1"/>
    <col min="4101" max="4101" width="16.28515625" customWidth="1"/>
    <col min="4102" max="4344" width="9.140625" customWidth="1"/>
    <col min="4353" max="4353" width="5.28515625" customWidth="1"/>
    <col min="4354" max="4354" width="28.5703125" customWidth="1"/>
    <col min="4355" max="4355" width="21" customWidth="1"/>
    <col min="4356" max="4356" width="14.5703125" customWidth="1"/>
    <col min="4357" max="4357" width="16.28515625" customWidth="1"/>
    <col min="4358" max="4600" width="9.140625" customWidth="1"/>
    <col min="4609" max="4609" width="5.28515625" customWidth="1"/>
    <col min="4610" max="4610" width="28.5703125" customWidth="1"/>
    <col min="4611" max="4611" width="21" customWidth="1"/>
    <col min="4612" max="4612" width="14.5703125" customWidth="1"/>
    <col min="4613" max="4613" width="16.28515625" customWidth="1"/>
    <col min="4614" max="4856" width="9.140625" customWidth="1"/>
    <col min="4865" max="4865" width="5.28515625" customWidth="1"/>
    <col min="4866" max="4866" width="28.5703125" customWidth="1"/>
    <col min="4867" max="4867" width="21" customWidth="1"/>
    <col min="4868" max="4868" width="14.5703125" customWidth="1"/>
    <col min="4869" max="4869" width="16.28515625" customWidth="1"/>
    <col min="4870" max="5112" width="9.140625" customWidth="1"/>
    <col min="5121" max="5121" width="5.28515625" customWidth="1"/>
    <col min="5122" max="5122" width="28.5703125" customWidth="1"/>
    <col min="5123" max="5123" width="21" customWidth="1"/>
    <col min="5124" max="5124" width="14.5703125" customWidth="1"/>
    <col min="5125" max="5125" width="16.28515625" customWidth="1"/>
    <col min="5126" max="5368" width="9.140625" customWidth="1"/>
    <col min="5377" max="5377" width="5.28515625" customWidth="1"/>
    <col min="5378" max="5378" width="28.5703125" customWidth="1"/>
    <col min="5379" max="5379" width="21" customWidth="1"/>
    <col min="5380" max="5380" width="14.5703125" customWidth="1"/>
    <col min="5381" max="5381" width="16.28515625" customWidth="1"/>
    <col min="5382" max="5624" width="9.140625" customWidth="1"/>
    <col min="5633" max="5633" width="5.28515625" customWidth="1"/>
    <col min="5634" max="5634" width="28.5703125" customWidth="1"/>
    <col min="5635" max="5635" width="21" customWidth="1"/>
    <col min="5636" max="5636" width="14.5703125" customWidth="1"/>
    <col min="5637" max="5637" width="16.28515625" customWidth="1"/>
    <col min="5638" max="5880" width="9.140625" customWidth="1"/>
    <col min="5889" max="5889" width="5.28515625" customWidth="1"/>
    <col min="5890" max="5890" width="28.5703125" customWidth="1"/>
    <col min="5891" max="5891" width="21" customWidth="1"/>
    <col min="5892" max="5892" width="14.5703125" customWidth="1"/>
    <col min="5893" max="5893" width="16.28515625" customWidth="1"/>
    <col min="5894" max="6136" width="9.140625" customWidth="1"/>
    <col min="6145" max="6145" width="5.28515625" customWidth="1"/>
    <col min="6146" max="6146" width="28.5703125" customWidth="1"/>
    <col min="6147" max="6147" width="21" customWidth="1"/>
    <col min="6148" max="6148" width="14.5703125" customWidth="1"/>
    <col min="6149" max="6149" width="16.28515625" customWidth="1"/>
    <col min="6150" max="6392" width="9.140625" customWidth="1"/>
    <col min="6401" max="6401" width="5.28515625" customWidth="1"/>
    <col min="6402" max="6402" width="28.5703125" customWidth="1"/>
    <col min="6403" max="6403" width="21" customWidth="1"/>
    <col min="6404" max="6404" width="14.5703125" customWidth="1"/>
    <col min="6405" max="6405" width="16.28515625" customWidth="1"/>
    <col min="6406" max="6648" width="9.140625" customWidth="1"/>
    <col min="6657" max="6657" width="5.28515625" customWidth="1"/>
    <col min="6658" max="6658" width="28.5703125" customWidth="1"/>
    <col min="6659" max="6659" width="21" customWidth="1"/>
    <col min="6660" max="6660" width="14.5703125" customWidth="1"/>
    <col min="6661" max="6661" width="16.28515625" customWidth="1"/>
    <col min="6662" max="6904" width="9.140625" customWidth="1"/>
    <col min="6913" max="6913" width="5.28515625" customWidth="1"/>
    <col min="6914" max="6914" width="28.5703125" customWidth="1"/>
    <col min="6915" max="6915" width="21" customWidth="1"/>
    <col min="6916" max="6916" width="14.5703125" customWidth="1"/>
    <col min="6917" max="6917" width="16.28515625" customWidth="1"/>
    <col min="6918" max="7160" width="9.140625" customWidth="1"/>
    <col min="7169" max="7169" width="5.28515625" customWidth="1"/>
    <col min="7170" max="7170" width="28.5703125" customWidth="1"/>
    <col min="7171" max="7171" width="21" customWidth="1"/>
    <col min="7172" max="7172" width="14.5703125" customWidth="1"/>
    <col min="7173" max="7173" width="16.28515625" customWidth="1"/>
    <col min="7174" max="7416" width="9.140625" customWidth="1"/>
    <col min="7425" max="7425" width="5.28515625" customWidth="1"/>
    <col min="7426" max="7426" width="28.5703125" customWidth="1"/>
    <col min="7427" max="7427" width="21" customWidth="1"/>
    <col min="7428" max="7428" width="14.5703125" customWidth="1"/>
    <col min="7429" max="7429" width="16.28515625" customWidth="1"/>
    <col min="7430" max="7672" width="9.140625" customWidth="1"/>
    <col min="7681" max="7681" width="5.28515625" customWidth="1"/>
    <col min="7682" max="7682" width="28.5703125" customWidth="1"/>
    <col min="7683" max="7683" width="21" customWidth="1"/>
    <col min="7684" max="7684" width="14.5703125" customWidth="1"/>
    <col min="7685" max="7685" width="16.28515625" customWidth="1"/>
    <col min="7686" max="7928" width="9.140625" customWidth="1"/>
    <col min="7937" max="7937" width="5.28515625" customWidth="1"/>
    <col min="7938" max="7938" width="28.5703125" customWidth="1"/>
    <col min="7939" max="7939" width="21" customWidth="1"/>
    <col min="7940" max="7940" width="14.5703125" customWidth="1"/>
    <col min="7941" max="7941" width="16.28515625" customWidth="1"/>
    <col min="7942" max="8184" width="9.140625" customWidth="1"/>
    <col min="8193" max="8193" width="5.28515625" customWidth="1"/>
    <col min="8194" max="8194" width="28.5703125" customWidth="1"/>
    <col min="8195" max="8195" width="21" customWidth="1"/>
    <col min="8196" max="8196" width="14.5703125" customWidth="1"/>
    <col min="8197" max="8197" width="16.28515625" customWidth="1"/>
    <col min="8198" max="8440" width="9.140625" customWidth="1"/>
    <col min="8449" max="8449" width="5.28515625" customWidth="1"/>
    <col min="8450" max="8450" width="28.5703125" customWidth="1"/>
    <col min="8451" max="8451" width="21" customWidth="1"/>
    <col min="8452" max="8452" width="14.5703125" customWidth="1"/>
    <col min="8453" max="8453" width="16.28515625" customWidth="1"/>
    <col min="8454" max="8696" width="9.140625" customWidth="1"/>
    <col min="8705" max="8705" width="5.28515625" customWidth="1"/>
    <col min="8706" max="8706" width="28.5703125" customWidth="1"/>
    <col min="8707" max="8707" width="21" customWidth="1"/>
    <col min="8708" max="8708" width="14.5703125" customWidth="1"/>
    <col min="8709" max="8709" width="16.28515625" customWidth="1"/>
    <col min="8710" max="8952" width="9.140625" customWidth="1"/>
    <col min="8961" max="8961" width="5.28515625" customWidth="1"/>
    <col min="8962" max="8962" width="28.5703125" customWidth="1"/>
    <col min="8963" max="8963" width="21" customWidth="1"/>
    <col min="8964" max="8964" width="14.5703125" customWidth="1"/>
    <col min="8965" max="8965" width="16.28515625" customWidth="1"/>
    <col min="8966" max="9208" width="9.140625" customWidth="1"/>
    <col min="9217" max="9217" width="5.28515625" customWidth="1"/>
    <col min="9218" max="9218" width="28.5703125" customWidth="1"/>
    <col min="9219" max="9219" width="21" customWidth="1"/>
    <col min="9220" max="9220" width="14.5703125" customWidth="1"/>
    <col min="9221" max="9221" width="16.28515625" customWidth="1"/>
    <col min="9222" max="9464" width="9.140625" customWidth="1"/>
    <col min="9473" max="9473" width="5.28515625" customWidth="1"/>
    <col min="9474" max="9474" width="28.5703125" customWidth="1"/>
    <col min="9475" max="9475" width="21" customWidth="1"/>
    <col min="9476" max="9476" width="14.5703125" customWidth="1"/>
    <col min="9477" max="9477" width="16.28515625" customWidth="1"/>
    <col min="9478" max="9720" width="9.140625" customWidth="1"/>
    <col min="9729" max="9729" width="5.28515625" customWidth="1"/>
    <col min="9730" max="9730" width="28.5703125" customWidth="1"/>
    <col min="9731" max="9731" width="21" customWidth="1"/>
    <col min="9732" max="9732" width="14.5703125" customWidth="1"/>
    <col min="9733" max="9733" width="16.28515625" customWidth="1"/>
    <col min="9734" max="9976" width="9.140625" customWidth="1"/>
    <col min="9985" max="9985" width="5.28515625" customWidth="1"/>
    <col min="9986" max="9986" width="28.5703125" customWidth="1"/>
    <col min="9987" max="9987" width="21" customWidth="1"/>
    <col min="9988" max="9988" width="14.5703125" customWidth="1"/>
    <col min="9989" max="9989" width="16.28515625" customWidth="1"/>
    <col min="9990" max="10232" width="9.140625" customWidth="1"/>
    <col min="10241" max="10241" width="5.28515625" customWidth="1"/>
    <col min="10242" max="10242" width="28.5703125" customWidth="1"/>
    <col min="10243" max="10243" width="21" customWidth="1"/>
    <col min="10244" max="10244" width="14.5703125" customWidth="1"/>
    <col min="10245" max="10245" width="16.28515625" customWidth="1"/>
    <col min="10246" max="10488" width="9.140625" customWidth="1"/>
    <col min="10497" max="10497" width="5.28515625" customWidth="1"/>
    <col min="10498" max="10498" width="28.5703125" customWidth="1"/>
    <col min="10499" max="10499" width="21" customWidth="1"/>
    <col min="10500" max="10500" width="14.5703125" customWidth="1"/>
    <col min="10501" max="10501" width="16.28515625" customWidth="1"/>
    <col min="10502" max="10744" width="9.140625" customWidth="1"/>
    <col min="10753" max="10753" width="5.28515625" customWidth="1"/>
    <col min="10754" max="10754" width="28.5703125" customWidth="1"/>
    <col min="10755" max="10755" width="21" customWidth="1"/>
    <col min="10756" max="10756" width="14.5703125" customWidth="1"/>
    <col min="10757" max="10757" width="16.28515625" customWidth="1"/>
    <col min="10758" max="11000" width="9.140625" customWidth="1"/>
    <col min="11009" max="11009" width="5.28515625" customWidth="1"/>
    <col min="11010" max="11010" width="28.5703125" customWidth="1"/>
    <col min="11011" max="11011" width="21" customWidth="1"/>
    <col min="11012" max="11012" width="14.5703125" customWidth="1"/>
    <col min="11013" max="11013" width="16.28515625" customWidth="1"/>
    <col min="11014" max="11256" width="9.140625" customWidth="1"/>
    <col min="11265" max="11265" width="5.28515625" customWidth="1"/>
    <col min="11266" max="11266" width="28.5703125" customWidth="1"/>
    <col min="11267" max="11267" width="21" customWidth="1"/>
    <col min="11268" max="11268" width="14.5703125" customWidth="1"/>
    <col min="11269" max="11269" width="16.28515625" customWidth="1"/>
    <col min="11270" max="11512" width="9.140625" customWidth="1"/>
    <col min="11521" max="11521" width="5.28515625" customWidth="1"/>
    <col min="11522" max="11522" width="28.5703125" customWidth="1"/>
    <col min="11523" max="11523" width="21" customWidth="1"/>
    <col min="11524" max="11524" width="14.5703125" customWidth="1"/>
    <col min="11525" max="11525" width="16.28515625" customWidth="1"/>
    <col min="11526" max="11768" width="9.140625" customWidth="1"/>
    <col min="11777" max="11777" width="5.28515625" customWidth="1"/>
    <col min="11778" max="11778" width="28.5703125" customWidth="1"/>
    <col min="11779" max="11779" width="21" customWidth="1"/>
    <col min="11780" max="11780" width="14.5703125" customWidth="1"/>
    <col min="11781" max="11781" width="16.28515625" customWidth="1"/>
    <col min="11782" max="12024" width="9.140625" customWidth="1"/>
    <col min="12033" max="12033" width="5.28515625" customWidth="1"/>
    <col min="12034" max="12034" width="28.5703125" customWidth="1"/>
    <col min="12035" max="12035" width="21" customWidth="1"/>
    <col min="12036" max="12036" width="14.5703125" customWidth="1"/>
    <col min="12037" max="12037" width="16.28515625" customWidth="1"/>
    <col min="12038" max="12280" width="9.140625" customWidth="1"/>
    <col min="12289" max="12289" width="5.28515625" customWidth="1"/>
    <col min="12290" max="12290" width="28.5703125" customWidth="1"/>
    <col min="12291" max="12291" width="21" customWidth="1"/>
    <col min="12292" max="12292" width="14.5703125" customWidth="1"/>
    <col min="12293" max="12293" width="16.28515625" customWidth="1"/>
    <col min="12294" max="12536" width="9.140625" customWidth="1"/>
    <col min="12545" max="12545" width="5.28515625" customWidth="1"/>
    <col min="12546" max="12546" width="28.5703125" customWidth="1"/>
    <col min="12547" max="12547" width="21" customWidth="1"/>
    <col min="12548" max="12548" width="14.5703125" customWidth="1"/>
    <col min="12549" max="12549" width="16.28515625" customWidth="1"/>
    <col min="12550" max="12792" width="9.140625" customWidth="1"/>
    <col min="12801" max="12801" width="5.28515625" customWidth="1"/>
    <col min="12802" max="12802" width="28.5703125" customWidth="1"/>
    <col min="12803" max="12803" width="21" customWidth="1"/>
    <col min="12804" max="12804" width="14.5703125" customWidth="1"/>
    <col min="12805" max="12805" width="16.28515625" customWidth="1"/>
    <col min="12806" max="13048" width="9.140625" customWidth="1"/>
    <col min="13057" max="13057" width="5.28515625" customWidth="1"/>
    <col min="13058" max="13058" width="28.5703125" customWidth="1"/>
    <col min="13059" max="13059" width="21" customWidth="1"/>
    <col min="13060" max="13060" width="14.5703125" customWidth="1"/>
    <col min="13061" max="13061" width="16.28515625" customWidth="1"/>
    <col min="13062" max="13304" width="9.140625" customWidth="1"/>
    <col min="13313" max="13313" width="5.28515625" customWidth="1"/>
    <col min="13314" max="13314" width="28.5703125" customWidth="1"/>
    <col min="13315" max="13315" width="21" customWidth="1"/>
    <col min="13316" max="13316" width="14.5703125" customWidth="1"/>
    <col min="13317" max="13317" width="16.28515625" customWidth="1"/>
    <col min="13318" max="13560" width="9.140625" customWidth="1"/>
    <col min="13569" max="13569" width="5.28515625" customWidth="1"/>
    <col min="13570" max="13570" width="28.5703125" customWidth="1"/>
    <col min="13571" max="13571" width="21" customWidth="1"/>
    <col min="13572" max="13572" width="14.5703125" customWidth="1"/>
    <col min="13573" max="13573" width="16.28515625" customWidth="1"/>
    <col min="13574" max="13816" width="9.140625" customWidth="1"/>
    <col min="13825" max="13825" width="5.28515625" customWidth="1"/>
    <col min="13826" max="13826" width="28.5703125" customWidth="1"/>
    <col min="13827" max="13827" width="21" customWidth="1"/>
    <col min="13828" max="13828" width="14.5703125" customWidth="1"/>
    <col min="13829" max="13829" width="16.28515625" customWidth="1"/>
    <col min="13830" max="14072" width="9.140625" customWidth="1"/>
    <col min="14081" max="14081" width="5.28515625" customWidth="1"/>
    <col min="14082" max="14082" width="28.5703125" customWidth="1"/>
    <col min="14083" max="14083" width="21" customWidth="1"/>
    <col min="14084" max="14084" width="14.5703125" customWidth="1"/>
    <col min="14085" max="14085" width="16.28515625" customWidth="1"/>
    <col min="14086" max="14328" width="9.140625" customWidth="1"/>
    <col min="14337" max="14337" width="5.28515625" customWidth="1"/>
    <col min="14338" max="14338" width="28.5703125" customWidth="1"/>
    <col min="14339" max="14339" width="21" customWidth="1"/>
    <col min="14340" max="14340" width="14.5703125" customWidth="1"/>
    <col min="14341" max="14341" width="16.28515625" customWidth="1"/>
    <col min="14342" max="14584" width="9.140625" customWidth="1"/>
    <col min="14593" max="14593" width="5.28515625" customWidth="1"/>
    <col min="14594" max="14594" width="28.5703125" customWidth="1"/>
    <col min="14595" max="14595" width="21" customWidth="1"/>
    <col min="14596" max="14596" width="14.5703125" customWidth="1"/>
    <col min="14597" max="14597" width="16.28515625" customWidth="1"/>
    <col min="14598" max="14840" width="9.140625" customWidth="1"/>
    <col min="14849" max="14849" width="5.28515625" customWidth="1"/>
    <col min="14850" max="14850" width="28.5703125" customWidth="1"/>
    <col min="14851" max="14851" width="21" customWidth="1"/>
    <col min="14852" max="14852" width="14.5703125" customWidth="1"/>
    <col min="14853" max="14853" width="16.28515625" customWidth="1"/>
    <col min="14854" max="15096" width="9.140625" customWidth="1"/>
    <col min="15105" max="15105" width="5.28515625" customWidth="1"/>
    <col min="15106" max="15106" width="28.5703125" customWidth="1"/>
    <col min="15107" max="15107" width="21" customWidth="1"/>
    <col min="15108" max="15108" width="14.5703125" customWidth="1"/>
    <col min="15109" max="15109" width="16.28515625" customWidth="1"/>
    <col min="15110" max="15352" width="9.140625" customWidth="1"/>
    <col min="15361" max="15361" width="5.28515625" customWidth="1"/>
    <col min="15362" max="15362" width="28.5703125" customWidth="1"/>
    <col min="15363" max="15363" width="21" customWidth="1"/>
    <col min="15364" max="15364" width="14.5703125" customWidth="1"/>
    <col min="15365" max="15365" width="16.28515625" customWidth="1"/>
    <col min="15366" max="15608" width="9.140625" customWidth="1"/>
    <col min="15617" max="15617" width="5.28515625" customWidth="1"/>
    <col min="15618" max="15618" width="28.5703125" customWidth="1"/>
    <col min="15619" max="15619" width="21" customWidth="1"/>
    <col min="15620" max="15620" width="14.5703125" customWidth="1"/>
    <col min="15621" max="15621" width="16.28515625" customWidth="1"/>
    <col min="15622" max="15864" width="9.140625" customWidth="1"/>
    <col min="15873" max="15873" width="5.28515625" customWidth="1"/>
    <col min="15874" max="15874" width="28.5703125" customWidth="1"/>
    <col min="15875" max="15875" width="21" customWidth="1"/>
    <col min="15876" max="15876" width="14.5703125" customWidth="1"/>
    <col min="15877" max="15877" width="16.28515625" customWidth="1"/>
    <col min="15878" max="16120" width="9.140625" customWidth="1"/>
    <col min="16129" max="16129" width="5.28515625" customWidth="1"/>
    <col min="16130" max="16130" width="28.5703125" customWidth="1"/>
    <col min="16131" max="16131" width="21" customWidth="1"/>
    <col min="16132" max="16132" width="14.5703125" customWidth="1"/>
    <col min="16133" max="16133" width="16.28515625" customWidth="1"/>
    <col min="16134" max="16376" width="9.140625" customWidth="1"/>
  </cols>
  <sheetData>
    <row r="1" spans="1:5" x14ac:dyDescent="0.25">
      <c r="C1" s="393"/>
      <c r="D1" s="393"/>
      <c r="E1" s="399" t="s">
        <v>1856</v>
      </c>
    </row>
    <row r="2" spans="1:5" x14ac:dyDescent="0.25">
      <c r="C2" s="393"/>
      <c r="D2" s="393"/>
      <c r="E2" s="444" t="s">
        <v>1895</v>
      </c>
    </row>
    <row r="3" spans="1:5" x14ac:dyDescent="0.25">
      <c r="C3" s="393"/>
      <c r="D3" s="399"/>
      <c r="E3" s="399"/>
    </row>
    <row r="4" spans="1:5" x14ac:dyDescent="0.25">
      <c r="A4" s="622" t="s">
        <v>1673</v>
      </c>
      <c r="B4" s="622"/>
      <c r="C4" s="622"/>
      <c r="D4" s="622"/>
      <c r="E4" s="622"/>
    </row>
    <row r="5" spans="1:5" ht="51" customHeight="1" x14ac:dyDescent="0.25">
      <c r="A5" s="580" t="s">
        <v>1904</v>
      </c>
      <c r="B5" s="580"/>
      <c r="C5" s="580"/>
      <c r="D5" s="580"/>
      <c r="E5" s="580"/>
    </row>
    <row r="6" spans="1:5" x14ac:dyDescent="0.25">
      <c r="A6" s="623"/>
      <c r="B6" s="623"/>
      <c r="E6" s="624" t="s">
        <v>1675</v>
      </c>
    </row>
    <row r="7" spans="1:5" ht="30" customHeight="1" x14ac:dyDescent="0.25">
      <c r="A7" s="625" t="s">
        <v>1676</v>
      </c>
      <c r="B7" s="583" t="s">
        <v>1803</v>
      </c>
      <c r="C7" s="430" t="s">
        <v>1804</v>
      </c>
      <c r="D7" s="533" t="s">
        <v>43</v>
      </c>
      <c r="E7" s="534" t="s">
        <v>53</v>
      </c>
    </row>
    <row r="8" spans="1:5" x14ac:dyDescent="0.25">
      <c r="A8" s="499">
        <v>1</v>
      </c>
      <c r="B8" s="669" t="s">
        <v>1806</v>
      </c>
      <c r="C8" s="670">
        <v>2005.6</v>
      </c>
      <c r="D8" s="670">
        <v>2005.6</v>
      </c>
      <c r="E8" s="671">
        <f>D8/C8*100</f>
        <v>100</v>
      </c>
    </row>
    <row r="9" spans="1:5" x14ac:dyDescent="0.25">
      <c r="A9" s="502">
        <v>2</v>
      </c>
      <c r="B9" s="585" t="s">
        <v>1808</v>
      </c>
      <c r="C9" s="589">
        <v>5947.7849999999999</v>
      </c>
      <c r="D9" s="589">
        <v>5947.7849999999999</v>
      </c>
      <c r="E9" s="665">
        <f t="shared" ref="E9:E17" si="0">D9/C9*100</f>
        <v>100</v>
      </c>
    </row>
    <row r="10" spans="1:5" s="621" customFormat="1" x14ac:dyDescent="0.25">
      <c r="A10" s="502">
        <v>3</v>
      </c>
      <c r="B10" s="585" t="s">
        <v>1809</v>
      </c>
      <c r="C10" s="589">
        <v>4395.5</v>
      </c>
      <c r="D10" s="589">
        <v>4395.5</v>
      </c>
      <c r="E10" s="665">
        <f t="shared" si="0"/>
        <v>100</v>
      </c>
    </row>
    <row r="11" spans="1:5" x14ac:dyDescent="0.25">
      <c r="A11" s="502">
        <v>4</v>
      </c>
      <c r="B11" s="585" t="s">
        <v>1810</v>
      </c>
      <c r="C11" s="589">
        <v>3475.8</v>
      </c>
      <c r="D11" s="589">
        <v>3475.8</v>
      </c>
      <c r="E11" s="665">
        <f t="shared" si="0"/>
        <v>100</v>
      </c>
    </row>
    <row r="12" spans="1:5" x14ac:dyDescent="0.25">
      <c r="A12" s="502">
        <v>5</v>
      </c>
      <c r="B12" s="552" t="s">
        <v>1812</v>
      </c>
      <c r="C12" s="589">
        <v>752.19999999999993</v>
      </c>
      <c r="D12" s="589">
        <v>752.19999999999993</v>
      </c>
      <c r="E12" s="665">
        <f t="shared" si="0"/>
        <v>100</v>
      </c>
    </row>
    <row r="13" spans="1:5" x14ac:dyDescent="0.25">
      <c r="A13" s="502">
        <v>6</v>
      </c>
      <c r="B13" s="552" t="s">
        <v>1813</v>
      </c>
      <c r="C13" s="589">
        <v>922</v>
      </c>
      <c r="D13" s="589">
        <v>922</v>
      </c>
      <c r="E13" s="665">
        <f t="shared" si="0"/>
        <v>100</v>
      </c>
    </row>
    <row r="14" spans="1:5" x14ac:dyDescent="0.25">
      <c r="A14" s="502">
        <v>7</v>
      </c>
      <c r="B14" s="585" t="s">
        <v>1816</v>
      </c>
      <c r="C14" s="589">
        <v>1543.2999999999997</v>
      </c>
      <c r="D14" s="589">
        <v>1543.2999999999997</v>
      </c>
      <c r="E14" s="665">
        <f t="shared" si="0"/>
        <v>100</v>
      </c>
    </row>
    <row r="15" spans="1:5" x14ac:dyDescent="0.25">
      <c r="A15" s="502">
        <v>8</v>
      </c>
      <c r="B15" s="585" t="s">
        <v>1818</v>
      </c>
      <c r="C15" s="589">
        <v>2613.9</v>
      </c>
      <c r="D15" s="589">
        <v>2613.9</v>
      </c>
      <c r="E15" s="665"/>
    </row>
    <row r="16" spans="1:5" s="621" customFormat="1" x14ac:dyDescent="0.25">
      <c r="A16" s="505"/>
      <c r="B16" s="506"/>
      <c r="C16" s="664"/>
      <c r="D16" s="664"/>
      <c r="E16" s="665"/>
    </row>
    <row r="17" spans="1:5" s="621" customFormat="1" ht="20.25" customHeight="1" x14ac:dyDescent="0.25">
      <c r="A17" s="672"/>
      <c r="B17" s="483" t="s">
        <v>1823</v>
      </c>
      <c r="C17" s="673">
        <f>SUM(C8:C16)</f>
        <v>21656.085000000003</v>
      </c>
      <c r="D17" s="673">
        <f>SUM(D8:D16)</f>
        <v>21656.085000000003</v>
      </c>
      <c r="E17" s="674">
        <f t="shared" si="0"/>
        <v>100</v>
      </c>
    </row>
  </sheetData>
  <mergeCells count="2">
    <mergeCell ref="A4:E4"/>
    <mergeCell ref="A5:E5"/>
  </mergeCells>
  <printOptions horizontalCentered="1"/>
  <pageMargins left="0.70866141732283472" right="0.46" top="0.74803149606299213" bottom="0.74803149606299213" header="0.31496062992125984" footer="0.31496062992125984"/>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3"/>
  <sheetViews>
    <sheetView view="pageBreakPreview" zoomScaleNormal="100" zoomScaleSheetLayoutView="100" workbookViewId="0">
      <selection activeCell="B55" sqref="B55"/>
    </sheetView>
  </sheetViews>
  <sheetFormatPr defaultRowHeight="12.75" x14ac:dyDescent="0.2"/>
  <cols>
    <col min="1" max="1" width="4.7109375" style="393" customWidth="1"/>
    <col min="2" max="2" width="19.85546875" style="393" customWidth="1"/>
    <col min="3" max="4" width="19.85546875" style="393" hidden="1" customWidth="1"/>
    <col min="5" max="5" width="17.5703125" style="393" customWidth="1"/>
    <col min="6" max="6" width="15.140625" style="393" customWidth="1"/>
    <col min="7" max="7" width="19.140625" style="393" customWidth="1"/>
    <col min="8" max="256" width="9.140625" style="393"/>
    <col min="257" max="257" width="4.7109375" style="393" customWidth="1"/>
    <col min="258" max="258" width="19.85546875" style="393" customWidth="1"/>
    <col min="259" max="260" width="0" style="393" hidden="1" customWidth="1"/>
    <col min="261" max="261" width="17.5703125" style="393" customWidth="1"/>
    <col min="262" max="262" width="15.140625" style="393" customWidth="1"/>
    <col min="263" max="263" width="19.140625" style="393" customWidth="1"/>
    <col min="264" max="512" width="9.140625" style="393"/>
    <col min="513" max="513" width="4.7109375" style="393" customWidth="1"/>
    <col min="514" max="514" width="19.85546875" style="393" customWidth="1"/>
    <col min="515" max="516" width="0" style="393" hidden="1" customWidth="1"/>
    <col min="517" max="517" width="17.5703125" style="393" customWidth="1"/>
    <col min="518" max="518" width="15.140625" style="393" customWidth="1"/>
    <col min="519" max="519" width="19.140625" style="393" customWidth="1"/>
    <col min="520" max="768" width="9.140625" style="393"/>
    <col min="769" max="769" width="4.7109375" style="393" customWidth="1"/>
    <col min="770" max="770" width="19.85546875" style="393" customWidth="1"/>
    <col min="771" max="772" width="0" style="393" hidden="1" customWidth="1"/>
    <col min="773" max="773" width="17.5703125" style="393" customWidth="1"/>
    <col min="774" max="774" width="15.140625" style="393" customWidth="1"/>
    <col min="775" max="775" width="19.140625" style="393" customWidth="1"/>
    <col min="776" max="1024" width="9.140625" style="393"/>
    <col min="1025" max="1025" width="4.7109375" style="393" customWidth="1"/>
    <col min="1026" max="1026" width="19.85546875" style="393" customWidth="1"/>
    <col min="1027" max="1028" width="0" style="393" hidden="1" customWidth="1"/>
    <col min="1029" max="1029" width="17.5703125" style="393" customWidth="1"/>
    <col min="1030" max="1030" width="15.140625" style="393" customWidth="1"/>
    <col min="1031" max="1031" width="19.140625" style="393" customWidth="1"/>
    <col min="1032" max="1280" width="9.140625" style="393"/>
    <col min="1281" max="1281" width="4.7109375" style="393" customWidth="1"/>
    <col min="1282" max="1282" width="19.85546875" style="393" customWidth="1"/>
    <col min="1283" max="1284" width="0" style="393" hidden="1" customWidth="1"/>
    <col min="1285" max="1285" width="17.5703125" style="393" customWidth="1"/>
    <col min="1286" max="1286" width="15.140625" style="393" customWidth="1"/>
    <col min="1287" max="1287" width="19.140625" style="393" customWidth="1"/>
    <col min="1288" max="1536" width="9.140625" style="393"/>
    <col min="1537" max="1537" width="4.7109375" style="393" customWidth="1"/>
    <col min="1538" max="1538" width="19.85546875" style="393" customWidth="1"/>
    <col min="1539" max="1540" width="0" style="393" hidden="1" customWidth="1"/>
    <col min="1541" max="1541" width="17.5703125" style="393" customWidth="1"/>
    <col min="1542" max="1542" width="15.140625" style="393" customWidth="1"/>
    <col min="1543" max="1543" width="19.140625" style="393" customWidth="1"/>
    <col min="1544" max="1792" width="9.140625" style="393"/>
    <col min="1793" max="1793" width="4.7109375" style="393" customWidth="1"/>
    <col min="1794" max="1794" width="19.85546875" style="393" customWidth="1"/>
    <col min="1795" max="1796" width="0" style="393" hidden="1" customWidth="1"/>
    <col min="1797" max="1797" width="17.5703125" style="393" customWidth="1"/>
    <col min="1798" max="1798" width="15.140625" style="393" customWidth="1"/>
    <col min="1799" max="1799" width="19.140625" style="393" customWidth="1"/>
    <col min="1800" max="2048" width="9.140625" style="393"/>
    <col min="2049" max="2049" width="4.7109375" style="393" customWidth="1"/>
    <col min="2050" max="2050" width="19.85546875" style="393" customWidth="1"/>
    <col min="2051" max="2052" width="0" style="393" hidden="1" customWidth="1"/>
    <col min="2053" max="2053" width="17.5703125" style="393" customWidth="1"/>
    <col min="2054" max="2054" width="15.140625" style="393" customWidth="1"/>
    <col min="2055" max="2055" width="19.140625" style="393" customWidth="1"/>
    <col min="2056" max="2304" width="9.140625" style="393"/>
    <col min="2305" max="2305" width="4.7109375" style="393" customWidth="1"/>
    <col min="2306" max="2306" width="19.85546875" style="393" customWidth="1"/>
    <col min="2307" max="2308" width="0" style="393" hidden="1" customWidth="1"/>
    <col min="2309" max="2309" width="17.5703125" style="393" customWidth="1"/>
    <col min="2310" max="2310" width="15.140625" style="393" customWidth="1"/>
    <col min="2311" max="2311" width="19.140625" style="393" customWidth="1"/>
    <col min="2312" max="2560" width="9.140625" style="393"/>
    <col min="2561" max="2561" width="4.7109375" style="393" customWidth="1"/>
    <col min="2562" max="2562" width="19.85546875" style="393" customWidth="1"/>
    <col min="2563" max="2564" width="0" style="393" hidden="1" customWidth="1"/>
    <col min="2565" max="2565" width="17.5703125" style="393" customWidth="1"/>
    <col min="2566" max="2566" width="15.140625" style="393" customWidth="1"/>
    <col min="2567" max="2567" width="19.140625" style="393" customWidth="1"/>
    <col min="2568" max="2816" width="9.140625" style="393"/>
    <col min="2817" max="2817" width="4.7109375" style="393" customWidth="1"/>
    <col min="2818" max="2818" width="19.85546875" style="393" customWidth="1"/>
    <col min="2819" max="2820" width="0" style="393" hidden="1" customWidth="1"/>
    <col min="2821" max="2821" width="17.5703125" style="393" customWidth="1"/>
    <col min="2822" max="2822" width="15.140625" style="393" customWidth="1"/>
    <col min="2823" max="2823" width="19.140625" style="393" customWidth="1"/>
    <col min="2824" max="3072" width="9.140625" style="393"/>
    <col min="3073" max="3073" width="4.7109375" style="393" customWidth="1"/>
    <col min="3074" max="3074" width="19.85546875" style="393" customWidth="1"/>
    <col min="3075" max="3076" width="0" style="393" hidden="1" customWidth="1"/>
    <col min="3077" max="3077" width="17.5703125" style="393" customWidth="1"/>
    <col min="3078" max="3078" width="15.140625" style="393" customWidth="1"/>
    <col min="3079" max="3079" width="19.140625" style="393" customWidth="1"/>
    <col min="3080" max="3328" width="9.140625" style="393"/>
    <col min="3329" max="3329" width="4.7109375" style="393" customWidth="1"/>
    <col min="3330" max="3330" width="19.85546875" style="393" customWidth="1"/>
    <col min="3331" max="3332" width="0" style="393" hidden="1" customWidth="1"/>
    <col min="3333" max="3333" width="17.5703125" style="393" customWidth="1"/>
    <col min="3334" max="3334" width="15.140625" style="393" customWidth="1"/>
    <col min="3335" max="3335" width="19.140625" style="393" customWidth="1"/>
    <col min="3336" max="3584" width="9.140625" style="393"/>
    <col min="3585" max="3585" width="4.7109375" style="393" customWidth="1"/>
    <col min="3586" max="3586" width="19.85546875" style="393" customWidth="1"/>
    <col min="3587" max="3588" width="0" style="393" hidden="1" customWidth="1"/>
    <col min="3589" max="3589" width="17.5703125" style="393" customWidth="1"/>
    <col min="3590" max="3590" width="15.140625" style="393" customWidth="1"/>
    <col min="3591" max="3591" width="19.140625" style="393" customWidth="1"/>
    <col min="3592" max="3840" width="9.140625" style="393"/>
    <col min="3841" max="3841" width="4.7109375" style="393" customWidth="1"/>
    <col min="3842" max="3842" width="19.85546875" style="393" customWidth="1"/>
    <col min="3843" max="3844" width="0" style="393" hidden="1" customWidth="1"/>
    <col min="3845" max="3845" width="17.5703125" style="393" customWidth="1"/>
    <col min="3846" max="3846" width="15.140625" style="393" customWidth="1"/>
    <col min="3847" max="3847" width="19.140625" style="393" customWidth="1"/>
    <col min="3848" max="4096" width="9.140625" style="393"/>
    <col min="4097" max="4097" width="4.7109375" style="393" customWidth="1"/>
    <col min="4098" max="4098" width="19.85546875" style="393" customWidth="1"/>
    <col min="4099" max="4100" width="0" style="393" hidden="1" customWidth="1"/>
    <col min="4101" max="4101" width="17.5703125" style="393" customWidth="1"/>
    <col min="4102" max="4102" width="15.140625" style="393" customWidth="1"/>
    <col min="4103" max="4103" width="19.140625" style="393" customWidth="1"/>
    <col min="4104" max="4352" width="9.140625" style="393"/>
    <col min="4353" max="4353" width="4.7109375" style="393" customWidth="1"/>
    <col min="4354" max="4354" width="19.85546875" style="393" customWidth="1"/>
    <col min="4355" max="4356" width="0" style="393" hidden="1" customWidth="1"/>
    <col min="4357" max="4357" width="17.5703125" style="393" customWidth="1"/>
    <col min="4358" max="4358" width="15.140625" style="393" customWidth="1"/>
    <col min="4359" max="4359" width="19.140625" style="393" customWidth="1"/>
    <col min="4360" max="4608" width="9.140625" style="393"/>
    <col min="4609" max="4609" width="4.7109375" style="393" customWidth="1"/>
    <col min="4610" max="4610" width="19.85546875" style="393" customWidth="1"/>
    <col min="4611" max="4612" width="0" style="393" hidden="1" customWidth="1"/>
    <col min="4613" max="4613" width="17.5703125" style="393" customWidth="1"/>
    <col min="4614" max="4614" width="15.140625" style="393" customWidth="1"/>
    <col min="4615" max="4615" width="19.140625" style="393" customWidth="1"/>
    <col min="4616" max="4864" width="9.140625" style="393"/>
    <col min="4865" max="4865" width="4.7109375" style="393" customWidth="1"/>
    <col min="4866" max="4866" width="19.85546875" style="393" customWidth="1"/>
    <col min="4867" max="4868" width="0" style="393" hidden="1" customWidth="1"/>
    <col min="4869" max="4869" width="17.5703125" style="393" customWidth="1"/>
    <col min="4870" max="4870" width="15.140625" style="393" customWidth="1"/>
    <col min="4871" max="4871" width="19.140625" style="393" customWidth="1"/>
    <col min="4872" max="5120" width="9.140625" style="393"/>
    <col min="5121" max="5121" width="4.7109375" style="393" customWidth="1"/>
    <col min="5122" max="5122" width="19.85546875" style="393" customWidth="1"/>
    <col min="5123" max="5124" width="0" style="393" hidden="1" customWidth="1"/>
    <col min="5125" max="5125" width="17.5703125" style="393" customWidth="1"/>
    <col min="5126" max="5126" width="15.140625" style="393" customWidth="1"/>
    <col min="5127" max="5127" width="19.140625" style="393" customWidth="1"/>
    <col min="5128" max="5376" width="9.140625" style="393"/>
    <col min="5377" max="5377" width="4.7109375" style="393" customWidth="1"/>
    <col min="5378" max="5378" width="19.85546875" style="393" customWidth="1"/>
    <col min="5379" max="5380" width="0" style="393" hidden="1" customWidth="1"/>
    <col min="5381" max="5381" width="17.5703125" style="393" customWidth="1"/>
    <col min="5382" max="5382" width="15.140625" style="393" customWidth="1"/>
    <col min="5383" max="5383" width="19.140625" style="393" customWidth="1"/>
    <col min="5384" max="5632" width="9.140625" style="393"/>
    <col min="5633" max="5633" width="4.7109375" style="393" customWidth="1"/>
    <col min="5634" max="5634" width="19.85546875" style="393" customWidth="1"/>
    <col min="5635" max="5636" width="0" style="393" hidden="1" customWidth="1"/>
    <col min="5637" max="5637" width="17.5703125" style="393" customWidth="1"/>
    <col min="5638" max="5638" width="15.140625" style="393" customWidth="1"/>
    <col min="5639" max="5639" width="19.140625" style="393" customWidth="1"/>
    <col min="5640" max="5888" width="9.140625" style="393"/>
    <col min="5889" max="5889" width="4.7109375" style="393" customWidth="1"/>
    <col min="5890" max="5890" width="19.85546875" style="393" customWidth="1"/>
    <col min="5891" max="5892" width="0" style="393" hidden="1" customWidth="1"/>
    <col min="5893" max="5893" width="17.5703125" style="393" customWidth="1"/>
    <col min="5894" max="5894" width="15.140625" style="393" customWidth="1"/>
    <col min="5895" max="5895" width="19.140625" style="393" customWidth="1"/>
    <col min="5896" max="6144" width="9.140625" style="393"/>
    <col min="6145" max="6145" width="4.7109375" style="393" customWidth="1"/>
    <col min="6146" max="6146" width="19.85546875" style="393" customWidth="1"/>
    <col min="6147" max="6148" width="0" style="393" hidden="1" customWidth="1"/>
    <col min="6149" max="6149" width="17.5703125" style="393" customWidth="1"/>
    <col min="6150" max="6150" width="15.140625" style="393" customWidth="1"/>
    <col min="6151" max="6151" width="19.140625" style="393" customWidth="1"/>
    <col min="6152" max="6400" width="9.140625" style="393"/>
    <col min="6401" max="6401" width="4.7109375" style="393" customWidth="1"/>
    <col min="6402" max="6402" width="19.85546875" style="393" customWidth="1"/>
    <col min="6403" max="6404" width="0" style="393" hidden="1" customWidth="1"/>
    <col min="6405" max="6405" width="17.5703125" style="393" customWidth="1"/>
    <col min="6406" max="6406" width="15.140625" style="393" customWidth="1"/>
    <col min="6407" max="6407" width="19.140625" style="393" customWidth="1"/>
    <col min="6408" max="6656" width="9.140625" style="393"/>
    <col min="6657" max="6657" width="4.7109375" style="393" customWidth="1"/>
    <col min="6658" max="6658" width="19.85546875" style="393" customWidth="1"/>
    <col min="6659" max="6660" width="0" style="393" hidden="1" customWidth="1"/>
    <col min="6661" max="6661" width="17.5703125" style="393" customWidth="1"/>
    <col min="6662" max="6662" width="15.140625" style="393" customWidth="1"/>
    <col min="6663" max="6663" width="19.140625" style="393" customWidth="1"/>
    <col min="6664" max="6912" width="9.140625" style="393"/>
    <col min="6913" max="6913" width="4.7109375" style="393" customWidth="1"/>
    <col min="6914" max="6914" width="19.85546875" style="393" customWidth="1"/>
    <col min="6915" max="6916" width="0" style="393" hidden="1" customWidth="1"/>
    <col min="6917" max="6917" width="17.5703125" style="393" customWidth="1"/>
    <col min="6918" max="6918" width="15.140625" style="393" customWidth="1"/>
    <col min="6919" max="6919" width="19.140625" style="393" customWidth="1"/>
    <col min="6920" max="7168" width="9.140625" style="393"/>
    <col min="7169" max="7169" width="4.7109375" style="393" customWidth="1"/>
    <col min="7170" max="7170" width="19.85546875" style="393" customWidth="1"/>
    <col min="7171" max="7172" width="0" style="393" hidden="1" customWidth="1"/>
    <col min="7173" max="7173" width="17.5703125" style="393" customWidth="1"/>
    <col min="7174" max="7174" width="15.140625" style="393" customWidth="1"/>
    <col min="7175" max="7175" width="19.140625" style="393" customWidth="1"/>
    <col min="7176" max="7424" width="9.140625" style="393"/>
    <col min="7425" max="7425" width="4.7109375" style="393" customWidth="1"/>
    <col min="7426" max="7426" width="19.85546875" style="393" customWidth="1"/>
    <col min="7427" max="7428" width="0" style="393" hidden="1" customWidth="1"/>
    <col min="7429" max="7429" width="17.5703125" style="393" customWidth="1"/>
    <col min="7430" max="7430" width="15.140625" style="393" customWidth="1"/>
    <col min="7431" max="7431" width="19.140625" style="393" customWidth="1"/>
    <col min="7432" max="7680" width="9.140625" style="393"/>
    <col min="7681" max="7681" width="4.7109375" style="393" customWidth="1"/>
    <col min="7682" max="7682" width="19.85546875" style="393" customWidth="1"/>
    <col min="7683" max="7684" width="0" style="393" hidden="1" customWidth="1"/>
    <col min="7685" max="7685" width="17.5703125" style="393" customWidth="1"/>
    <col min="7686" max="7686" width="15.140625" style="393" customWidth="1"/>
    <col min="7687" max="7687" width="19.140625" style="393" customWidth="1"/>
    <col min="7688" max="7936" width="9.140625" style="393"/>
    <col min="7937" max="7937" width="4.7109375" style="393" customWidth="1"/>
    <col min="7938" max="7938" width="19.85546875" style="393" customWidth="1"/>
    <col min="7939" max="7940" width="0" style="393" hidden="1" customWidth="1"/>
    <col min="7941" max="7941" width="17.5703125" style="393" customWidth="1"/>
    <col min="7942" max="7942" width="15.140625" style="393" customWidth="1"/>
    <col min="7943" max="7943" width="19.140625" style="393" customWidth="1"/>
    <col min="7944" max="8192" width="9.140625" style="393"/>
    <col min="8193" max="8193" width="4.7109375" style="393" customWidth="1"/>
    <col min="8194" max="8194" width="19.85546875" style="393" customWidth="1"/>
    <col min="8195" max="8196" width="0" style="393" hidden="1" customWidth="1"/>
    <col min="8197" max="8197" width="17.5703125" style="393" customWidth="1"/>
    <col min="8198" max="8198" width="15.140625" style="393" customWidth="1"/>
    <col min="8199" max="8199" width="19.140625" style="393" customWidth="1"/>
    <col min="8200" max="8448" width="9.140625" style="393"/>
    <col min="8449" max="8449" width="4.7109375" style="393" customWidth="1"/>
    <col min="8450" max="8450" width="19.85546875" style="393" customWidth="1"/>
    <col min="8451" max="8452" width="0" style="393" hidden="1" customWidth="1"/>
    <col min="8453" max="8453" width="17.5703125" style="393" customWidth="1"/>
    <col min="8454" max="8454" width="15.140625" style="393" customWidth="1"/>
    <col min="8455" max="8455" width="19.140625" style="393" customWidth="1"/>
    <col min="8456" max="8704" width="9.140625" style="393"/>
    <col min="8705" max="8705" width="4.7109375" style="393" customWidth="1"/>
    <col min="8706" max="8706" width="19.85546875" style="393" customWidth="1"/>
    <col min="8707" max="8708" width="0" style="393" hidden="1" customWidth="1"/>
    <col min="8709" max="8709" width="17.5703125" style="393" customWidth="1"/>
    <col min="8710" max="8710" width="15.140625" style="393" customWidth="1"/>
    <col min="8711" max="8711" width="19.140625" style="393" customWidth="1"/>
    <col min="8712" max="8960" width="9.140625" style="393"/>
    <col min="8961" max="8961" width="4.7109375" style="393" customWidth="1"/>
    <col min="8962" max="8962" width="19.85546875" style="393" customWidth="1"/>
    <col min="8963" max="8964" width="0" style="393" hidden="1" customWidth="1"/>
    <col min="8965" max="8965" width="17.5703125" style="393" customWidth="1"/>
    <col min="8966" max="8966" width="15.140625" style="393" customWidth="1"/>
    <col min="8967" max="8967" width="19.140625" style="393" customWidth="1"/>
    <col min="8968" max="9216" width="9.140625" style="393"/>
    <col min="9217" max="9217" width="4.7109375" style="393" customWidth="1"/>
    <col min="9218" max="9218" width="19.85546875" style="393" customWidth="1"/>
    <col min="9219" max="9220" width="0" style="393" hidden="1" customWidth="1"/>
    <col min="9221" max="9221" width="17.5703125" style="393" customWidth="1"/>
    <col min="9222" max="9222" width="15.140625" style="393" customWidth="1"/>
    <col min="9223" max="9223" width="19.140625" style="393" customWidth="1"/>
    <col min="9224" max="9472" width="9.140625" style="393"/>
    <col min="9473" max="9473" width="4.7109375" style="393" customWidth="1"/>
    <col min="9474" max="9474" width="19.85546875" style="393" customWidth="1"/>
    <col min="9475" max="9476" width="0" style="393" hidden="1" customWidth="1"/>
    <col min="9477" max="9477" width="17.5703125" style="393" customWidth="1"/>
    <col min="9478" max="9478" width="15.140625" style="393" customWidth="1"/>
    <col min="9479" max="9479" width="19.140625" style="393" customWidth="1"/>
    <col min="9480" max="9728" width="9.140625" style="393"/>
    <col min="9729" max="9729" width="4.7109375" style="393" customWidth="1"/>
    <col min="9730" max="9730" width="19.85546875" style="393" customWidth="1"/>
    <col min="9731" max="9732" width="0" style="393" hidden="1" customWidth="1"/>
    <col min="9733" max="9733" width="17.5703125" style="393" customWidth="1"/>
    <col min="9734" max="9734" width="15.140625" style="393" customWidth="1"/>
    <col min="9735" max="9735" width="19.140625" style="393" customWidth="1"/>
    <col min="9736" max="9984" width="9.140625" style="393"/>
    <col min="9985" max="9985" width="4.7109375" style="393" customWidth="1"/>
    <col min="9986" max="9986" width="19.85546875" style="393" customWidth="1"/>
    <col min="9987" max="9988" width="0" style="393" hidden="1" customWidth="1"/>
    <col min="9989" max="9989" width="17.5703125" style="393" customWidth="1"/>
    <col min="9990" max="9990" width="15.140625" style="393" customWidth="1"/>
    <col min="9991" max="9991" width="19.140625" style="393" customWidth="1"/>
    <col min="9992" max="10240" width="9.140625" style="393"/>
    <col min="10241" max="10241" width="4.7109375" style="393" customWidth="1"/>
    <col min="10242" max="10242" width="19.85546875" style="393" customWidth="1"/>
    <col min="10243" max="10244" width="0" style="393" hidden="1" customWidth="1"/>
    <col min="10245" max="10245" width="17.5703125" style="393" customWidth="1"/>
    <col min="10246" max="10246" width="15.140625" style="393" customWidth="1"/>
    <col min="10247" max="10247" width="19.140625" style="393" customWidth="1"/>
    <col min="10248" max="10496" width="9.140625" style="393"/>
    <col min="10497" max="10497" width="4.7109375" style="393" customWidth="1"/>
    <col min="10498" max="10498" width="19.85546875" style="393" customWidth="1"/>
    <col min="10499" max="10500" width="0" style="393" hidden="1" customWidth="1"/>
    <col min="10501" max="10501" width="17.5703125" style="393" customWidth="1"/>
    <col min="10502" max="10502" width="15.140625" style="393" customWidth="1"/>
    <col min="10503" max="10503" width="19.140625" style="393" customWidth="1"/>
    <col min="10504" max="10752" width="9.140625" style="393"/>
    <col min="10753" max="10753" width="4.7109375" style="393" customWidth="1"/>
    <col min="10754" max="10754" width="19.85546875" style="393" customWidth="1"/>
    <col min="10755" max="10756" width="0" style="393" hidden="1" customWidth="1"/>
    <col min="10757" max="10757" width="17.5703125" style="393" customWidth="1"/>
    <col min="10758" max="10758" width="15.140625" style="393" customWidth="1"/>
    <col min="10759" max="10759" width="19.140625" style="393" customWidth="1"/>
    <col min="10760" max="11008" width="9.140625" style="393"/>
    <col min="11009" max="11009" width="4.7109375" style="393" customWidth="1"/>
    <col min="11010" max="11010" width="19.85546875" style="393" customWidth="1"/>
    <col min="11011" max="11012" width="0" style="393" hidden="1" customWidth="1"/>
    <col min="11013" max="11013" width="17.5703125" style="393" customWidth="1"/>
    <col min="11014" max="11014" width="15.140625" style="393" customWidth="1"/>
    <col min="11015" max="11015" width="19.140625" style="393" customWidth="1"/>
    <col min="11016" max="11264" width="9.140625" style="393"/>
    <col min="11265" max="11265" width="4.7109375" style="393" customWidth="1"/>
    <col min="11266" max="11266" width="19.85546875" style="393" customWidth="1"/>
    <col min="11267" max="11268" width="0" style="393" hidden="1" customWidth="1"/>
    <col min="11269" max="11269" width="17.5703125" style="393" customWidth="1"/>
    <col min="11270" max="11270" width="15.140625" style="393" customWidth="1"/>
    <col min="11271" max="11271" width="19.140625" style="393" customWidth="1"/>
    <col min="11272" max="11520" width="9.140625" style="393"/>
    <col min="11521" max="11521" width="4.7109375" style="393" customWidth="1"/>
    <col min="11522" max="11522" width="19.85546875" style="393" customWidth="1"/>
    <col min="11523" max="11524" width="0" style="393" hidden="1" customWidth="1"/>
    <col min="11525" max="11525" width="17.5703125" style="393" customWidth="1"/>
    <col min="11526" max="11526" width="15.140625" style="393" customWidth="1"/>
    <col min="11527" max="11527" width="19.140625" style="393" customWidth="1"/>
    <col min="11528" max="11776" width="9.140625" style="393"/>
    <col min="11777" max="11777" width="4.7109375" style="393" customWidth="1"/>
    <col min="11778" max="11778" width="19.85546875" style="393" customWidth="1"/>
    <col min="11779" max="11780" width="0" style="393" hidden="1" customWidth="1"/>
    <col min="11781" max="11781" width="17.5703125" style="393" customWidth="1"/>
    <col min="11782" max="11782" width="15.140625" style="393" customWidth="1"/>
    <col min="11783" max="11783" width="19.140625" style="393" customWidth="1"/>
    <col min="11784" max="12032" width="9.140625" style="393"/>
    <col min="12033" max="12033" width="4.7109375" style="393" customWidth="1"/>
    <col min="12034" max="12034" width="19.85546875" style="393" customWidth="1"/>
    <col min="12035" max="12036" width="0" style="393" hidden="1" customWidth="1"/>
    <col min="12037" max="12037" width="17.5703125" style="393" customWidth="1"/>
    <col min="12038" max="12038" width="15.140625" style="393" customWidth="1"/>
    <col min="12039" max="12039" width="19.140625" style="393" customWidth="1"/>
    <col min="12040" max="12288" width="9.140625" style="393"/>
    <col min="12289" max="12289" width="4.7109375" style="393" customWidth="1"/>
    <col min="12290" max="12290" width="19.85546875" style="393" customWidth="1"/>
    <col min="12291" max="12292" width="0" style="393" hidden="1" customWidth="1"/>
    <col min="12293" max="12293" width="17.5703125" style="393" customWidth="1"/>
    <col min="12294" max="12294" width="15.140625" style="393" customWidth="1"/>
    <col min="12295" max="12295" width="19.140625" style="393" customWidth="1"/>
    <col min="12296" max="12544" width="9.140625" style="393"/>
    <col min="12545" max="12545" width="4.7109375" style="393" customWidth="1"/>
    <col min="12546" max="12546" width="19.85546875" style="393" customWidth="1"/>
    <col min="12547" max="12548" width="0" style="393" hidden="1" customWidth="1"/>
    <col min="12549" max="12549" width="17.5703125" style="393" customWidth="1"/>
    <col min="12550" max="12550" width="15.140625" style="393" customWidth="1"/>
    <col min="12551" max="12551" width="19.140625" style="393" customWidth="1"/>
    <col min="12552" max="12800" width="9.140625" style="393"/>
    <col min="12801" max="12801" width="4.7109375" style="393" customWidth="1"/>
    <col min="12802" max="12802" width="19.85546875" style="393" customWidth="1"/>
    <col min="12803" max="12804" width="0" style="393" hidden="1" customWidth="1"/>
    <col min="12805" max="12805" width="17.5703125" style="393" customWidth="1"/>
    <col min="12806" max="12806" width="15.140625" style="393" customWidth="1"/>
    <col min="12807" max="12807" width="19.140625" style="393" customWidth="1"/>
    <col min="12808" max="13056" width="9.140625" style="393"/>
    <col min="13057" max="13057" width="4.7109375" style="393" customWidth="1"/>
    <col min="13058" max="13058" width="19.85546875" style="393" customWidth="1"/>
    <col min="13059" max="13060" width="0" style="393" hidden="1" customWidth="1"/>
    <col min="13061" max="13061" width="17.5703125" style="393" customWidth="1"/>
    <col min="13062" max="13062" width="15.140625" style="393" customWidth="1"/>
    <col min="13063" max="13063" width="19.140625" style="393" customWidth="1"/>
    <col min="13064" max="13312" width="9.140625" style="393"/>
    <col min="13313" max="13313" width="4.7109375" style="393" customWidth="1"/>
    <col min="13314" max="13314" width="19.85546875" style="393" customWidth="1"/>
    <col min="13315" max="13316" width="0" style="393" hidden="1" customWidth="1"/>
    <col min="13317" max="13317" width="17.5703125" style="393" customWidth="1"/>
    <col min="13318" max="13318" width="15.140625" style="393" customWidth="1"/>
    <col min="13319" max="13319" width="19.140625" style="393" customWidth="1"/>
    <col min="13320" max="13568" width="9.140625" style="393"/>
    <col min="13569" max="13569" width="4.7109375" style="393" customWidth="1"/>
    <col min="13570" max="13570" width="19.85546875" style="393" customWidth="1"/>
    <col min="13571" max="13572" width="0" style="393" hidden="1" customWidth="1"/>
    <col min="13573" max="13573" width="17.5703125" style="393" customWidth="1"/>
    <col min="13574" max="13574" width="15.140625" style="393" customWidth="1"/>
    <col min="13575" max="13575" width="19.140625" style="393" customWidth="1"/>
    <col min="13576" max="13824" width="9.140625" style="393"/>
    <col min="13825" max="13825" width="4.7109375" style="393" customWidth="1"/>
    <col min="13826" max="13826" width="19.85546875" style="393" customWidth="1"/>
    <col min="13827" max="13828" width="0" style="393" hidden="1" customWidth="1"/>
    <col min="13829" max="13829" width="17.5703125" style="393" customWidth="1"/>
    <col min="13830" max="13830" width="15.140625" style="393" customWidth="1"/>
    <col min="13831" max="13831" width="19.140625" style="393" customWidth="1"/>
    <col min="13832" max="14080" width="9.140625" style="393"/>
    <col min="14081" max="14081" width="4.7109375" style="393" customWidth="1"/>
    <col min="14082" max="14082" width="19.85546875" style="393" customWidth="1"/>
    <col min="14083" max="14084" width="0" style="393" hidden="1" customWidth="1"/>
    <col min="14085" max="14085" width="17.5703125" style="393" customWidth="1"/>
    <col min="14086" max="14086" width="15.140625" style="393" customWidth="1"/>
    <col min="14087" max="14087" width="19.140625" style="393" customWidth="1"/>
    <col min="14088" max="14336" width="9.140625" style="393"/>
    <col min="14337" max="14337" width="4.7109375" style="393" customWidth="1"/>
    <col min="14338" max="14338" width="19.85546875" style="393" customWidth="1"/>
    <col min="14339" max="14340" width="0" style="393" hidden="1" customWidth="1"/>
    <col min="14341" max="14341" width="17.5703125" style="393" customWidth="1"/>
    <col min="14342" max="14342" width="15.140625" style="393" customWidth="1"/>
    <col min="14343" max="14343" width="19.140625" style="393" customWidth="1"/>
    <col min="14344" max="14592" width="9.140625" style="393"/>
    <col min="14593" max="14593" width="4.7109375" style="393" customWidth="1"/>
    <col min="14594" max="14594" width="19.85546875" style="393" customWidth="1"/>
    <col min="14595" max="14596" width="0" style="393" hidden="1" customWidth="1"/>
    <col min="14597" max="14597" width="17.5703125" style="393" customWidth="1"/>
    <col min="14598" max="14598" width="15.140625" style="393" customWidth="1"/>
    <col min="14599" max="14599" width="19.140625" style="393" customWidth="1"/>
    <col min="14600" max="14848" width="9.140625" style="393"/>
    <col min="14849" max="14849" width="4.7109375" style="393" customWidth="1"/>
    <col min="14850" max="14850" width="19.85546875" style="393" customWidth="1"/>
    <col min="14851" max="14852" width="0" style="393" hidden="1" customWidth="1"/>
    <col min="14853" max="14853" width="17.5703125" style="393" customWidth="1"/>
    <col min="14854" max="14854" width="15.140625" style="393" customWidth="1"/>
    <col min="14855" max="14855" width="19.140625" style="393" customWidth="1"/>
    <col min="14856" max="15104" width="9.140625" style="393"/>
    <col min="15105" max="15105" width="4.7109375" style="393" customWidth="1"/>
    <col min="15106" max="15106" width="19.85546875" style="393" customWidth="1"/>
    <col min="15107" max="15108" width="0" style="393" hidden="1" customWidth="1"/>
    <col min="15109" max="15109" width="17.5703125" style="393" customWidth="1"/>
    <col min="15110" max="15110" width="15.140625" style="393" customWidth="1"/>
    <col min="15111" max="15111" width="19.140625" style="393" customWidth="1"/>
    <col min="15112" max="15360" width="9.140625" style="393"/>
    <col min="15361" max="15361" width="4.7109375" style="393" customWidth="1"/>
    <col min="15362" max="15362" width="19.85546875" style="393" customWidth="1"/>
    <col min="15363" max="15364" width="0" style="393" hidden="1" customWidth="1"/>
    <col min="15365" max="15365" width="17.5703125" style="393" customWidth="1"/>
    <col min="15366" max="15366" width="15.140625" style="393" customWidth="1"/>
    <col min="15367" max="15367" width="19.140625" style="393" customWidth="1"/>
    <col min="15368" max="15616" width="9.140625" style="393"/>
    <col min="15617" max="15617" width="4.7109375" style="393" customWidth="1"/>
    <col min="15618" max="15618" width="19.85546875" style="393" customWidth="1"/>
    <col min="15619" max="15620" width="0" style="393" hidden="1" customWidth="1"/>
    <col min="15621" max="15621" width="17.5703125" style="393" customWidth="1"/>
    <col min="15622" max="15622" width="15.140625" style="393" customWidth="1"/>
    <col min="15623" max="15623" width="19.140625" style="393" customWidth="1"/>
    <col min="15624" max="15872" width="9.140625" style="393"/>
    <col min="15873" max="15873" width="4.7109375" style="393" customWidth="1"/>
    <col min="15874" max="15874" width="19.85546875" style="393" customWidth="1"/>
    <col min="15875" max="15876" width="0" style="393" hidden="1" customWidth="1"/>
    <col min="15877" max="15877" width="17.5703125" style="393" customWidth="1"/>
    <col min="15878" max="15878" width="15.140625" style="393" customWidth="1"/>
    <col min="15879" max="15879" width="19.140625" style="393" customWidth="1"/>
    <col min="15880" max="16128" width="9.140625" style="393"/>
    <col min="16129" max="16129" width="4.7109375" style="393" customWidth="1"/>
    <col min="16130" max="16130" width="19.85546875" style="393" customWidth="1"/>
    <col min="16131" max="16132" width="0" style="393" hidden="1" customWidth="1"/>
    <col min="16133" max="16133" width="17.5703125" style="393" customWidth="1"/>
    <col min="16134" max="16134" width="15.140625" style="393" customWidth="1"/>
    <col min="16135" max="16135" width="19.140625" style="393" customWidth="1"/>
    <col min="16136" max="16384" width="9.140625" style="393"/>
  </cols>
  <sheetData>
    <row r="1" spans="1:15" ht="15.75" x14ac:dyDescent="0.25">
      <c r="A1" s="394"/>
      <c r="G1" s="399" t="s">
        <v>1858</v>
      </c>
    </row>
    <row r="2" spans="1:15" ht="15.75" x14ac:dyDescent="0.25">
      <c r="A2" s="394"/>
      <c r="G2" s="444" t="s">
        <v>1895</v>
      </c>
    </row>
    <row r="3" spans="1:15" ht="15.75" x14ac:dyDescent="0.25">
      <c r="A3" s="394"/>
      <c r="F3" s="399"/>
      <c r="G3" s="399"/>
    </row>
    <row r="4" spans="1:15" ht="19.5" customHeight="1" x14ac:dyDescent="0.25">
      <c r="A4" s="445" t="s">
        <v>1673</v>
      </c>
      <c r="B4" s="445"/>
      <c r="C4" s="445"/>
      <c r="D4" s="445"/>
      <c r="E4" s="445"/>
      <c r="F4" s="445"/>
      <c r="G4" s="445"/>
    </row>
    <row r="5" spans="1:15" ht="9.75" customHeight="1" x14ac:dyDescent="0.2">
      <c r="A5" s="611"/>
      <c r="B5" s="611"/>
      <c r="C5" s="611"/>
      <c r="D5" s="611"/>
      <c r="E5" s="611"/>
      <c r="F5" s="642"/>
      <c r="G5" s="642"/>
      <c r="H5" s="642"/>
      <c r="I5" s="642"/>
      <c r="J5" s="642"/>
      <c r="K5" s="642"/>
      <c r="L5" s="642"/>
      <c r="M5" s="642"/>
      <c r="N5" s="642"/>
      <c r="O5" s="642"/>
    </row>
    <row r="6" spans="1:15" ht="52.5" customHeight="1" x14ac:dyDescent="0.2">
      <c r="A6" s="446" t="s">
        <v>1905</v>
      </c>
      <c r="B6" s="446"/>
      <c r="C6" s="446"/>
      <c r="D6" s="446"/>
      <c r="E6" s="446"/>
      <c r="F6" s="446"/>
      <c r="G6" s="446"/>
      <c r="H6" s="642"/>
      <c r="I6" s="642"/>
      <c r="J6" s="642"/>
      <c r="K6" s="642"/>
      <c r="L6" s="642"/>
      <c r="M6" s="642"/>
      <c r="N6" s="642"/>
      <c r="O6" s="642"/>
    </row>
    <row r="7" spans="1:15" ht="20.25" customHeight="1" x14ac:dyDescent="0.25">
      <c r="A7" s="447"/>
      <c r="B7" s="447"/>
      <c r="C7" s="447"/>
      <c r="D7" s="447"/>
      <c r="G7" s="521" t="s">
        <v>1675</v>
      </c>
    </row>
    <row r="8" spans="1:15" ht="30" customHeight="1" x14ac:dyDescent="0.2">
      <c r="A8" s="404" t="s">
        <v>1676</v>
      </c>
      <c r="B8" s="404" t="s">
        <v>1803</v>
      </c>
      <c r="C8" s="406" t="s">
        <v>1804</v>
      </c>
      <c r="D8" s="406" t="s">
        <v>1805</v>
      </c>
      <c r="E8" s="675" t="s">
        <v>1804</v>
      </c>
      <c r="F8" s="676" t="s">
        <v>43</v>
      </c>
      <c r="G8" s="406" t="s">
        <v>53</v>
      </c>
    </row>
    <row r="9" spans="1:15" ht="15.75" x14ac:dyDescent="0.2">
      <c r="A9" s="408">
        <v>1</v>
      </c>
      <c r="B9" s="677" t="s">
        <v>1817</v>
      </c>
      <c r="C9" s="678"/>
      <c r="D9" s="678"/>
      <c r="E9" s="679">
        <v>303.03030000000001</v>
      </c>
      <c r="F9" s="680">
        <v>303.03030000000001</v>
      </c>
      <c r="G9" s="681">
        <f>F9/E9*100</f>
        <v>100</v>
      </c>
    </row>
    <row r="10" spans="1:15" ht="15.75" x14ac:dyDescent="0.2">
      <c r="A10" s="414">
        <v>2</v>
      </c>
      <c r="B10" s="682" t="s">
        <v>1829</v>
      </c>
      <c r="C10" s="682"/>
      <c r="D10" s="682"/>
      <c r="E10" s="683">
        <v>378.78787999999997</v>
      </c>
      <c r="F10" s="463">
        <v>378.78787999999997</v>
      </c>
      <c r="G10" s="684">
        <f>F10/E10*100</f>
        <v>100</v>
      </c>
    </row>
    <row r="11" spans="1:15" ht="11.25" customHeight="1" x14ac:dyDescent="0.25">
      <c r="A11" s="415"/>
      <c r="B11" s="682"/>
      <c r="C11" s="682"/>
      <c r="D11" s="682"/>
      <c r="E11" s="683"/>
      <c r="F11" s="685"/>
      <c r="G11" s="686"/>
    </row>
    <row r="12" spans="1:15" ht="24" customHeight="1" x14ac:dyDescent="0.2">
      <c r="A12" s="687"/>
      <c r="B12" s="688" t="s">
        <v>1823</v>
      </c>
      <c r="C12" s="689"/>
      <c r="D12" s="689"/>
      <c r="E12" s="690">
        <f>E9+E10</f>
        <v>681.81817999999998</v>
      </c>
      <c r="F12" s="690">
        <f>F9+F10</f>
        <v>681.81817999999998</v>
      </c>
      <c r="G12" s="691">
        <f>F12/E12*100</f>
        <v>100</v>
      </c>
      <c r="J12" s="436"/>
    </row>
    <row r="13" spans="1:15" x14ac:dyDescent="0.2">
      <c r="E13" s="692"/>
      <c r="F13" s="692"/>
      <c r="G13" s="692"/>
      <c r="J13" s="436"/>
      <c r="L13" s="436"/>
    </row>
  </sheetData>
  <mergeCells count="3">
    <mergeCell ref="A4:G4"/>
    <mergeCell ref="A5:E5"/>
    <mergeCell ref="A6:G6"/>
  </mergeCells>
  <printOptions horizontalCentered="1"/>
  <pageMargins left="0.59055118110236227" right="0.41" top="0.47244094488188981" bottom="0.98425196850393704" header="0.19685039370078741"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7"/>
  <sheetViews>
    <sheetView view="pageBreakPreview" zoomScaleNormal="100" zoomScaleSheetLayoutView="100" workbookViewId="0">
      <selection activeCell="B55" sqref="B55"/>
    </sheetView>
  </sheetViews>
  <sheetFormatPr defaultRowHeight="12.75" x14ac:dyDescent="0.2"/>
  <cols>
    <col min="1" max="1" width="5.140625" style="579" customWidth="1"/>
    <col min="2" max="2" width="24.28515625" style="579" customWidth="1"/>
    <col min="3" max="3" width="14.85546875" style="579" customWidth="1"/>
    <col min="4" max="4" width="15.85546875" style="579" customWidth="1"/>
    <col min="5" max="5" width="16.28515625" style="579" customWidth="1"/>
    <col min="6" max="256" width="9.140625" style="579"/>
    <col min="257" max="257" width="5.140625" style="579" customWidth="1"/>
    <col min="258" max="258" width="24.28515625" style="579" customWidth="1"/>
    <col min="259" max="259" width="14.85546875" style="579" customWidth="1"/>
    <col min="260" max="260" width="15.85546875" style="579" customWidth="1"/>
    <col min="261" max="261" width="16.28515625" style="579" customWidth="1"/>
    <col min="262" max="512" width="9.140625" style="579"/>
    <col min="513" max="513" width="5.140625" style="579" customWidth="1"/>
    <col min="514" max="514" width="24.28515625" style="579" customWidth="1"/>
    <col min="515" max="515" width="14.85546875" style="579" customWidth="1"/>
    <col min="516" max="516" width="15.85546875" style="579" customWidth="1"/>
    <col min="517" max="517" width="16.28515625" style="579" customWidth="1"/>
    <col min="518" max="768" width="9.140625" style="579"/>
    <col min="769" max="769" width="5.140625" style="579" customWidth="1"/>
    <col min="770" max="770" width="24.28515625" style="579" customWidth="1"/>
    <col min="771" max="771" width="14.85546875" style="579" customWidth="1"/>
    <col min="772" max="772" width="15.85546875" style="579" customWidth="1"/>
    <col min="773" max="773" width="16.28515625" style="579" customWidth="1"/>
    <col min="774" max="1024" width="9.140625" style="579"/>
    <col min="1025" max="1025" width="5.140625" style="579" customWidth="1"/>
    <col min="1026" max="1026" width="24.28515625" style="579" customWidth="1"/>
    <col min="1027" max="1027" width="14.85546875" style="579" customWidth="1"/>
    <col min="1028" max="1028" width="15.85546875" style="579" customWidth="1"/>
    <col min="1029" max="1029" width="16.28515625" style="579" customWidth="1"/>
    <col min="1030" max="1280" width="9.140625" style="579"/>
    <col min="1281" max="1281" width="5.140625" style="579" customWidth="1"/>
    <col min="1282" max="1282" width="24.28515625" style="579" customWidth="1"/>
    <col min="1283" max="1283" width="14.85546875" style="579" customWidth="1"/>
    <col min="1284" max="1284" width="15.85546875" style="579" customWidth="1"/>
    <col min="1285" max="1285" width="16.28515625" style="579" customWidth="1"/>
    <col min="1286" max="1536" width="9.140625" style="579"/>
    <col min="1537" max="1537" width="5.140625" style="579" customWidth="1"/>
    <col min="1538" max="1538" width="24.28515625" style="579" customWidth="1"/>
    <col min="1539" max="1539" width="14.85546875" style="579" customWidth="1"/>
    <col min="1540" max="1540" width="15.85546875" style="579" customWidth="1"/>
    <col min="1541" max="1541" width="16.28515625" style="579" customWidth="1"/>
    <col min="1542" max="1792" width="9.140625" style="579"/>
    <col min="1793" max="1793" width="5.140625" style="579" customWidth="1"/>
    <col min="1794" max="1794" width="24.28515625" style="579" customWidth="1"/>
    <col min="1795" max="1795" width="14.85546875" style="579" customWidth="1"/>
    <col min="1796" max="1796" width="15.85546875" style="579" customWidth="1"/>
    <col min="1797" max="1797" width="16.28515625" style="579" customWidth="1"/>
    <col min="1798" max="2048" width="9.140625" style="579"/>
    <col min="2049" max="2049" width="5.140625" style="579" customWidth="1"/>
    <col min="2050" max="2050" width="24.28515625" style="579" customWidth="1"/>
    <col min="2051" max="2051" width="14.85546875" style="579" customWidth="1"/>
    <col min="2052" max="2052" width="15.85546875" style="579" customWidth="1"/>
    <col min="2053" max="2053" width="16.28515625" style="579" customWidth="1"/>
    <col min="2054" max="2304" width="9.140625" style="579"/>
    <col min="2305" max="2305" width="5.140625" style="579" customWidth="1"/>
    <col min="2306" max="2306" width="24.28515625" style="579" customWidth="1"/>
    <col min="2307" max="2307" width="14.85546875" style="579" customWidth="1"/>
    <col min="2308" max="2308" width="15.85546875" style="579" customWidth="1"/>
    <col min="2309" max="2309" width="16.28515625" style="579" customWidth="1"/>
    <col min="2310" max="2560" width="9.140625" style="579"/>
    <col min="2561" max="2561" width="5.140625" style="579" customWidth="1"/>
    <col min="2562" max="2562" width="24.28515625" style="579" customWidth="1"/>
    <col min="2563" max="2563" width="14.85546875" style="579" customWidth="1"/>
    <col min="2564" max="2564" width="15.85546875" style="579" customWidth="1"/>
    <col min="2565" max="2565" width="16.28515625" style="579" customWidth="1"/>
    <col min="2566" max="2816" width="9.140625" style="579"/>
    <col min="2817" max="2817" width="5.140625" style="579" customWidth="1"/>
    <col min="2818" max="2818" width="24.28515625" style="579" customWidth="1"/>
    <col min="2819" max="2819" width="14.85546875" style="579" customWidth="1"/>
    <col min="2820" max="2820" width="15.85546875" style="579" customWidth="1"/>
    <col min="2821" max="2821" width="16.28515625" style="579" customWidth="1"/>
    <col min="2822" max="3072" width="9.140625" style="579"/>
    <col min="3073" max="3073" width="5.140625" style="579" customWidth="1"/>
    <col min="3074" max="3074" width="24.28515625" style="579" customWidth="1"/>
    <col min="3075" max="3075" width="14.85546875" style="579" customWidth="1"/>
    <col min="3076" max="3076" width="15.85546875" style="579" customWidth="1"/>
    <col min="3077" max="3077" width="16.28515625" style="579" customWidth="1"/>
    <col min="3078" max="3328" width="9.140625" style="579"/>
    <col min="3329" max="3329" width="5.140625" style="579" customWidth="1"/>
    <col min="3330" max="3330" width="24.28515625" style="579" customWidth="1"/>
    <col min="3331" max="3331" width="14.85546875" style="579" customWidth="1"/>
    <col min="3332" max="3332" width="15.85546875" style="579" customWidth="1"/>
    <col min="3333" max="3333" width="16.28515625" style="579" customWidth="1"/>
    <col min="3334" max="3584" width="9.140625" style="579"/>
    <col min="3585" max="3585" width="5.140625" style="579" customWidth="1"/>
    <col min="3586" max="3586" width="24.28515625" style="579" customWidth="1"/>
    <col min="3587" max="3587" width="14.85546875" style="579" customWidth="1"/>
    <col min="3588" max="3588" width="15.85546875" style="579" customWidth="1"/>
    <col min="3589" max="3589" width="16.28515625" style="579" customWidth="1"/>
    <col min="3590" max="3840" width="9.140625" style="579"/>
    <col min="3841" max="3841" width="5.140625" style="579" customWidth="1"/>
    <col min="3842" max="3842" width="24.28515625" style="579" customWidth="1"/>
    <col min="3843" max="3843" width="14.85546875" style="579" customWidth="1"/>
    <col min="3844" max="3844" width="15.85546875" style="579" customWidth="1"/>
    <col min="3845" max="3845" width="16.28515625" style="579" customWidth="1"/>
    <col min="3846" max="4096" width="9.140625" style="579"/>
    <col min="4097" max="4097" width="5.140625" style="579" customWidth="1"/>
    <col min="4098" max="4098" width="24.28515625" style="579" customWidth="1"/>
    <col min="4099" max="4099" width="14.85546875" style="579" customWidth="1"/>
    <col min="4100" max="4100" width="15.85546875" style="579" customWidth="1"/>
    <col min="4101" max="4101" width="16.28515625" style="579" customWidth="1"/>
    <col min="4102" max="4352" width="9.140625" style="579"/>
    <col min="4353" max="4353" width="5.140625" style="579" customWidth="1"/>
    <col min="4354" max="4354" width="24.28515625" style="579" customWidth="1"/>
    <col min="4355" max="4355" width="14.85546875" style="579" customWidth="1"/>
    <col min="4356" max="4356" width="15.85546875" style="579" customWidth="1"/>
    <col min="4357" max="4357" width="16.28515625" style="579" customWidth="1"/>
    <col min="4358" max="4608" width="9.140625" style="579"/>
    <col min="4609" max="4609" width="5.140625" style="579" customWidth="1"/>
    <col min="4610" max="4610" width="24.28515625" style="579" customWidth="1"/>
    <col min="4611" max="4611" width="14.85546875" style="579" customWidth="1"/>
    <col min="4612" max="4612" width="15.85546875" style="579" customWidth="1"/>
    <col min="4613" max="4613" width="16.28515625" style="579" customWidth="1"/>
    <col min="4614" max="4864" width="9.140625" style="579"/>
    <col min="4865" max="4865" width="5.140625" style="579" customWidth="1"/>
    <col min="4866" max="4866" width="24.28515625" style="579" customWidth="1"/>
    <col min="4867" max="4867" width="14.85546875" style="579" customWidth="1"/>
    <col min="4868" max="4868" width="15.85546875" style="579" customWidth="1"/>
    <col min="4869" max="4869" width="16.28515625" style="579" customWidth="1"/>
    <col min="4870" max="5120" width="9.140625" style="579"/>
    <col min="5121" max="5121" width="5.140625" style="579" customWidth="1"/>
    <col min="5122" max="5122" width="24.28515625" style="579" customWidth="1"/>
    <col min="5123" max="5123" width="14.85546875" style="579" customWidth="1"/>
    <col min="5124" max="5124" width="15.85546875" style="579" customWidth="1"/>
    <col min="5125" max="5125" width="16.28515625" style="579" customWidth="1"/>
    <col min="5126" max="5376" width="9.140625" style="579"/>
    <col min="5377" max="5377" width="5.140625" style="579" customWidth="1"/>
    <col min="5378" max="5378" width="24.28515625" style="579" customWidth="1"/>
    <col min="5379" max="5379" width="14.85546875" style="579" customWidth="1"/>
    <col min="5380" max="5380" width="15.85546875" style="579" customWidth="1"/>
    <col min="5381" max="5381" width="16.28515625" style="579" customWidth="1"/>
    <col min="5382" max="5632" width="9.140625" style="579"/>
    <col min="5633" max="5633" width="5.140625" style="579" customWidth="1"/>
    <col min="5634" max="5634" width="24.28515625" style="579" customWidth="1"/>
    <col min="5635" max="5635" width="14.85546875" style="579" customWidth="1"/>
    <col min="5636" max="5636" width="15.85546875" style="579" customWidth="1"/>
    <col min="5637" max="5637" width="16.28515625" style="579" customWidth="1"/>
    <col min="5638" max="5888" width="9.140625" style="579"/>
    <col min="5889" max="5889" width="5.140625" style="579" customWidth="1"/>
    <col min="5890" max="5890" width="24.28515625" style="579" customWidth="1"/>
    <col min="5891" max="5891" width="14.85546875" style="579" customWidth="1"/>
    <col min="5892" max="5892" width="15.85546875" style="579" customWidth="1"/>
    <col min="5893" max="5893" width="16.28515625" style="579" customWidth="1"/>
    <col min="5894" max="6144" width="9.140625" style="579"/>
    <col min="6145" max="6145" width="5.140625" style="579" customWidth="1"/>
    <col min="6146" max="6146" width="24.28515625" style="579" customWidth="1"/>
    <col min="6147" max="6147" width="14.85546875" style="579" customWidth="1"/>
    <col min="6148" max="6148" width="15.85546875" style="579" customWidth="1"/>
    <col min="6149" max="6149" width="16.28515625" style="579" customWidth="1"/>
    <col min="6150" max="6400" width="9.140625" style="579"/>
    <col min="6401" max="6401" width="5.140625" style="579" customWidth="1"/>
    <col min="6402" max="6402" width="24.28515625" style="579" customWidth="1"/>
    <col min="6403" max="6403" width="14.85546875" style="579" customWidth="1"/>
    <col min="6404" max="6404" width="15.85546875" style="579" customWidth="1"/>
    <col min="6405" max="6405" width="16.28515625" style="579" customWidth="1"/>
    <col min="6406" max="6656" width="9.140625" style="579"/>
    <col min="6657" max="6657" width="5.140625" style="579" customWidth="1"/>
    <col min="6658" max="6658" width="24.28515625" style="579" customWidth="1"/>
    <col min="6659" max="6659" width="14.85546875" style="579" customWidth="1"/>
    <col min="6660" max="6660" width="15.85546875" style="579" customWidth="1"/>
    <col min="6661" max="6661" width="16.28515625" style="579" customWidth="1"/>
    <col min="6662" max="6912" width="9.140625" style="579"/>
    <col min="6913" max="6913" width="5.140625" style="579" customWidth="1"/>
    <col min="6914" max="6914" width="24.28515625" style="579" customWidth="1"/>
    <col min="6915" max="6915" width="14.85546875" style="579" customWidth="1"/>
    <col min="6916" max="6916" width="15.85546875" style="579" customWidth="1"/>
    <col min="6917" max="6917" width="16.28515625" style="579" customWidth="1"/>
    <col min="6918" max="7168" width="9.140625" style="579"/>
    <col min="7169" max="7169" width="5.140625" style="579" customWidth="1"/>
    <col min="7170" max="7170" width="24.28515625" style="579" customWidth="1"/>
    <col min="7171" max="7171" width="14.85546875" style="579" customWidth="1"/>
    <col min="7172" max="7172" width="15.85546875" style="579" customWidth="1"/>
    <col min="7173" max="7173" width="16.28515625" style="579" customWidth="1"/>
    <col min="7174" max="7424" width="9.140625" style="579"/>
    <col min="7425" max="7425" width="5.140625" style="579" customWidth="1"/>
    <col min="7426" max="7426" width="24.28515625" style="579" customWidth="1"/>
    <col min="7427" max="7427" width="14.85546875" style="579" customWidth="1"/>
    <col min="7428" max="7428" width="15.85546875" style="579" customWidth="1"/>
    <col min="7429" max="7429" width="16.28515625" style="579" customWidth="1"/>
    <col min="7430" max="7680" width="9.140625" style="579"/>
    <col min="7681" max="7681" width="5.140625" style="579" customWidth="1"/>
    <col min="7682" max="7682" width="24.28515625" style="579" customWidth="1"/>
    <col min="7683" max="7683" width="14.85546875" style="579" customWidth="1"/>
    <col min="7684" max="7684" width="15.85546875" style="579" customWidth="1"/>
    <col min="7685" max="7685" width="16.28515625" style="579" customWidth="1"/>
    <col min="7686" max="7936" width="9.140625" style="579"/>
    <col min="7937" max="7937" width="5.140625" style="579" customWidth="1"/>
    <col min="7938" max="7938" width="24.28515625" style="579" customWidth="1"/>
    <col min="7939" max="7939" width="14.85546875" style="579" customWidth="1"/>
    <col min="7940" max="7940" width="15.85546875" style="579" customWidth="1"/>
    <col min="7941" max="7941" width="16.28515625" style="579" customWidth="1"/>
    <col min="7942" max="8192" width="9.140625" style="579"/>
    <col min="8193" max="8193" width="5.140625" style="579" customWidth="1"/>
    <col min="8194" max="8194" width="24.28515625" style="579" customWidth="1"/>
    <col min="8195" max="8195" width="14.85546875" style="579" customWidth="1"/>
    <col min="8196" max="8196" width="15.85546875" style="579" customWidth="1"/>
    <col min="8197" max="8197" width="16.28515625" style="579" customWidth="1"/>
    <col min="8198" max="8448" width="9.140625" style="579"/>
    <col min="8449" max="8449" width="5.140625" style="579" customWidth="1"/>
    <col min="8450" max="8450" width="24.28515625" style="579" customWidth="1"/>
    <col min="8451" max="8451" width="14.85546875" style="579" customWidth="1"/>
    <col min="8452" max="8452" width="15.85546875" style="579" customWidth="1"/>
    <col min="8453" max="8453" width="16.28515625" style="579" customWidth="1"/>
    <col min="8454" max="8704" width="9.140625" style="579"/>
    <col min="8705" max="8705" width="5.140625" style="579" customWidth="1"/>
    <col min="8706" max="8706" width="24.28515625" style="579" customWidth="1"/>
    <col min="8707" max="8707" width="14.85546875" style="579" customWidth="1"/>
    <col min="8708" max="8708" width="15.85546875" style="579" customWidth="1"/>
    <col min="8709" max="8709" width="16.28515625" style="579" customWidth="1"/>
    <col min="8710" max="8960" width="9.140625" style="579"/>
    <col min="8961" max="8961" width="5.140625" style="579" customWidth="1"/>
    <col min="8962" max="8962" width="24.28515625" style="579" customWidth="1"/>
    <col min="8963" max="8963" width="14.85546875" style="579" customWidth="1"/>
    <col min="8964" max="8964" width="15.85546875" style="579" customWidth="1"/>
    <col min="8965" max="8965" width="16.28515625" style="579" customWidth="1"/>
    <col min="8966" max="9216" width="9.140625" style="579"/>
    <col min="9217" max="9217" width="5.140625" style="579" customWidth="1"/>
    <col min="9218" max="9218" width="24.28515625" style="579" customWidth="1"/>
    <col min="9219" max="9219" width="14.85546875" style="579" customWidth="1"/>
    <col min="9220" max="9220" width="15.85546875" style="579" customWidth="1"/>
    <col min="9221" max="9221" width="16.28515625" style="579" customWidth="1"/>
    <col min="9222" max="9472" width="9.140625" style="579"/>
    <col min="9473" max="9473" width="5.140625" style="579" customWidth="1"/>
    <col min="9474" max="9474" width="24.28515625" style="579" customWidth="1"/>
    <col min="9475" max="9475" width="14.85546875" style="579" customWidth="1"/>
    <col min="9476" max="9476" width="15.85546875" style="579" customWidth="1"/>
    <col min="9477" max="9477" width="16.28515625" style="579" customWidth="1"/>
    <col min="9478" max="9728" width="9.140625" style="579"/>
    <col min="9729" max="9729" width="5.140625" style="579" customWidth="1"/>
    <col min="9730" max="9730" width="24.28515625" style="579" customWidth="1"/>
    <col min="9731" max="9731" width="14.85546875" style="579" customWidth="1"/>
    <col min="9732" max="9732" width="15.85546875" style="579" customWidth="1"/>
    <col min="9733" max="9733" width="16.28515625" style="579" customWidth="1"/>
    <col min="9734" max="9984" width="9.140625" style="579"/>
    <col min="9985" max="9985" width="5.140625" style="579" customWidth="1"/>
    <col min="9986" max="9986" width="24.28515625" style="579" customWidth="1"/>
    <col min="9987" max="9987" width="14.85546875" style="579" customWidth="1"/>
    <col min="9988" max="9988" width="15.85546875" style="579" customWidth="1"/>
    <col min="9989" max="9989" width="16.28515625" style="579" customWidth="1"/>
    <col min="9990" max="10240" width="9.140625" style="579"/>
    <col min="10241" max="10241" width="5.140625" style="579" customWidth="1"/>
    <col min="10242" max="10242" width="24.28515625" style="579" customWidth="1"/>
    <col min="10243" max="10243" width="14.85546875" style="579" customWidth="1"/>
    <col min="10244" max="10244" width="15.85546875" style="579" customWidth="1"/>
    <col min="10245" max="10245" width="16.28515625" style="579" customWidth="1"/>
    <col min="10246" max="10496" width="9.140625" style="579"/>
    <col min="10497" max="10497" width="5.140625" style="579" customWidth="1"/>
    <col min="10498" max="10498" width="24.28515625" style="579" customWidth="1"/>
    <col min="10499" max="10499" width="14.85546875" style="579" customWidth="1"/>
    <col min="10500" max="10500" width="15.85546875" style="579" customWidth="1"/>
    <col min="10501" max="10501" width="16.28515625" style="579" customWidth="1"/>
    <col min="10502" max="10752" width="9.140625" style="579"/>
    <col min="10753" max="10753" width="5.140625" style="579" customWidth="1"/>
    <col min="10754" max="10754" width="24.28515625" style="579" customWidth="1"/>
    <col min="10755" max="10755" width="14.85546875" style="579" customWidth="1"/>
    <col min="10756" max="10756" width="15.85546875" style="579" customWidth="1"/>
    <col min="10757" max="10757" width="16.28515625" style="579" customWidth="1"/>
    <col min="10758" max="11008" width="9.140625" style="579"/>
    <col min="11009" max="11009" width="5.140625" style="579" customWidth="1"/>
    <col min="11010" max="11010" width="24.28515625" style="579" customWidth="1"/>
    <col min="11011" max="11011" width="14.85546875" style="579" customWidth="1"/>
    <col min="11012" max="11012" width="15.85546875" style="579" customWidth="1"/>
    <col min="11013" max="11013" width="16.28515625" style="579" customWidth="1"/>
    <col min="11014" max="11264" width="9.140625" style="579"/>
    <col min="11265" max="11265" width="5.140625" style="579" customWidth="1"/>
    <col min="11266" max="11266" width="24.28515625" style="579" customWidth="1"/>
    <col min="11267" max="11267" width="14.85546875" style="579" customWidth="1"/>
    <col min="11268" max="11268" width="15.85546875" style="579" customWidth="1"/>
    <col min="11269" max="11269" width="16.28515625" style="579" customWidth="1"/>
    <col min="11270" max="11520" width="9.140625" style="579"/>
    <col min="11521" max="11521" width="5.140625" style="579" customWidth="1"/>
    <col min="11522" max="11522" width="24.28515625" style="579" customWidth="1"/>
    <col min="11523" max="11523" width="14.85546875" style="579" customWidth="1"/>
    <col min="11524" max="11524" width="15.85546875" style="579" customWidth="1"/>
    <col min="11525" max="11525" width="16.28515625" style="579" customWidth="1"/>
    <col min="11526" max="11776" width="9.140625" style="579"/>
    <col min="11777" max="11777" width="5.140625" style="579" customWidth="1"/>
    <col min="11778" max="11778" width="24.28515625" style="579" customWidth="1"/>
    <col min="11779" max="11779" width="14.85546875" style="579" customWidth="1"/>
    <col min="11780" max="11780" width="15.85546875" style="579" customWidth="1"/>
    <col min="11781" max="11781" width="16.28515625" style="579" customWidth="1"/>
    <col min="11782" max="12032" width="9.140625" style="579"/>
    <col min="12033" max="12033" width="5.140625" style="579" customWidth="1"/>
    <col min="12034" max="12034" width="24.28515625" style="579" customWidth="1"/>
    <col min="12035" max="12035" width="14.85546875" style="579" customWidth="1"/>
    <col min="12036" max="12036" width="15.85546875" style="579" customWidth="1"/>
    <col min="12037" max="12037" width="16.28515625" style="579" customWidth="1"/>
    <col min="12038" max="12288" width="9.140625" style="579"/>
    <col min="12289" max="12289" width="5.140625" style="579" customWidth="1"/>
    <col min="12290" max="12290" width="24.28515625" style="579" customWidth="1"/>
    <col min="12291" max="12291" width="14.85546875" style="579" customWidth="1"/>
    <col min="12292" max="12292" width="15.85546875" style="579" customWidth="1"/>
    <col min="12293" max="12293" width="16.28515625" style="579" customWidth="1"/>
    <col min="12294" max="12544" width="9.140625" style="579"/>
    <col min="12545" max="12545" width="5.140625" style="579" customWidth="1"/>
    <col min="12546" max="12546" width="24.28515625" style="579" customWidth="1"/>
    <col min="12547" max="12547" width="14.85546875" style="579" customWidth="1"/>
    <col min="12548" max="12548" width="15.85546875" style="579" customWidth="1"/>
    <col min="12549" max="12549" width="16.28515625" style="579" customWidth="1"/>
    <col min="12550" max="12800" width="9.140625" style="579"/>
    <col min="12801" max="12801" width="5.140625" style="579" customWidth="1"/>
    <col min="12802" max="12802" width="24.28515625" style="579" customWidth="1"/>
    <col min="12803" max="12803" width="14.85546875" style="579" customWidth="1"/>
    <col min="12804" max="12804" width="15.85546875" style="579" customWidth="1"/>
    <col min="12805" max="12805" width="16.28515625" style="579" customWidth="1"/>
    <col min="12806" max="13056" width="9.140625" style="579"/>
    <col min="13057" max="13057" width="5.140625" style="579" customWidth="1"/>
    <col min="13058" max="13058" width="24.28515625" style="579" customWidth="1"/>
    <col min="13059" max="13059" width="14.85546875" style="579" customWidth="1"/>
    <col min="13060" max="13060" width="15.85546875" style="579" customWidth="1"/>
    <col min="13061" max="13061" width="16.28515625" style="579" customWidth="1"/>
    <col min="13062" max="13312" width="9.140625" style="579"/>
    <col min="13313" max="13313" width="5.140625" style="579" customWidth="1"/>
    <col min="13314" max="13314" width="24.28515625" style="579" customWidth="1"/>
    <col min="13315" max="13315" width="14.85546875" style="579" customWidth="1"/>
    <col min="13316" max="13316" width="15.85546875" style="579" customWidth="1"/>
    <col min="13317" max="13317" width="16.28515625" style="579" customWidth="1"/>
    <col min="13318" max="13568" width="9.140625" style="579"/>
    <col min="13569" max="13569" width="5.140625" style="579" customWidth="1"/>
    <col min="13570" max="13570" width="24.28515625" style="579" customWidth="1"/>
    <col min="13571" max="13571" width="14.85546875" style="579" customWidth="1"/>
    <col min="13572" max="13572" width="15.85546875" style="579" customWidth="1"/>
    <col min="13573" max="13573" width="16.28515625" style="579" customWidth="1"/>
    <col min="13574" max="13824" width="9.140625" style="579"/>
    <col min="13825" max="13825" width="5.140625" style="579" customWidth="1"/>
    <col min="13826" max="13826" width="24.28515625" style="579" customWidth="1"/>
    <col min="13827" max="13827" width="14.85546875" style="579" customWidth="1"/>
    <col min="13828" max="13828" width="15.85546875" style="579" customWidth="1"/>
    <col min="13829" max="13829" width="16.28515625" style="579" customWidth="1"/>
    <col min="13830" max="14080" width="9.140625" style="579"/>
    <col min="14081" max="14081" width="5.140625" style="579" customWidth="1"/>
    <col min="14082" max="14082" width="24.28515625" style="579" customWidth="1"/>
    <col min="14083" max="14083" width="14.85546875" style="579" customWidth="1"/>
    <col min="14084" max="14084" width="15.85546875" style="579" customWidth="1"/>
    <col min="14085" max="14085" width="16.28515625" style="579" customWidth="1"/>
    <col min="14086" max="14336" width="9.140625" style="579"/>
    <col min="14337" max="14337" width="5.140625" style="579" customWidth="1"/>
    <col min="14338" max="14338" width="24.28515625" style="579" customWidth="1"/>
    <col min="14339" max="14339" width="14.85546875" style="579" customWidth="1"/>
    <col min="14340" max="14340" width="15.85546875" style="579" customWidth="1"/>
    <col min="14341" max="14341" width="16.28515625" style="579" customWidth="1"/>
    <col min="14342" max="14592" width="9.140625" style="579"/>
    <col min="14593" max="14593" width="5.140625" style="579" customWidth="1"/>
    <col min="14594" max="14594" width="24.28515625" style="579" customWidth="1"/>
    <col min="14595" max="14595" width="14.85546875" style="579" customWidth="1"/>
    <col min="14596" max="14596" width="15.85546875" style="579" customWidth="1"/>
    <col min="14597" max="14597" width="16.28515625" style="579" customWidth="1"/>
    <col min="14598" max="14848" width="9.140625" style="579"/>
    <col min="14849" max="14849" width="5.140625" style="579" customWidth="1"/>
    <col min="14850" max="14850" width="24.28515625" style="579" customWidth="1"/>
    <col min="14851" max="14851" width="14.85546875" style="579" customWidth="1"/>
    <col min="14852" max="14852" width="15.85546875" style="579" customWidth="1"/>
    <col min="14853" max="14853" width="16.28515625" style="579" customWidth="1"/>
    <col min="14854" max="15104" width="9.140625" style="579"/>
    <col min="15105" max="15105" width="5.140625" style="579" customWidth="1"/>
    <col min="15106" max="15106" width="24.28515625" style="579" customWidth="1"/>
    <col min="15107" max="15107" width="14.85546875" style="579" customWidth="1"/>
    <col min="15108" max="15108" width="15.85546875" style="579" customWidth="1"/>
    <col min="15109" max="15109" width="16.28515625" style="579" customWidth="1"/>
    <col min="15110" max="15360" width="9.140625" style="579"/>
    <col min="15361" max="15361" width="5.140625" style="579" customWidth="1"/>
    <col min="15362" max="15362" width="24.28515625" style="579" customWidth="1"/>
    <col min="15363" max="15363" width="14.85546875" style="579" customWidth="1"/>
    <col min="15364" max="15364" width="15.85546875" style="579" customWidth="1"/>
    <col min="15365" max="15365" width="16.28515625" style="579" customWidth="1"/>
    <col min="15366" max="15616" width="9.140625" style="579"/>
    <col min="15617" max="15617" width="5.140625" style="579" customWidth="1"/>
    <col min="15618" max="15618" width="24.28515625" style="579" customWidth="1"/>
    <col min="15619" max="15619" width="14.85546875" style="579" customWidth="1"/>
    <col min="15620" max="15620" width="15.85546875" style="579" customWidth="1"/>
    <col min="15621" max="15621" width="16.28515625" style="579" customWidth="1"/>
    <col min="15622" max="15872" width="9.140625" style="579"/>
    <col min="15873" max="15873" width="5.140625" style="579" customWidth="1"/>
    <col min="15874" max="15874" width="24.28515625" style="579" customWidth="1"/>
    <col min="15875" max="15875" width="14.85546875" style="579" customWidth="1"/>
    <col min="15876" max="15876" width="15.85546875" style="579" customWidth="1"/>
    <col min="15877" max="15877" width="16.28515625" style="579" customWidth="1"/>
    <col min="15878" max="16128" width="9.140625" style="579"/>
    <col min="16129" max="16129" width="5.140625" style="579" customWidth="1"/>
    <col min="16130" max="16130" width="24.28515625" style="579" customWidth="1"/>
    <col min="16131" max="16131" width="14.85546875" style="579" customWidth="1"/>
    <col min="16132" max="16132" width="15.85546875" style="579" customWidth="1"/>
    <col min="16133" max="16133" width="16.28515625" style="579" customWidth="1"/>
    <col min="16134" max="16384" width="9.140625" style="579"/>
  </cols>
  <sheetData>
    <row r="1" spans="1:8" s="578" customFormat="1" ht="15.75" x14ac:dyDescent="0.25">
      <c r="A1" s="576"/>
      <c r="B1" s="577"/>
      <c r="C1" s="393"/>
      <c r="D1" s="393"/>
      <c r="E1" s="399" t="s">
        <v>1860</v>
      </c>
    </row>
    <row r="2" spans="1:8" s="578" customFormat="1" ht="15.75" x14ac:dyDescent="0.25">
      <c r="A2" s="576"/>
      <c r="B2" s="577"/>
      <c r="C2" s="393"/>
      <c r="D2" s="393"/>
      <c r="E2" s="444" t="s">
        <v>1895</v>
      </c>
    </row>
    <row r="3" spans="1:8" s="578" customFormat="1" ht="15.75" x14ac:dyDescent="0.25">
      <c r="A3" s="576"/>
      <c r="B3" s="577"/>
      <c r="C3" s="393"/>
      <c r="D3" s="399"/>
      <c r="E3" s="399"/>
    </row>
    <row r="4" spans="1:8" ht="19.5" customHeight="1" x14ac:dyDescent="0.25">
      <c r="A4" s="493" t="s">
        <v>1673</v>
      </c>
      <c r="B4" s="493"/>
      <c r="C4" s="493"/>
      <c r="D4" s="493"/>
      <c r="E4" s="493"/>
    </row>
    <row r="5" spans="1:8" ht="48.75" customHeight="1" x14ac:dyDescent="0.2">
      <c r="A5" s="595" t="s">
        <v>1906</v>
      </c>
      <c r="B5" s="595"/>
      <c r="C5" s="595"/>
      <c r="D5" s="595"/>
      <c r="E5" s="595"/>
    </row>
    <row r="6" spans="1:8" ht="15.75" x14ac:dyDescent="0.25">
      <c r="A6" s="581"/>
      <c r="B6" s="581"/>
      <c r="E6" s="582" t="s">
        <v>1675</v>
      </c>
    </row>
    <row r="7" spans="1:8" ht="30.75" customHeight="1" x14ac:dyDescent="0.2">
      <c r="A7" s="583" t="s">
        <v>1676</v>
      </c>
      <c r="B7" s="583" t="s">
        <v>1803</v>
      </c>
      <c r="C7" s="430" t="s">
        <v>1804</v>
      </c>
      <c r="D7" s="533" t="s">
        <v>43</v>
      </c>
      <c r="E7" s="534" t="s">
        <v>53</v>
      </c>
    </row>
    <row r="8" spans="1:8" ht="15.75" x14ac:dyDescent="0.25">
      <c r="A8" s="586">
        <v>1</v>
      </c>
      <c r="B8" s="585" t="s">
        <v>1808</v>
      </c>
      <c r="C8" s="463">
        <v>2831.57</v>
      </c>
      <c r="D8" s="463">
        <v>2831.57</v>
      </c>
      <c r="E8" s="693">
        <f>D8/C8*100</f>
        <v>100</v>
      </c>
    </row>
    <row r="9" spans="1:8" ht="15.75" x14ac:dyDescent="0.25">
      <c r="A9" s="586">
        <v>2</v>
      </c>
      <c r="B9" s="585" t="s">
        <v>1809</v>
      </c>
      <c r="C9" s="463">
        <v>15183.5</v>
      </c>
      <c r="D9" s="463">
        <v>14601.22759</v>
      </c>
      <c r="E9" s="441">
        <f t="shared" ref="E9:E14" si="0">D9/C9*100</f>
        <v>96.165097573023345</v>
      </c>
    </row>
    <row r="10" spans="1:8" ht="15.75" x14ac:dyDescent="0.25">
      <c r="A10" s="586">
        <v>3</v>
      </c>
      <c r="B10" s="585" t="s">
        <v>1810</v>
      </c>
      <c r="C10" s="463">
        <v>6127.8050000000003</v>
      </c>
      <c r="D10" s="463">
        <v>2464.8122599999997</v>
      </c>
      <c r="E10" s="441">
        <f t="shared" si="0"/>
        <v>40.223412135340467</v>
      </c>
    </row>
    <row r="11" spans="1:8" ht="15.75" x14ac:dyDescent="0.25">
      <c r="A11" s="586">
        <v>4</v>
      </c>
      <c r="B11" s="585" t="s">
        <v>1813</v>
      </c>
      <c r="C11" s="463">
        <v>1451.6669999999999</v>
      </c>
      <c r="D11" s="463">
        <v>1451.6669999999999</v>
      </c>
      <c r="E11" s="441">
        <f t="shared" si="0"/>
        <v>100</v>
      </c>
    </row>
    <row r="12" spans="1:8" ht="15.75" x14ac:dyDescent="0.25">
      <c r="A12" s="586">
        <v>5</v>
      </c>
      <c r="B12" s="585" t="s">
        <v>1815</v>
      </c>
      <c r="C12" s="463">
        <v>14272.834999999999</v>
      </c>
      <c r="D12" s="463">
        <v>14272.834999999999</v>
      </c>
      <c r="E12" s="441">
        <f t="shared" si="0"/>
        <v>100</v>
      </c>
    </row>
    <row r="13" spans="1:8" ht="15.75" x14ac:dyDescent="0.25">
      <c r="A13" s="586">
        <v>6</v>
      </c>
      <c r="B13" s="585" t="s">
        <v>1822</v>
      </c>
      <c r="C13" s="463">
        <v>26718.855</v>
      </c>
      <c r="D13" s="463">
        <v>26718.841</v>
      </c>
      <c r="E13" s="441">
        <f t="shared" si="0"/>
        <v>99.999947602545092</v>
      </c>
    </row>
    <row r="14" spans="1:8" ht="15.75" x14ac:dyDescent="0.25">
      <c r="A14" s="586">
        <v>7</v>
      </c>
      <c r="B14" s="585" t="s">
        <v>1830</v>
      </c>
      <c r="C14" s="463">
        <v>88122.263999999996</v>
      </c>
      <c r="D14" s="463">
        <v>88122.263999999996</v>
      </c>
      <c r="E14" s="441">
        <f t="shared" si="0"/>
        <v>100</v>
      </c>
      <c r="H14" s="587"/>
    </row>
    <row r="15" spans="1:8" ht="15.75" x14ac:dyDescent="0.25">
      <c r="A15" s="588"/>
      <c r="B15" s="585"/>
      <c r="C15" s="589"/>
      <c r="D15" s="590"/>
      <c r="E15" s="441"/>
    </row>
    <row r="16" spans="1:8" ht="19.5" customHeight="1" x14ac:dyDescent="0.25">
      <c r="A16" s="591"/>
      <c r="B16" s="592" t="s">
        <v>1823</v>
      </c>
      <c r="C16" s="593">
        <f>SUM(C8:C15)</f>
        <v>154708.49599999998</v>
      </c>
      <c r="D16" s="593">
        <f>SUM(D8:D15)</f>
        <v>150463.21685</v>
      </c>
      <c r="E16" s="694">
        <f>D16/C16*100</f>
        <v>97.255949569828417</v>
      </c>
    </row>
    <row r="17" spans="5:5" ht="15" x14ac:dyDescent="0.2">
      <c r="E17" s="695"/>
    </row>
  </sheetData>
  <mergeCells count="2">
    <mergeCell ref="A4:E4"/>
    <mergeCell ref="A5:E5"/>
  </mergeCells>
  <pageMargins left="0.9055118110236221" right="0.31496062992125984" top="0.47244094488188981" bottom="0.74803149606299213" header="0.15748031496062992" footer="0.31496062992125984"/>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4"/>
  <sheetViews>
    <sheetView view="pageBreakPreview" zoomScaleNormal="100" zoomScaleSheetLayoutView="100" workbookViewId="0">
      <selection activeCell="B55" sqref="B55"/>
    </sheetView>
  </sheetViews>
  <sheetFormatPr defaultRowHeight="12.75" x14ac:dyDescent="0.2"/>
  <cols>
    <col min="1" max="1" width="5.7109375" style="579" customWidth="1"/>
    <col min="2" max="2" width="26" style="579" customWidth="1"/>
    <col min="3" max="3" width="16.85546875" style="579" customWidth="1"/>
    <col min="4" max="4" width="14.140625" style="579" customWidth="1"/>
    <col min="5" max="5" width="16.42578125" style="579" customWidth="1"/>
    <col min="6" max="256" width="9.140625" style="579"/>
    <col min="257" max="257" width="5.7109375" style="579" customWidth="1"/>
    <col min="258" max="258" width="26" style="579" customWidth="1"/>
    <col min="259" max="259" width="16.85546875" style="579" customWidth="1"/>
    <col min="260" max="260" width="14.140625" style="579" customWidth="1"/>
    <col min="261" max="261" width="16.42578125" style="579" customWidth="1"/>
    <col min="262" max="512" width="9.140625" style="579"/>
    <col min="513" max="513" width="5.7109375" style="579" customWidth="1"/>
    <col min="514" max="514" width="26" style="579" customWidth="1"/>
    <col min="515" max="515" width="16.85546875" style="579" customWidth="1"/>
    <col min="516" max="516" width="14.140625" style="579" customWidth="1"/>
    <col min="517" max="517" width="16.42578125" style="579" customWidth="1"/>
    <col min="518" max="768" width="9.140625" style="579"/>
    <col min="769" max="769" width="5.7109375" style="579" customWidth="1"/>
    <col min="770" max="770" width="26" style="579" customWidth="1"/>
    <col min="771" max="771" width="16.85546875" style="579" customWidth="1"/>
    <col min="772" max="772" width="14.140625" style="579" customWidth="1"/>
    <col min="773" max="773" width="16.42578125" style="579" customWidth="1"/>
    <col min="774" max="1024" width="9.140625" style="579"/>
    <col min="1025" max="1025" width="5.7109375" style="579" customWidth="1"/>
    <col min="1026" max="1026" width="26" style="579" customWidth="1"/>
    <col min="1027" max="1027" width="16.85546875" style="579" customWidth="1"/>
    <col min="1028" max="1028" width="14.140625" style="579" customWidth="1"/>
    <col min="1029" max="1029" width="16.42578125" style="579" customWidth="1"/>
    <col min="1030" max="1280" width="9.140625" style="579"/>
    <col min="1281" max="1281" width="5.7109375" style="579" customWidth="1"/>
    <col min="1282" max="1282" width="26" style="579" customWidth="1"/>
    <col min="1283" max="1283" width="16.85546875" style="579" customWidth="1"/>
    <col min="1284" max="1284" width="14.140625" style="579" customWidth="1"/>
    <col min="1285" max="1285" width="16.42578125" style="579" customWidth="1"/>
    <col min="1286" max="1536" width="9.140625" style="579"/>
    <col min="1537" max="1537" width="5.7109375" style="579" customWidth="1"/>
    <col min="1538" max="1538" width="26" style="579" customWidth="1"/>
    <col min="1539" max="1539" width="16.85546875" style="579" customWidth="1"/>
    <col min="1540" max="1540" width="14.140625" style="579" customWidth="1"/>
    <col min="1541" max="1541" width="16.42578125" style="579" customWidth="1"/>
    <col min="1542" max="1792" width="9.140625" style="579"/>
    <col min="1793" max="1793" width="5.7109375" style="579" customWidth="1"/>
    <col min="1794" max="1794" width="26" style="579" customWidth="1"/>
    <col min="1795" max="1795" width="16.85546875" style="579" customWidth="1"/>
    <col min="1796" max="1796" width="14.140625" style="579" customWidth="1"/>
    <col min="1797" max="1797" width="16.42578125" style="579" customWidth="1"/>
    <col min="1798" max="2048" width="9.140625" style="579"/>
    <col min="2049" max="2049" width="5.7109375" style="579" customWidth="1"/>
    <col min="2050" max="2050" width="26" style="579" customWidth="1"/>
    <col min="2051" max="2051" width="16.85546875" style="579" customWidth="1"/>
    <col min="2052" max="2052" width="14.140625" style="579" customWidth="1"/>
    <col min="2053" max="2053" width="16.42578125" style="579" customWidth="1"/>
    <col min="2054" max="2304" width="9.140625" style="579"/>
    <col min="2305" max="2305" width="5.7109375" style="579" customWidth="1"/>
    <col min="2306" max="2306" width="26" style="579" customWidth="1"/>
    <col min="2307" max="2307" width="16.85546875" style="579" customWidth="1"/>
    <col min="2308" max="2308" width="14.140625" style="579" customWidth="1"/>
    <col min="2309" max="2309" width="16.42578125" style="579" customWidth="1"/>
    <col min="2310" max="2560" width="9.140625" style="579"/>
    <col min="2561" max="2561" width="5.7109375" style="579" customWidth="1"/>
    <col min="2562" max="2562" width="26" style="579" customWidth="1"/>
    <col min="2563" max="2563" width="16.85546875" style="579" customWidth="1"/>
    <col min="2564" max="2564" width="14.140625" style="579" customWidth="1"/>
    <col min="2565" max="2565" width="16.42578125" style="579" customWidth="1"/>
    <col min="2566" max="2816" width="9.140625" style="579"/>
    <col min="2817" max="2817" width="5.7109375" style="579" customWidth="1"/>
    <col min="2818" max="2818" width="26" style="579" customWidth="1"/>
    <col min="2819" max="2819" width="16.85546875" style="579" customWidth="1"/>
    <col min="2820" max="2820" width="14.140625" style="579" customWidth="1"/>
    <col min="2821" max="2821" width="16.42578125" style="579" customWidth="1"/>
    <col min="2822" max="3072" width="9.140625" style="579"/>
    <col min="3073" max="3073" width="5.7109375" style="579" customWidth="1"/>
    <col min="3074" max="3074" width="26" style="579" customWidth="1"/>
    <col min="3075" max="3075" width="16.85546875" style="579" customWidth="1"/>
    <col min="3076" max="3076" width="14.140625" style="579" customWidth="1"/>
    <col min="3077" max="3077" width="16.42578125" style="579" customWidth="1"/>
    <col min="3078" max="3328" width="9.140625" style="579"/>
    <col min="3329" max="3329" width="5.7109375" style="579" customWidth="1"/>
    <col min="3330" max="3330" width="26" style="579" customWidth="1"/>
    <col min="3331" max="3331" width="16.85546875" style="579" customWidth="1"/>
    <col min="3332" max="3332" width="14.140625" style="579" customWidth="1"/>
    <col min="3333" max="3333" width="16.42578125" style="579" customWidth="1"/>
    <col min="3334" max="3584" width="9.140625" style="579"/>
    <col min="3585" max="3585" width="5.7109375" style="579" customWidth="1"/>
    <col min="3586" max="3586" width="26" style="579" customWidth="1"/>
    <col min="3587" max="3587" width="16.85546875" style="579" customWidth="1"/>
    <col min="3588" max="3588" width="14.140625" style="579" customWidth="1"/>
    <col min="3589" max="3589" width="16.42578125" style="579" customWidth="1"/>
    <col min="3590" max="3840" width="9.140625" style="579"/>
    <col min="3841" max="3841" width="5.7109375" style="579" customWidth="1"/>
    <col min="3842" max="3842" width="26" style="579" customWidth="1"/>
    <col min="3843" max="3843" width="16.85546875" style="579" customWidth="1"/>
    <col min="3844" max="3844" width="14.140625" style="579" customWidth="1"/>
    <col min="3845" max="3845" width="16.42578125" style="579" customWidth="1"/>
    <col min="3846" max="4096" width="9.140625" style="579"/>
    <col min="4097" max="4097" width="5.7109375" style="579" customWidth="1"/>
    <col min="4098" max="4098" width="26" style="579" customWidth="1"/>
    <col min="4099" max="4099" width="16.85546875" style="579" customWidth="1"/>
    <col min="4100" max="4100" width="14.140625" style="579" customWidth="1"/>
    <col min="4101" max="4101" width="16.42578125" style="579" customWidth="1"/>
    <col min="4102" max="4352" width="9.140625" style="579"/>
    <col min="4353" max="4353" width="5.7109375" style="579" customWidth="1"/>
    <col min="4354" max="4354" width="26" style="579" customWidth="1"/>
    <col min="4355" max="4355" width="16.85546875" style="579" customWidth="1"/>
    <col min="4356" max="4356" width="14.140625" style="579" customWidth="1"/>
    <col min="4357" max="4357" width="16.42578125" style="579" customWidth="1"/>
    <col min="4358" max="4608" width="9.140625" style="579"/>
    <col min="4609" max="4609" width="5.7109375" style="579" customWidth="1"/>
    <col min="4610" max="4610" width="26" style="579" customWidth="1"/>
    <col min="4611" max="4611" width="16.85546875" style="579" customWidth="1"/>
    <col min="4612" max="4612" width="14.140625" style="579" customWidth="1"/>
    <col min="4613" max="4613" width="16.42578125" style="579" customWidth="1"/>
    <col min="4614" max="4864" width="9.140625" style="579"/>
    <col min="4865" max="4865" width="5.7109375" style="579" customWidth="1"/>
    <col min="4866" max="4866" width="26" style="579" customWidth="1"/>
    <col min="4867" max="4867" width="16.85546875" style="579" customWidth="1"/>
    <col min="4868" max="4868" width="14.140625" style="579" customWidth="1"/>
    <col min="4869" max="4869" width="16.42578125" style="579" customWidth="1"/>
    <col min="4870" max="5120" width="9.140625" style="579"/>
    <col min="5121" max="5121" width="5.7109375" style="579" customWidth="1"/>
    <col min="5122" max="5122" width="26" style="579" customWidth="1"/>
    <col min="5123" max="5123" width="16.85546875" style="579" customWidth="1"/>
    <col min="5124" max="5124" width="14.140625" style="579" customWidth="1"/>
    <col min="5125" max="5125" width="16.42578125" style="579" customWidth="1"/>
    <col min="5126" max="5376" width="9.140625" style="579"/>
    <col min="5377" max="5377" width="5.7109375" style="579" customWidth="1"/>
    <col min="5378" max="5378" width="26" style="579" customWidth="1"/>
    <col min="5379" max="5379" width="16.85546875" style="579" customWidth="1"/>
    <col min="5380" max="5380" width="14.140625" style="579" customWidth="1"/>
    <col min="5381" max="5381" width="16.42578125" style="579" customWidth="1"/>
    <col min="5382" max="5632" width="9.140625" style="579"/>
    <col min="5633" max="5633" width="5.7109375" style="579" customWidth="1"/>
    <col min="5634" max="5634" width="26" style="579" customWidth="1"/>
    <col min="5635" max="5635" width="16.85546875" style="579" customWidth="1"/>
    <col min="5636" max="5636" width="14.140625" style="579" customWidth="1"/>
    <col min="5637" max="5637" width="16.42578125" style="579" customWidth="1"/>
    <col min="5638" max="5888" width="9.140625" style="579"/>
    <col min="5889" max="5889" width="5.7109375" style="579" customWidth="1"/>
    <col min="5890" max="5890" width="26" style="579" customWidth="1"/>
    <col min="5891" max="5891" width="16.85546875" style="579" customWidth="1"/>
    <col min="5892" max="5892" width="14.140625" style="579" customWidth="1"/>
    <col min="5893" max="5893" width="16.42578125" style="579" customWidth="1"/>
    <col min="5894" max="6144" width="9.140625" style="579"/>
    <col min="6145" max="6145" width="5.7109375" style="579" customWidth="1"/>
    <col min="6146" max="6146" width="26" style="579" customWidth="1"/>
    <col min="6147" max="6147" width="16.85546875" style="579" customWidth="1"/>
    <col min="6148" max="6148" width="14.140625" style="579" customWidth="1"/>
    <col min="6149" max="6149" width="16.42578125" style="579" customWidth="1"/>
    <col min="6150" max="6400" width="9.140625" style="579"/>
    <col min="6401" max="6401" width="5.7109375" style="579" customWidth="1"/>
    <col min="6402" max="6402" width="26" style="579" customWidth="1"/>
    <col min="6403" max="6403" width="16.85546875" style="579" customWidth="1"/>
    <col min="6404" max="6404" width="14.140625" style="579" customWidth="1"/>
    <col min="6405" max="6405" width="16.42578125" style="579" customWidth="1"/>
    <col min="6406" max="6656" width="9.140625" style="579"/>
    <col min="6657" max="6657" width="5.7109375" style="579" customWidth="1"/>
    <col min="6658" max="6658" width="26" style="579" customWidth="1"/>
    <col min="6659" max="6659" width="16.85546875" style="579" customWidth="1"/>
    <col min="6660" max="6660" width="14.140625" style="579" customWidth="1"/>
    <col min="6661" max="6661" width="16.42578125" style="579" customWidth="1"/>
    <col min="6662" max="6912" width="9.140625" style="579"/>
    <col min="6913" max="6913" width="5.7109375" style="579" customWidth="1"/>
    <col min="6914" max="6914" width="26" style="579" customWidth="1"/>
    <col min="6915" max="6915" width="16.85546875" style="579" customWidth="1"/>
    <col min="6916" max="6916" width="14.140625" style="579" customWidth="1"/>
    <col min="6917" max="6917" width="16.42578125" style="579" customWidth="1"/>
    <col min="6918" max="7168" width="9.140625" style="579"/>
    <col min="7169" max="7169" width="5.7109375" style="579" customWidth="1"/>
    <col min="7170" max="7170" width="26" style="579" customWidth="1"/>
    <col min="7171" max="7171" width="16.85546875" style="579" customWidth="1"/>
    <col min="7172" max="7172" width="14.140625" style="579" customWidth="1"/>
    <col min="7173" max="7173" width="16.42578125" style="579" customWidth="1"/>
    <col min="7174" max="7424" width="9.140625" style="579"/>
    <col min="7425" max="7425" width="5.7109375" style="579" customWidth="1"/>
    <col min="7426" max="7426" width="26" style="579" customWidth="1"/>
    <col min="7427" max="7427" width="16.85546875" style="579" customWidth="1"/>
    <col min="7428" max="7428" width="14.140625" style="579" customWidth="1"/>
    <col min="7429" max="7429" width="16.42578125" style="579" customWidth="1"/>
    <col min="7430" max="7680" width="9.140625" style="579"/>
    <col min="7681" max="7681" width="5.7109375" style="579" customWidth="1"/>
    <col min="7682" max="7682" width="26" style="579" customWidth="1"/>
    <col min="7683" max="7683" width="16.85546875" style="579" customWidth="1"/>
    <col min="7684" max="7684" width="14.140625" style="579" customWidth="1"/>
    <col min="7685" max="7685" width="16.42578125" style="579" customWidth="1"/>
    <col min="7686" max="7936" width="9.140625" style="579"/>
    <col min="7937" max="7937" width="5.7109375" style="579" customWidth="1"/>
    <col min="7938" max="7938" width="26" style="579" customWidth="1"/>
    <col min="7939" max="7939" width="16.85546875" style="579" customWidth="1"/>
    <col min="7940" max="7940" width="14.140625" style="579" customWidth="1"/>
    <col min="7941" max="7941" width="16.42578125" style="579" customWidth="1"/>
    <col min="7942" max="8192" width="9.140625" style="579"/>
    <col min="8193" max="8193" width="5.7109375" style="579" customWidth="1"/>
    <col min="8194" max="8194" width="26" style="579" customWidth="1"/>
    <col min="8195" max="8195" width="16.85546875" style="579" customWidth="1"/>
    <col min="8196" max="8196" width="14.140625" style="579" customWidth="1"/>
    <col min="8197" max="8197" width="16.42578125" style="579" customWidth="1"/>
    <col min="8198" max="8448" width="9.140625" style="579"/>
    <col min="8449" max="8449" width="5.7109375" style="579" customWidth="1"/>
    <col min="8450" max="8450" width="26" style="579" customWidth="1"/>
    <col min="8451" max="8451" width="16.85546875" style="579" customWidth="1"/>
    <col min="8452" max="8452" width="14.140625" style="579" customWidth="1"/>
    <col min="8453" max="8453" width="16.42578125" style="579" customWidth="1"/>
    <col min="8454" max="8704" width="9.140625" style="579"/>
    <col min="8705" max="8705" width="5.7109375" style="579" customWidth="1"/>
    <col min="8706" max="8706" width="26" style="579" customWidth="1"/>
    <col min="8707" max="8707" width="16.85546875" style="579" customWidth="1"/>
    <col min="8708" max="8708" width="14.140625" style="579" customWidth="1"/>
    <col min="8709" max="8709" width="16.42578125" style="579" customWidth="1"/>
    <col min="8710" max="8960" width="9.140625" style="579"/>
    <col min="8961" max="8961" width="5.7109375" style="579" customWidth="1"/>
    <col min="8962" max="8962" width="26" style="579" customWidth="1"/>
    <col min="8963" max="8963" width="16.85546875" style="579" customWidth="1"/>
    <col min="8964" max="8964" width="14.140625" style="579" customWidth="1"/>
    <col min="8965" max="8965" width="16.42578125" style="579" customWidth="1"/>
    <col min="8966" max="9216" width="9.140625" style="579"/>
    <col min="9217" max="9217" width="5.7109375" style="579" customWidth="1"/>
    <col min="9218" max="9218" width="26" style="579" customWidth="1"/>
    <col min="9219" max="9219" width="16.85546875" style="579" customWidth="1"/>
    <col min="9220" max="9220" width="14.140625" style="579" customWidth="1"/>
    <col min="9221" max="9221" width="16.42578125" style="579" customWidth="1"/>
    <col min="9222" max="9472" width="9.140625" style="579"/>
    <col min="9473" max="9473" width="5.7109375" style="579" customWidth="1"/>
    <col min="9474" max="9474" width="26" style="579" customWidth="1"/>
    <col min="9475" max="9475" width="16.85546875" style="579" customWidth="1"/>
    <col min="9476" max="9476" width="14.140625" style="579" customWidth="1"/>
    <col min="9477" max="9477" width="16.42578125" style="579" customWidth="1"/>
    <col min="9478" max="9728" width="9.140625" style="579"/>
    <col min="9729" max="9729" width="5.7109375" style="579" customWidth="1"/>
    <col min="9730" max="9730" width="26" style="579" customWidth="1"/>
    <col min="9731" max="9731" width="16.85546875" style="579" customWidth="1"/>
    <col min="9732" max="9732" width="14.140625" style="579" customWidth="1"/>
    <col min="9733" max="9733" width="16.42578125" style="579" customWidth="1"/>
    <col min="9734" max="9984" width="9.140625" style="579"/>
    <col min="9985" max="9985" width="5.7109375" style="579" customWidth="1"/>
    <col min="9986" max="9986" width="26" style="579" customWidth="1"/>
    <col min="9987" max="9987" width="16.85546875" style="579" customWidth="1"/>
    <col min="9988" max="9988" width="14.140625" style="579" customWidth="1"/>
    <col min="9989" max="9989" width="16.42578125" style="579" customWidth="1"/>
    <col min="9990" max="10240" width="9.140625" style="579"/>
    <col min="10241" max="10241" width="5.7109375" style="579" customWidth="1"/>
    <col min="10242" max="10242" width="26" style="579" customWidth="1"/>
    <col min="10243" max="10243" width="16.85546875" style="579" customWidth="1"/>
    <col min="10244" max="10244" width="14.140625" style="579" customWidth="1"/>
    <col min="10245" max="10245" width="16.42578125" style="579" customWidth="1"/>
    <col min="10246" max="10496" width="9.140625" style="579"/>
    <col min="10497" max="10497" width="5.7109375" style="579" customWidth="1"/>
    <col min="10498" max="10498" width="26" style="579" customWidth="1"/>
    <col min="10499" max="10499" width="16.85546875" style="579" customWidth="1"/>
    <col min="10500" max="10500" width="14.140625" style="579" customWidth="1"/>
    <col min="10501" max="10501" width="16.42578125" style="579" customWidth="1"/>
    <col min="10502" max="10752" width="9.140625" style="579"/>
    <col min="10753" max="10753" width="5.7109375" style="579" customWidth="1"/>
    <col min="10754" max="10754" width="26" style="579" customWidth="1"/>
    <col min="10755" max="10755" width="16.85546875" style="579" customWidth="1"/>
    <col min="10756" max="10756" width="14.140625" style="579" customWidth="1"/>
    <col min="10757" max="10757" width="16.42578125" style="579" customWidth="1"/>
    <col min="10758" max="11008" width="9.140625" style="579"/>
    <col min="11009" max="11009" width="5.7109375" style="579" customWidth="1"/>
    <col min="11010" max="11010" width="26" style="579" customWidth="1"/>
    <col min="11011" max="11011" width="16.85546875" style="579" customWidth="1"/>
    <col min="11012" max="11012" width="14.140625" style="579" customWidth="1"/>
    <col min="11013" max="11013" width="16.42578125" style="579" customWidth="1"/>
    <col min="11014" max="11264" width="9.140625" style="579"/>
    <col min="11265" max="11265" width="5.7109375" style="579" customWidth="1"/>
    <col min="11266" max="11266" width="26" style="579" customWidth="1"/>
    <col min="11267" max="11267" width="16.85546875" style="579" customWidth="1"/>
    <col min="11268" max="11268" width="14.140625" style="579" customWidth="1"/>
    <col min="11269" max="11269" width="16.42578125" style="579" customWidth="1"/>
    <col min="11270" max="11520" width="9.140625" style="579"/>
    <col min="11521" max="11521" width="5.7109375" style="579" customWidth="1"/>
    <col min="11522" max="11522" width="26" style="579" customWidth="1"/>
    <col min="11523" max="11523" width="16.85546875" style="579" customWidth="1"/>
    <col min="11524" max="11524" width="14.140625" style="579" customWidth="1"/>
    <col min="11525" max="11525" width="16.42578125" style="579" customWidth="1"/>
    <col min="11526" max="11776" width="9.140625" style="579"/>
    <col min="11777" max="11777" width="5.7109375" style="579" customWidth="1"/>
    <col min="11778" max="11778" width="26" style="579" customWidth="1"/>
    <col min="11779" max="11779" width="16.85546875" style="579" customWidth="1"/>
    <col min="11780" max="11780" width="14.140625" style="579" customWidth="1"/>
    <col min="11781" max="11781" width="16.42578125" style="579" customWidth="1"/>
    <col min="11782" max="12032" width="9.140625" style="579"/>
    <col min="12033" max="12033" width="5.7109375" style="579" customWidth="1"/>
    <col min="12034" max="12034" width="26" style="579" customWidth="1"/>
    <col min="12035" max="12035" width="16.85546875" style="579" customWidth="1"/>
    <col min="12036" max="12036" width="14.140625" style="579" customWidth="1"/>
    <col min="12037" max="12037" width="16.42578125" style="579" customWidth="1"/>
    <col min="12038" max="12288" width="9.140625" style="579"/>
    <col min="12289" max="12289" width="5.7109375" style="579" customWidth="1"/>
    <col min="12290" max="12290" width="26" style="579" customWidth="1"/>
    <col min="12291" max="12291" width="16.85546875" style="579" customWidth="1"/>
    <col min="12292" max="12292" width="14.140625" style="579" customWidth="1"/>
    <col min="12293" max="12293" width="16.42578125" style="579" customWidth="1"/>
    <col min="12294" max="12544" width="9.140625" style="579"/>
    <col min="12545" max="12545" width="5.7109375" style="579" customWidth="1"/>
    <col min="12546" max="12546" width="26" style="579" customWidth="1"/>
    <col min="12547" max="12547" width="16.85546875" style="579" customWidth="1"/>
    <col min="12548" max="12548" width="14.140625" style="579" customWidth="1"/>
    <col min="12549" max="12549" width="16.42578125" style="579" customWidth="1"/>
    <col min="12550" max="12800" width="9.140625" style="579"/>
    <col min="12801" max="12801" width="5.7109375" style="579" customWidth="1"/>
    <col min="12802" max="12802" width="26" style="579" customWidth="1"/>
    <col min="12803" max="12803" width="16.85546875" style="579" customWidth="1"/>
    <col min="12804" max="12804" width="14.140625" style="579" customWidth="1"/>
    <col min="12805" max="12805" width="16.42578125" style="579" customWidth="1"/>
    <col min="12806" max="13056" width="9.140625" style="579"/>
    <col min="13057" max="13057" width="5.7109375" style="579" customWidth="1"/>
    <col min="13058" max="13058" width="26" style="579" customWidth="1"/>
    <col min="13059" max="13059" width="16.85546875" style="579" customWidth="1"/>
    <col min="13060" max="13060" width="14.140625" style="579" customWidth="1"/>
    <col min="13061" max="13061" width="16.42578125" style="579" customWidth="1"/>
    <col min="13062" max="13312" width="9.140625" style="579"/>
    <col min="13313" max="13313" width="5.7109375" style="579" customWidth="1"/>
    <col min="13314" max="13314" width="26" style="579" customWidth="1"/>
    <col min="13315" max="13315" width="16.85546875" style="579" customWidth="1"/>
    <col min="13316" max="13316" width="14.140625" style="579" customWidth="1"/>
    <col min="13317" max="13317" width="16.42578125" style="579" customWidth="1"/>
    <col min="13318" max="13568" width="9.140625" style="579"/>
    <col min="13569" max="13569" width="5.7109375" style="579" customWidth="1"/>
    <col min="13570" max="13570" width="26" style="579" customWidth="1"/>
    <col min="13571" max="13571" width="16.85546875" style="579" customWidth="1"/>
    <col min="13572" max="13572" width="14.140625" style="579" customWidth="1"/>
    <col min="13573" max="13573" width="16.42578125" style="579" customWidth="1"/>
    <col min="13574" max="13824" width="9.140625" style="579"/>
    <col min="13825" max="13825" width="5.7109375" style="579" customWidth="1"/>
    <col min="13826" max="13826" width="26" style="579" customWidth="1"/>
    <col min="13827" max="13827" width="16.85546875" style="579" customWidth="1"/>
    <col min="13828" max="13828" width="14.140625" style="579" customWidth="1"/>
    <col min="13829" max="13829" width="16.42578125" style="579" customWidth="1"/>
    <col min="13830" max="14080" width="9.140625" style="579"/>
    <col min="14081" max="14081" width="5.7109375" style="579" customWidth="1"/>
    <col min="14082" max="14082" width="26" style="579" customWidth="1"/>
    <col min="14083" max="14083" width="16.85546875" style="579" customWidth="1"/>
    <col min="14084" max="14084" width="14.140625" style="579" customWidth="1"/>
    <col min="14085" max="14085" width="16.42578125" style="579" customWidth="1"/>
    <col min="14086" max="14336" width="9.140625" style="579"/>
    <col min="14337" max="14337" width="5.7109375" style="579" customWidth="1"/>
    <col min="14338" max="14338" width="26" style="579" customWidth="1"/>
    <col min="14339" max="14339" width="16.85546875" style="579" customWidth="1"/>
    <col min="14340" max="14340" width="14.140625" style="579" customWidth="1"/>
    <col min="14341" max="14341" width="16.42578125" style="579" customWidth="1"/>
    <col min="14342" max="14592" width="9.140625" style="579"/>
    <col min="14593" max="14593" width="5.7109375" style="579" customWidth="1"/>
    <col min="14594" max="14594" width="26" style="579" customWidth="1"/>
    <col min="14595" max="14595" width="16.85546875" style="579" customWidth="1"/>
    <col min="14596" max="14596" width="14.140625" style="579" customWidth="1"/>
    <col min="14597" max="14597" width="16.42578125" style="579" customWidth="1"/>
    <col min="14598" max="14848" width="9.140625" style="579"/>
    <col min="14849" max="14849" width="5.7109375" style="579" customWidth="1"/>
    <col min="14850" max="14850" width="26" style="579" customWidth="1"/>
    <col min="14851" max="14851" width="16.85546875" style="579" customWidth="1"/>
    <col min="14852" max="14852" width="14.140625" style="579" customWidth="1"/>
    <col min="14853" max="14853" width="16.42578125" style="579" customWidth="1"/>
    <col min="14854" max="15104" width="9.140625" style="579"/>
    <col min="15105" max="15105" width="5.7109375" style="579" customWidth="1"/>
    <col min="15106" max="15106" width="26" style="579" customWidth="1"/>
    <col min="15107" max="15107" width="16.85546875" style="579" customWidth="1"/>
    <col min="15108" max="15108" width="14.140625" style="579" customWidth="1"/>
    <col min="15109" max="15109" width="16.42578125" style="579" customWidth="1"/>
    <col min="15110" max="15360" width="9.140625" style="579"/>
    <col min="15361" max="15361" width="5.7109375" style="579" customWidth="1"/>
    <col min="15362" max="15362" width="26" style="579" customWidth="1"/>
    <col min="15363" max="15363" width="16.85546875" style="579" customWidth="1"/>
    <col min="15364" max="15364" width="14.140625" style="579" customWidth="1"/>
    <col min="15365" max="15365" width="16.42578125" style="579" customWidth="1"/>
    <col min="15366" max="15616" width="9.140625" style="579"/>
    <col min="15617" max="15617" width="5.7109375" style="579" customWidth="1"/>
    <col min="15618" max="15618" width="26" style="579" customWidth="1"/>
    <col min="15619" max="15619" width="16.85546875" style="579" customWidth="1"/>
    <col min="15620" max="15620" width="14.140625" style="579" customWidth="1"/>
    <col min="15621" max="15621" width="16.42578125" style="579" customWidth="1"/>
    <col min="15622" max="15872" width="9.140625" style="579"/>
    <col min="15873" max="15873" width="5.7109375" style="579" customWidth="1"/>
    <col min="15874" max="15874" width="26" style="579" customWidth="1"/>
    <col min="15875" max="15875" width="16.85546875" style="579" customWidth="1"/>
    <col min="15876" max="15876" width="14.140625" style="579" customWidth="1"/>
    <col min="15877" max="15877" width="16.42578125" style="579" customWidth="1"/>
    <col min="15878" max="16128" width="9.140625" style="579"/>
    <col min="16129" max="16129" width="5.7109375" style="579" customWidth="1"/>
    <col min="16130" max="16130" width="26" style="579" customWidth="1"/>
    <col min="16131" max="16131" width="16.85546875" style="579" customWidth="1"/>
    <col min="16132" max="16132" width="14.140625" style="579" customWidth="1"/>
    <col min="16133" max="16133" width="16.42578125" style="579" customWidth="1"/>
    <col min="16134" max="16384" width="9.140625" style="579"/>
  </cols>
  <sheetData>
    <row r="1" spans="1:7" s="578" customFormat="1" ht="15.75" x14ac:dyDescent="0.25">
      <c r="A1" s="576"/>
      <c r="B1" s="577"/>
      <c r="C1" s="393"/>
      <c r="D1" s="393"/>
      <c r="E1" s="399" t="s">
        <v>1862</v>
      </c>
    </row>
    <row r="2" spans="1:7" s="578" customFormat="1" ht="15.75" x14ac:dyDescent="0.25">
      <c r="A2" s="576"/>
      <c r="B2" s="577"/>
      <c r="C2" s="393"/>
      <c r="D2" s="393"/>
      <c r="E2" s="444" t="s">
        <v>1895</v>
      </c>
    </row>
    <row r="3" spans="1:7" s="578" customFormat="1" ht="15.75" x14ac:dyDescent="0.25">
      <c r="A3" s="576"/>
      <c r="B3" s="577"/>
      <c r="C3" s="393"/>
      <c r="D3" s="399"/>
      <c r="E3" s="399"/>
    </row>
    <row r="4" spans="1:7" ht="19.5" customHeight="1" x14ac:dyDescent="0.25">
      <c r="A4" s="493" t="s">
        <v>1673</v>
      </c>
      <c r="B4" s="493"/>
      <c r="C4" s="493"/>
      <c r="D4" s="493"/>
      <c r="E4" s="493"/>
    </row>
    <row r="5" spans="1:7" ht="36" customHeight="1" x14ac:dyDescent="0.2">
      <c r="A5" s="446" t="s">
        <v>1907</v>
      </c>
      <c r="B5" s="446"/>
      <c r="C5" s="446"/>
      <c r="D5" s="446"/>
      <c r="E5" s="446"/>
    </row>
    <row r="6" spans="1:7" ht="15.75" x14ac:dyDescent="0.25">
      <c r="A6" s="581"/>
      <c r="B6" s="581"/>
      <c r="E6" s="582" t="s">
        <v>1675</v>
      </c>
    </row>
    <row r="7" spans="1:7" ht="30.75" customHeight="1" x14ac:dyDescent="0.2">
      <c r="A7" s="583" t="s">
        <v>1676</v>
      </c>
      <c r="B7" s="583" t="s">
        <v>1803</v>
      </c>
      <c r="C7" s="676" t="s">
        <v>1804</v>
      </c>
      <c r="D7" s="676" t="s">
        <v>43</v>
      </c>
      <c r="E7" s="534" t="s">
        <v>53</v>
      </c>
    </row>
    <row r="8" spans="1:7" ht="15.75" x14ac:dyDescent="0.25">
      <c r="A8" s="584">
        <v>1</v>
      </c>
      <c r="B8" s="585" t="s">
        <v>1808</v>
      </c>
      <c r="C8" s="696">
        <v>897.36601000000007</v>
      </c>
      <c r="D8" s="696">
        <v>897.36601000000007</v>
      </c>
      <c r="E8" s="697">
        <f>D8/C8*100</f>
        <v>100</v>
      </c>
    </row>
    <row r="9" spans="1:7" ht="15.75" x14ac:dyDescent="0.2">
      <c r="A9" s="586">
        <v>2</v>
      </c>
      <c r="B9" s="650" t="s">
        <v>1818</v>
      </c>
      <c r="C9" s="517">
        <v>897.36699999999996</v>
      </c>
      <c r="D9" s="517">
        <v>897.36699999999996</v>
      </c>
      <c r="E9" s="698">
        <f>D9/C9*100</f>
        <v>100</v>
      </c>
    </row>
    <row r="10" spans="1:7" ht="15.75" x14ac:dyDescent="0.2">
      <c r="A10" s="586">
        <v>3</v>
      </c>
      <c r="B10" s="650" t="s">
        <v>1839</v>
      </c>
      <c r="C10" s="517">
        <v>897.36698999999999</v>
      </c>
      <c r="D10" s="517">
        <v>841.92372000000012</v>
      </c>
      <c r="E10" s="698">
        <f>D10/C10*100</f>
        <v>93.821561232155432</v>
      </c>
    </row>
    <row r="11" spans="1:7" ht="15.75" x14ac:dyDescent="0.25">
      <c r="A11" s="699"/>
      <c r="B11" s="650"/>
      <c r="C11" s="517"/>
      <c r="D11" s="517"/>
      <c r="E11" s="698"/>
    </row>
    <row r="12" spans="1:7" ht="15.75" x14ac:dyDescent="0.2">
      <c r="A12" s="658"/>
      <c r="B12" s="700" t="s">
        <v>1823</v>
      </c>
      <c r="C12" s="701">
        <f>SUM(C8:C11)</f>
        <v>2692.1</v>
      </c>
      <c r="D12" s="701">
        <f>SUM(D8:D11)</f>
        <v>2636.6567300000002</v>
      </c>
      <c r="E12" s="660">
        <f>D12/C12*100</f>
        <v>97.940519668660158</v>
      </c>
      <c r="G12" s="587"/>
    </row>
    <row r="13" spans="1:7" ht="15" x14ac:dyDescent="0.2">
      <c r="B13" s="695"/>
      <c r="C13" s="702"/>
      <c r="D13" s="702"/>
      <c r="E13" s="702"/>
    </row>
    <row r="14" spans="1:7" x14ac:dyDescent="0.2">
      <c r="C14" s="661"/>
      <c r="D14" s="661"/>
      <c r="E14" s="661"/>
    </row>
  </sheetData>
  <mergeCells count="2">
    <mergeCell ref="A4:E4"/>
    <mergeCell ref="A5:E5"/>
  </mergeCells>
  <pageMargins left="1.299212598425197" right="0.70866141732283472" top="0.47244094488188981" bottom="0.74803149606299213" header="0.15748031496062992" footer="0.31496062992125984"/>
  <pageSetup paperSize="9" orientation="portrait" r:id="rId1"/>
  <colBreaks count="1" manualBreakCount="1">
    <brk id="6" max="16"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8"/>
  <sheetViews>
    <sheetView view="pageBreakPreview" zoomScaleNormal="100" zoomScaleSheetLayoutView="100" workbookViewId="0">
      <selection activeCell="B55" sqref="B55"/>
    </sheetView>
  </sheetViews>
  <sheetFormatPr defaultRowHeight="12.75" x14ac:dyDescent="0.2"/>
  <cols>
    <col min="1" max="1" width="5.28515625" style="579" customWidth="1"/>
    <col min="2" max="2" width="34.85546875" style="579" customWidth="1"/>
    <col min="3" max="3" width="17.140625" style="579" customWidth="1"/>
    <col min="4" max="4" width="16.140625" style="579" customWidth="1"/>
    <col min="5" max="5" width="18.7109375" style="579" customWidth="1"/>
    <col min="6" max="256" width="9.140625" style="579"/>
    <col min="257" max="257" width="5.28515625" style="579" customWidth="1"/>
    <col min="258" max="258" width="34.85546875" style="579" customWidth="1"/>
    <col min="259" max="259" width="17.140625" style="579" customWidth="1"/>
    <col min="260" max="260" width="16.140625" style="579" customWidth="1"/>
    <col min="261" max="261" width="18.7109375" style="579" customWidth="1"/>
    <col min="262" max="512" width="9.140625" style="579"/>
    <col min="513" max="513" width="5.28515625" style="579" customWidth="1"/>
    <col min="514" max="514" width="34.85546875" style="579" customWidth="1"/>
    <col min="515" max="515" width="17.140625" style="579" customWidth="1"/>
    <col min="516" max="516" width="16.140625" style="579" customWidth="1"/>
    <col min="517" max="517" width="18.7109375" style="579" customWidth="1"/>
    <col min="518" max="768" width="9.140625" style="579"/>
    <col min="769" max="769" width="5.28515625" style="579" customWidth="1"/>
    <col min="770" max="770" width="34.85546875" style="579" customWidth="1"/>
    <col min="771" max="771" width="17.140625" style="579" customWidth="1"/>
    <col min="772" max="772" width="16.140625" style="579" customWidth="1"/>
    <col min="773" max="773" width="18.7109375" style="579" customWidth="1"/>
    <col min="774" max="1024" width="9.140625" style="579"/>
    <col min="1025" max="1025" width="5.28515625" style="579" customWidth="1"/>
    <col min="1026" max="1026" width="34.85546875" style="579" customWidth="1"/>
    <col min="1027" max="1027" width="17.140625" style="579" customWidth="1"/>
    <col min="1028" max="1028" width="16.140625" style="579" customWidth="1"/>
    <col min="1029" max="1029" width="18.7109375" style="579" customWidth="1"/>
    <col min="1030" max="1280" width="9.140625" style="579"/>
    <col min="1281" max="1281" width="5.28515625" style="579" customWidth="1"/>
    <col min="1282" max="1282" width="34.85546875" style="579" customWidth="1"/>
    <col min="1283" max="1283" width="17.140625" style="579" customWidth="1"/>
    <col min="1284" max="1284" width="16.140625" style="579" customWidth="1"/>
    <col min="1285" max="1285" width="18.7109375" style="579" customWidth="1"/>
    <col min="1286" max="1536" width="9.140625" style="579"/>
    <col min="1537" max="1537" width="5.28515625" style="579" customWidth="1"/>
    <col min="1538" max="1538" width="34.85546875" style="579" customWidth="1"/>
    <col min="1539" max="1539" width="17.140625" style="579" customWidth="1"/>
    <col min="1540" max="1540" width="16.140625" style="579" customWidth="1"/>
    <col min="1541" max="1541" width="18.7109375" style="579" customWidth="1"/>
    <col min="1542" max="1792" width="9.140625" style="579"/>
    <col min="1793" max="1793" width="5.28515625" style="579" customWidth="1"/>
    <col min="1794" max="1794" width="34.85546875" style="579" customWidth="1"/>
    <col min="1795" max="1795" width="17.140625" style="579" customWidth="1"/>
    <col min="1796" max="1796" width="16.140625" style="579" customWidth="1"/>
    <col min="1797" max="1797" width="18.7109375" style="579" customWidth="1"/>
    <col min="1798" max="2048" width="9.140625" style="579"/>
    <col min="2049" max="2049" width="5.28515625" style="579" customWidth="1"/>
    <col min="2050" max="2050" width="34.85546875" style="579" customWidth="1"/>
    <col min="2051" max="2051" width="17.140625" style="579" customWidth="1"/>
    <col min="2052" max="2052" width="16.140625" style="579" customWidth="1"/>
    <col min="2053" max="2053" width="18.7109375" style="579" customWidth="1"/>
    <col min="2054" max="2304" width="9.140625" style="579"/>
    <col min="2305" max="2305" width="5.28515625" style="579" customWidth="1"/>
    <col min="2306" max="2306" width="34.85546875" style="579" customWidth="1"/>
    <col min="2307" max="2307" width="17.140625" style="579" customWidth="1"/>
    <col min="2308" max="2308" width="16.140625" style="579" customWidth="1"/>
    <col min="2309" max="2309" width="18.7109375" style="579" customWidth="1"/>
    <col min="2310" max="2560" width="9.140625" style="579"/>
    <col min="2561" max="2561" width="5.28515625" style="579" customWidth="1"/>
    <col min="2562" max="2562" width="34.85546875" style="579" customWidth="1"/>
    <col min="2563" max="2563" width="17.140625" style="579" customWidth="1"/>
    <col min="2564" max="2564" width="16.140625" style="579" customWidth="1"/>
    <col min="2565" max="2565" width="18.7109375" style="579" customWidth="1"/>
    <col min="2566" max="2816" width="9.140625" style="579"/>
    <col min="2817" max="2817" width="5.28515625" style="579" customWidth="1"/>
    <col min="2818" max="2818" width="34.85546875" style="579" customWidth="1"/>
    <col min="2819" max="2819" width="17.140625" style="579" customWidth="1"/>
    <col min="2820" max="2820" width="16.140625" style="579" customWidth="1"/>
    <col min="2821" max="2821" width="18.7109375" style="579" customWidth="1"/>
    <col min="2822" max="3072" width="9.140625" style="579"/>
    <col min="3073" max="3073" width="5.28515625" style="579" customWidth="1"/>
    <col min="3074" max="3074" width="34.85546875" style="579" customWidth="1"/>
    <col min="3075" max="3075" width="17.140625" style="579" customWidth="1"/>
    <col min="3076" max="3076" width="16.140625" style="579" customWidth="1"/>
    <col min="3077" max="3077" width="18.7109375" style="579" customWidth="1"/>
    <col min="3078" max="3328" width="9.140625" style="579"/>
    <col min="3329" max="3329" width="5.28515625" style="579" customWidth="1"/>
    <col min="3330" max="3330" width="34.85546875" style="579" customWidth="1"/>
    <col min="3331" max="3331" width="17.140625" style="579" customWidth="1"/>
    <col min="3332" max="3332" width="16.140625" style="579" customWidth="1"/>
    <col min="3333" max="3333" width="18.7109375" style="579" customWidth="1"/>
    <col min="3334" max="3584" width="9.140625" style="579"/>
    <col min="3585" max="3585" width="5.28515625" style="579" customWidth="1"/>
    <col min="3586" max="3586" width="34.85546875" style="579" customWidth="1"/>
    <col min="3587" max="3587" width="17.140625" style="579" customWidth="1"/>
    <col min="3588" max="3588" width="16.140625" style="579" customWidth="1"/>
    <col min="3589" max="3589" width="18.7109375" style="579" customWidth="1"/>
    <col min="3590" max="3840" width="9.140625" style="579"/>
    <col min="3841" max="3841" width="5.28515625" style="579" customWidth="1"/>
    <col min="3842" max="3842" width="34.85546875" style="579" customWidth="1"/>
    <col min="3843" max="3843" width="17.140625" style="579" customWidth="1"/>
    <col min="3844" max="3844" width="16.140625" style="579" customWidth="1"/>
    <col min="3845" max="3845" width="18.7109375" style="579" customWidth="1"/>
    <col min="3846" max="4096" width="9.140625" style="579"/>
    <col min="4097" max="4097" width="5.28515625" style="579" customWidth="1"/>
    <col min="4098" max="4098" width="34.85546875" style="579" customWidth="1"/>
    <col min="4099" max="4099" width="17.140625" style="579" customWidth="1"/>
    <col min="4100" max="4100" width="16.140625" style="579" customWidth="1"/>
    <col min="4101" max="4101" width="18.7109375" style="579" customWidth="1"/>
    <col min="4102" max="4352" width="9.140625" style="579"/>
    <col min="4353" max="4353" width="5.28515625" style="579" customWidth="1"/>
    <col min="4354" max="4354" width="34.85546875" style="579" customWidth="1"/>
    <col min="4355" max="4355" width="17.140625" style="579" customWidth="1"/>
    <col min="4356" max="4356" width="16.140625" style="579" customWidth="1"/>
    <col min="4357" max="4357" width="18.7109375" style="579" customWidth="1"/>
    <col min="4358" max="4608" width="9.140625" style="579"/>
    <col min="4609" max="4609" width="5.28515625" style="579" customWidth="1"/>
    <col min="4610" max="4610" width="34.85546875" style="579" customWidth="1"/>
    <col min="4611" max="4611" width="17.140625" style="579" customWidth="1"/>
    <col min="4612" max="4612" width="16.140625" style="579" customWidth="1"/>
    <col min="4613" max="4613" width="18.7109375" style="579" customWidth="1"/>
    <col min="4614" max="4864" width="9.140625" style="579"/>
    <col min="4865" max="4865" width="5.28515625" style="579" customWidth="1"/>
    <col min="4866" max="4866" width="34.85546875" style="579" customWidth="1"/>
    <col min="4867" max="4867" width="17.140625" style="579" customWidth="1"/>
    <col min="4868" max="4868" width="16.140625" style="579" customWidth="1"/>
    <col min="4869" max="4869" width="18.7109375" style="579" customWidth="1"/>
    <col min="4870" max="5120" width="9.140625" style="579"/>
    <col min="5121" max="5121" width="5.28515625" style="579" customWidth="1"/>
    <col min="5122" max="5122" width="34.85546875" style="579" customWidth="1"/>
    <col min="5123" max="5123" width="17.140625" style="579" customWidth="1"/>
    <col min="5124" max="5124" width="16.140625" style="579" customWidth="1"/>
    <col min="5125" max="5125" width="18.7109375" style="579" customWidth="1"/>
    <col min="5126" max="5376" width="9.140625" style="579"/>
    <col min="5377" max="5377" width="5.28515625" style="579" customWidth="1"/>
    <col min="5378" max="5378" width="34.85546875" style="579" customWidth="1"/>
    <col min="5379" max="5379" width="17.140625" style="579" customWidth="1"/>
    <col min="5380" max="5380" width="16.140625" style="579" customWidth="1"/>
    <col min="5381" max="5381" width="18.7109375" style="579" customWidth="1"/>
    <col min="5382" max="5632" width="9.140625" style="579"/>
    <col min="5633" max="5633" width="5.28515625" style="579" customWidth="1"/>
    <col min="5634" max="5634" width="34.85546875" style="579" customWidth="1"/>
    <col min="5635" max="5635" width="17.140625" style="579" customWidth="1"/>
    <col min="5636" max="5636" width="16.140625" style="579" customWidth="1"/>
    <col min="5637" max="5637" width="18.7109375" style="579" customWidth="1"/>
    <col min="5638" max="5888" width="9.140625" style="579"/>
    <col min="5889" max="5889" width="5.28515625" style="579" customWidth="1"/>
    <col min="5890" max="5890" width="34.85546875" style="579" customWidth="1"/>
    <col min="5891" max="5891" width="17.140625" style="579" customWidth="1"/>
    <col min="5892" max="5892" width="16.140625" style="579" customWidth="1"/>
    <col min="5893" max="5893" width="18.7109375" style="579" customWidth="1"/>
    <col min="5894" max="6144" width="9.140625" style="579"/>
    <col min="6145" max="6145" width="5.28515625" style="579" customWidth="1"/>
    <col min="6146" max="6146" width="34.85546875" style="579" customWidth="1"/>
    <col min="6147" max="6147" width="17.140625" style="579" customWidth="1"/>
    <col min="6148" max="6148" width="16.140625" style="579" customWidth="1"/>
    <col min="6149" max="6149" width="18.7109375" style="579" customWidth="1"/>
    <col min="6150" max="6400" width="9.140625" style="579"/>
    <col min="6401" max="6401" width="5.28515625" style="579" customWidth="1"/>
    <col min="6402" max="6402" width="34.85546875" style="579" customWidth="1"/>
    <col min="6403" max="6403" width="17.140625" style="579" customWidth="1"/>
    <col min="6404" max="6404" width="16.140625" style="579" customWidth="1"/>
    <col min="6405" max="6405" width="18.7109375" style="579" customWidth="1"/>
    <col min="6406" max="6656" width="9.140625" style="579"/>
    <col min="6657" max="6657" width="5.28515625" style="579" customWidth="1"/>
    <col min="6658" max="6658" width="34.85546875" style="579" customWidth="1"/>
    <col min="6659" max="6659" width="17.140625" style="579" customWidth="1"/>
    <col min="6660" max="6660" width="16.140625" style="579" customWidth="1"/>
    <col min="6661" max="6661" width="18.7109375" style="579" customWidth="1"/>
    <col min="6662" max="6912" width="9.140625" style="579"/>
    <col min="6913" max="6913" width="5.28515625" style="579" customWidth="1"/>
    <col min="6914" max="6914" width="34.85546875" style="579" customWidth="1"/>
    <col min="6915" max="6915" width="17.140625" style="579" customWidth="1"/>
    <col min="6916" max="6916" width="16.140625" style="579" customWidth="1"/>
    <col min="6917" max="6917" width="18.7109375" style="579" customWidth="1"/>
    <col min="6918" max="7168" width="9.140625" style="579"/>
    <col min="7169" max="7169" width="5.28515625" style="579" customWidth="1"/>
    <col min="7170" max="7170" width="34.85546875" style="579" customWidth="1"/>
    <col min="7171" max="7171" width="17.140625" style="579" customWidth="1"/>
    <col min="7172" max="7172" width="16.140625" style="579" customWidth="1"/>
    <col min="7173" max="7173" width="18.7109375" style="579" customWidth="1"/>
    <col min="7174" max="7424" width="9.140625" style="579"/>
    <col min="7425" max="7425" width="5.28515625" style="579" customWidth="1"/>
    <col min="7426" max="7426" width="34.85546875" style="579" customWidth="1"/>
    <col min="7427" max="7427" width="17.140625" style="579" customWidth="1"/>
    <col min="7428" max="7428" width="16.140625" style="579" customWidth="1"/>
    <col min="7429" max="7429" width="18.7109375" style="579" customWidth="1"/>
    <col min="7430" max="7680" width="9.140625" style="579"/>
    <col min="7681" max="7681" width="5.28515625" style="579" customWidth="1"/>
    <col min="7682" max="7682" width="34.85546875" style="579" customWidth="1"/>
    <col min="7683" max="7683" width="17.140625" style="579" customWidth="1"/>
    <col min="7684" max="7684" width="16.140625" style="579" customWidth="1"/>
    <col min="7685" max="7685" width="18.7109375" style="579" customWidth="1"/>
    <col min="7686" max="7936" width="9.140625" style="579"/>
    <col min="7937" max="7937" width="5.28515625" style="579" customWidth="1"/>
    <col min="7938" max="7938" width="34.85546875" style="579" customWidth="1"/>
    <col min="7939" max="7939" width="17.140625" style="579" customWidth="1"/>
    <col min="7940" max="7940" width="16.140625" style="579" customWidth="1"/>
    <col min="7941" max="7941" width="18.7109375" style="579" customWidth="1"/>
    <col min="7942" max="8192" width="9.140625" style="579"/>
    <col min="8193" max="8193" width="5.28515625" style="579" customWidth="1"/>
    <col min="8194" max="8194" width="34.85546875" style="579" customWidth="1"/>
    <col min="8195" max="8195" width="17.140625" style="579" customWidth="1"/>
    <col min="8196" max="8196" width="16.140625" style="579" customWidth="1"/>
    <col min="8197" max="8197" width="18.7109375" style="579" customWidth="1"/>
    <col min="8198" max="8448" width="9.140625" style="579"/>
    <col min="8449" max="8449" width="5.28515625" style="579" customWidth="1"/>
    <col min="8450" max="8450" width="34.85546875" style="579" customWidth="1"/>
    <col min="8451" max="8451" width="17.140625" style="579" customWidth="1"/>
    <col min="8452" max="8452" width="16.140625" style="579" customWidth="1"/>
    <col min="8453" max="8453" width="18.7109375" style="579" customWidth="1"/>
    <col min="8454" max="8704" width="9.140625" style="579"/>
    <col min="8705" max="8705" width="5.28515625" style="579" customWidth="1"/>
    <col min="8706" max="8706" width="34.85546875" style="579" customWidth="1"/>
    <col min="8707" max="8707" width="17.140625" style="579" customWidth="1"/>
    <col min="8708" max="8708" width="16.140625" style="579" customWidth="1"/>
    <col min="8709" max="8709" width="18.7109375" style="579" customWidth="1"/>
    <col min="8710" max="8960" width="9.140625" style="579"/>
    <col min="8961" max="8961" width="5.28515625" style="579" customWidth="1"/>
    <col min="8962" max="8962" width="34.85546875" style="579" customWidth="1"/>
    <col min="8963" max="8963" width="17.140625" style="579" customWidth="1"/>
    <col min="8964" max="8964" width="16.140625" style="579" customWidth="1"/>
    <col min="8965" max="8965" width="18.7109375" style="579" customWidth="1"/>
    <col min="8966" max="9216" width="9.140625" style="579"/>
    <col min="9217" max="9217" width="5.28515625" style="579" customWidth="1"/>
    <col min="9218" max="9218" width="34.85546875" style="579" customWidth="1"/>
    <col min="9219" max="9219" width="17.140625" style="579" customWidth="1"/>
    <col min="9220" max="9220" width="16.140625" style="579" customWidth="1"/>
    <col min="9221" max="9221" width="18.7109375" style="579" customWidth="1"/>
    <col min="9222" max="9472" width="9.140625" style="579"/>
    <col min="9473" max="9473" width="5.28515625" style="579" customWidth="1"/>
    <col min="9474" max="9474" width="34.85546875" style="579" customWidth="1"/>
    <col min="9475" max="9475" width="17.140625" style="579" customWidth="1"/>
    <col min="9476" max="9476" width="16.140625" style="579" customWidth="1"/>
    <col min="9477" max="9477" width="18.7109375" style="579" customWidth="1"/>
    <col min="9478" max="9728" width="9.140625" style="579"/>
    <col min="9729" max="9729" width="5.28515625" style="579" customWidth="1"/>
    <col min="9730" max="9730" width="34.85546875" style="579" customWidth="1"/>
    <col min="9731" max="9731" width="17.140625" style="579" customWidth="1"/>
    <col min="9732" max="9732" width="16.140625" style="579" customWidth="1"/>
    <col min="9733" max="9733" width="18.7109375" style="579" customWidth="1"/>
    <col min="9734" max="9984" width="9.140625" style="579"/>
    <col min="9985" max="9985" width="5.28515625" style="579" customWidth="1"/>
    <col min="9986" max="9986" width="34.85546875" style="579" customWidth="1"/>
    <col min="9987" max="9987" width="17.140625" style="579" customWidth="1"/>
    <col min="9988" max="9988" width="16.140625" style="579" customWidth="1"/>
    <col min="9989" max="9989" width="18.7109375" style="579" customWidth="1"/>
    <col min="9990" max="10240" width="9.140625" style="579"/>
    <col min="10241" max="10241" width="5.28515625" style="579" customWidth="1"/>
    <col min="10242" max="10242" width="34.85546875" style="579" customWidth="1"/>
    <col min="10243" max="10243" width="17.140625" style="579" customWidth="1"/>
    <col min="10244" max="10244" width="16.140625" style="579" customWidth="1"/>
    <col min="10245" max="10245" width="18.7109375" style="579" customWidth="1"/>
    <col min="10246" max="10496" width="9.140625" style="579"/>
    <col min="10497" max="10497" width="5.28515625" style="579" customWidth="1"/>
    <col min="10498" max="10498" width="34.85546875" style="579" customWidth="1"/>
    <col min="10499" max="10499" width="17.140625" style="579" customWidth="1"/>
    <col min="10500" max="10500" width="16.140625" style="579" customWidth="1"/>
    <col min="10501" max="10501" width="18.7109375" style="579" customWidth="1"/>
    <col min="10502" max="10752" width="9.140625" style="579"/>
    <col min="10753" max="10753" width="5.28515625" style="579" customWidth="1"/>
    <col min="10754" max="10754" width="34.85546875" style="579" customWidth="1"/>
    <col min="10755" max="10755" width="17.140625" style="579" customWidth="1"/>
    <col min="10756" max="10756" width="16.140625" style="579" customWidth="1"/>
    <col min="10757" max="10757" width="18.7109375" style="579" customWidth="1"/>
    <col min="10758" max="11008" width="9.140625" style="579"/>
    <col min="11009" max="11009" width="5.28515625" style="579" customWidth="1"/>
    <col min="11010" max="11010" width="34.85546875" style="579" customWidth="1"/>
    <col min="11011" max="11011" width="17.140625" style="579" customWidth="1"/>
    <col min="11012" max="11012" width="16.140625" style="579" customWidth="1"/>
    <col min="11013" max="11013" width="18.7109375" style="579" customWidth="1"/>
    <col min="11014" max="11264" width="9.140625" style="579"/>
    <col min="11265" max="11265" width="5.28515625" style="579" customWidth="1"/>
    <col min="11266" max="11266" width="34.85546875" style="579" customWidth="1"/>
    <col min="11267" max="11267" width="17.140625" style="579" customWidth="1"/>
    <col min="11268" max="11268" width="16.140625" style="579" customWidth="1"/>
    <col min="11269" max="11269" width="18.7109375" style="579" customWidth="1"/>
    <col min="11270" max="11520" width="9.140625" style="579"/>
    <col min="11521" max="11521" width="5.28515625" style="579" customWidth="1"/>
    <col min="11522" max="11522" width="34.85546875" style="579" customWidth="1"/>
    <col min="11523" max="11523" width="17.140625" style="579" customWidth="1"/>
    <col min="11524" max="11524" width="16.140625" style="579" customWidth="1"/>
    <col min="11525" max="11525" width="18.7109375" style="579" customWidth="1"/>
    <col min="11526" max="11776" width="9.140625" style="579"/>
    <col min="11777" max="11777" width="5.28515625" style="579" customWidth="1"/>
    <col min="11778" max="11778" width="34.85546875" style="579" customWidth="1"/>
    <col min="11779" max="11779" width="17.140625" style="579" customWidth="1"/>
    <col min="11780" max="11780" width="16.140625" style="579" customWidth="1"/>
    <col min="11781" max="11781" width="18.7109375" style="579" customWidth="1"/>
    <col min="11782" max="12032" width="9.140625" style="579"/>
    <col min="12033" max="12033" width="5.28515625" style="579" customWidth="1"/>
    <col min="12034" max="12034" width="34.85546875" style="579" customWidth="1"/>
    <col min="12035" max="12035" width="17.140625" style="579" customWidth="1"/>
    <col min="12036" max="12036" width="16.140625" style="579" customWidth="1"/>
    <col min="12037" max="12037" width="18.7109375" style="579" customWidth="1"/>
    <col min="12038" max="12288" width="9.140625" style="579"/>
    <col min="12289" max="12289" width="5.28515625" style="579" customWidth="1"/>
    <col min="12290" max="12290" width="34.85546875" style="579" customWidth="1"/>
    <col min="12291" max="12291" width="17.140625" style="579" customWidth="1"/>
    <col min="12292" max="12292" width="16.140625" style="579" customWidth="1"/>
    <col min="12293" max="12293" width="18.7109375" style="579" customWidth="1"/>
    <col min="12294" max="12544" width="9.140625" style="579"/>
    <col min="12545" max="12545" width="5.28515625" style="579" customWidth="1"/>
    <col min="12546" max="12546" width="34.85546875" style="579" customWidth="1"/>
    <col min="12547" max="12547" width="17.140625" style="579" customWidth="1"/>
    <col min="12548" max="12548" width="16.140625" style="579" customWidth="1"/>
    <col min="12549" max="12549" width="18.7109375" style="579" customWidth="1"/>
    <col min="12550" max="12800" width="9.140625" style="579"/>
    <col min="12801" max="12801" width="5.28515625" style="579" customWidth="1"/>
    <col min="12802" max="12802" width="34.85546875" style="579" customWidth="1"/>
    <col min="12803" max="12803" width="17.140625" style="579" customWidth="1"/>
    <col min="12804" max="12804" width="16.140625" style="579" customWidth="1"/>
    <col min="12805" max="12805" width="18.7109375" style="579" customWidth="1"/>
    <col min="12806" max="13056" width="9.140625" style="579"/>
    <col min="13057" max="13057" width="5.28515625" style="579" customWidth="1"/>
    <col min="13058" max="13058" width="34.85546875" style="579" customWidth="1"/>
    <col min="13059" max="13059" width="17.140625" style="579" customWidth="1"/>
    <col min="13060" max="13060" width="16.140625" style="579" customWidth="1"/>
    <col min="13061" max="13061" width="18.7109375" style="579" customWidth="1"/>
    <col min="13062" max="13312" width="9.140625" style="579"/>
    <col min="13313" max="13313" width="5.28515625" style="579" customWidth="1"/>
    <col min="13314" max="13314" width="34.85546875" style="579" customWidth="1"/>
    <col min="13315" max="13315" width="17.140625" style="579" customWidth="1"/>
    <col min="13316" max="13316" width="16.140625" style="579" customWidth="1"/>
    <col min="13317" max="13317" width="18.7109375" style="579" customWidth="1"/>
    <col min="13318" max="13568" width="9.140625" style="579"/>
    <col min="13569" max="13569" width="5.28515625" style="579" customWidth="1"/>
    <col min="13570" max="13570" width="34.85546875" style="579" customWidth="1"/>
    <col min="13571" max="13571" width="17.140625" style="579" customWidth="1"/>
    <col min="13572" max="13572" width="16.140625" style="579" customWidth="1"/>
    <col min="13573" max="13573" width="18.7109375" style="579" customWidth="1"/>
    <col min="13574" max="13824" width="9.140625" style="579"/>
    <col min="13825" max="13825" width="5.28515625" style="579" customWidth="1"/>
    <col min="13826" max="13826" width="34.85546875" style="579" customWidth="1"/>
    <col min="13827" max="13827" width="17.140625" style="579" customWidth="1"/>
    <col min="13828" max="13828" width="16.140625" style="579" customWidth="1"/>
    <col min="13829" max="13829" width="18.7109375" style="579" customWidth="1"/>
    <col min="13830" max="14080" width="9.140625" style="579"/>
    <col min="14081" max="14081" width="5.28515625" style="579" customWidth="1"/>
    <col min="14082" max="14082" width="34.85546875" style="579" customWidth="1"/>
    <col min="14083" max="14083" width="17.140625" style="579" customWidth="1"/>
    <col min="14084" max="14084" width="16.140625" style="579" customWidth="1"/>
    <col min="14085" max="14085" width="18.7109375" style="579" customWidth="1"/>
    <col min="14086" max="14336" width="9.140625" style="579"/>
    <col min="14337" max="14337" width="5.28515625" style="579" customWidth="1"/>
    <col min="14338" max="14338" width="34.85546875" style="579" customWidth="1"/>
    <col min="14339" max="14339" width="17.140625" style="579" customWidth="1"/>
    <col min="14340" max="14340" width="16.140625" style="579" customWidth="1"/>
    <col min="14341" max="14341" width="18.7109375" style="579" customWidth="1"/>
    <col min="14342" max="14592" width="9.140625" style="579"/>
    <col min="14593" max="14593" width="5.28515625" style="579" customWidth="1"/>
    <col min="14594" max="14594" width="34.85546875" style="579" customWidth="1"/>
    <col min="14595" max="14595" width="17.140625" style="579" customWidth="1"/>
    <col min="14596" max="14596" width="16.140625" style="579" customWidth="1"/>
    <col min="14597" max="14597" width="18.7109375" style="579" customWidth="1"/>
    <col min="14598" max="14848" width="9.140625" style="579"/>
    <col min="14849" max="14849" width="5.28515625" style="579" customWidth="1"/>
    <col min="14850" max="14850" width="34.85546875" style="579" customWidth="1"/>
    <col min="14851" max="14851" width="17.140625" style="579" customWidth="1"/>
    <col min="14852" max="14852" width="16.140625" style="579" customWidth="1"/>
    <col min="14853" max="14853" width="18.7109375" style="579" customWidth="1"/>
    <col min="14854" max="15104" width="9.140625" style="579"/>
    <col min="15105" max="15105" width="5.28515625" style="579" customWidth="1"/>
    <col min="15106" max="15106" width="34.85546875" style="579" customWidth="1"/>
    <col min="15107" max="15107" width="17.140625" style="579" customWidth="1"/>
    <col min="15108" max="15108" width="16.140625" style="579" customWidth="1"/>
    <col min="15109" max="15109" width="18.7109375" style="579" customWidth="1"/>
    <col min="15110" max="15360" width="9.140625" style="579"/>
    <col min="15361" max="15361" width="5.28515625" style="579" customWidth="1"/>
    <col min="15362" max="15362" width="34.85546875" style="579" customWidth="1"/>
    <col min="15363" max="15363" width="17.140625" style="579" customWidth="1"/>
    <col min="15364" max="15364" width="16.140625" style="579" customWidth="1"/>
    <col min="15365" max="15365" width="18.7109375" style="579" customWidth="1"/>
    <col min="15366" max="15616" width="9.140625" style="579"/>
    <col min="15617" max="15617" width="5.28515625" style="579" customWidth="1"/>
    <col min="15618" max="15618" width="34.85546875" style="579" customWidth="1"/>
    <col min="15619" max="15619" width="17.140625" style="579" customWidth="1"/>
    <col min="15620" max="15620" width="16.140625" style="579" customWidth="1"/>
    <col min="15621" max="15621" width="18.7109375" style="579" customWidth="1"/>
    <col min="15622" max="15872" width="9.140625" style="579"/>
    <col min="15873" max="15873" width="5.28515625" style="579" customWidth="1"/>
    <col min="15874" max="15874" width="34.85546875" style="579" customWidth="1"/>
    <col min="15875" max="15875" width="17.140625" style="579" customWidth="1"/>
    <col min="15876" max="15876" width="16.140625" style="579" customWidth="1"/>
    <col min="15877" max="15877" width="18.7109375" style="579" customWidth="1"/>
    <col min="15878" max="16128" width="9.140625" style="579"/>
    <col min="16129" max="16129" width="5.28515625" style="579" customWidth="1"/>
    <col min="16130" max="16130" width="34.85546875" style="579" customWidth="1"/>
    <col min="16131" max="16131" width="17.140625" style="579" customWidth="1"/>
    <col min="16132" max="16132" width="16.140625" style="579" customWidth="1"/>
    <col min="16133" max="16133" width="18.7109375" style="579" customWidth="1"/>
    <col min="16134" max="16384" width="9.140625" style="579"/>
  </cols>
  <sheetData>
    <row r="1" spans="1:5" s="578" customFormat="1" ht="15.75" x14ac:dyDescent="0.25">
      <c r="A1" s="576"/>
      <c r="B1" s="577"/>
      <c r="C1" s="393"/>
      <c r="D1" s="393"/>
      <c r="E1" s="399" t="s">
        <v>1864</v>
      </c>
    </row>
    <row r="2" spans="1:5" s="578" customFormat="1" ht="15.75" x14ac:dyDescent="0.25">
      <c r="A2" s="576"/>
      <c r="B2" s="577"/>
      <c r="C2" s="393"/>
      <c r="D2" s="393"/>
      <c r="E2" s="444" t="s">
        <v>1895</v>
      </c>
    </row>
    <row r="3" spans="1:5" s="578" customFormat="1" ht="15.75" x14ac:dyDescent="0.25">
      <c r="A3" s="576"/>
      <c r="B3" s="577"/>
      <c r="C3" s="393"/>
      <c r="D3" s="399"/>
      <c r="E3" s="399"/>
    </row>
    <row r="4" spans="1:5" ht="19.5" customHeight="1" x14ac:dyDescent="0.25">
      <c r="A4" s="493" t="s">
        <v>1673</v>
      </c>
      <c r="B4" s="493"/>
      <c r="C4" s="493"/>
      <c r="D4" s="493"/>
      <c r="E4" s="493"/>
    </row>
    <row r="5" spans="1:5" ht="28.5" customHeight="1" x14ac:dyDescent="0.2">
      <c r="A5" s="595" t="s">
        <v>1908</v>
      </c>
      <c r="B5" s="595"/>
      <c r="C5" s="595"/>
      <c r="D5" s="595"/>
      <c r="E5" s="595"/>
    </row>
    <row r="6" spans="1:5" ht="15.75" x14ac:dyDescent="0.25">
      <c r="A6" s="581"/>
      <c r="B6" s="581"/>
      <c r="E6" s="582" t="s">
        <v>1675</v>
      </c>
    </row>
    <row r="7" spans="1:5" ht="30.75" customHeight="1" x14ac:dyDescent="0.2">
      <c r="A7" s="583" t="s">
        <v>1676</v>
      </c>
      <c r="B7" s="583" t="s">
        <v>1803</v>
      </c>
      <c r="C7" s="430" t="s">
        <v>1804</v>
      </c>
      <c r="D7" s="430" t="s">
        <v>43</v>
      </c>
      <c r="E7" s="430" t="s">
        <v>53</v>
      </c>
    </row>
    <row r="8" spans="1:5" ht="16.5" customHeight="1" x14ac:dyDescent="0.25">
      <c r="A8" s="586">
        <v>1</v>
      </c>
      <c r="B8" s="585" t="s">
        <v>1806</v>
      </c>
      <c r="C8" s="589">
        <v>1665.5</v>
      </c>
      <c r="D8" s="590">
        <v>1665.5</v>
      </c>
      <c r="E8" s="703">
        <f>D8/C8*100</f>
        <v>100</v>
      </c>
    </row>
    <row r="9" spans="1:5" ht="16.5" customHeight="1" x14ac:dyDescent="0.25">
      <c r="A9" s="586">
        <v>2</v>
      </c>
      <c r="B9" s="585" t="s">
        <v>1807</v>
      </c>
      <c r="C9" s="589">
        <v>1565.5</v>
      </c>
      <c r="D9" s="590">
        <v>1565.5</v>
      </c>
      <c r="E9" s="491">
        <f t="shared" ref="E9:E26" si="0">D9/C9*100</f>
        <v>100</v>
      </c>
    </row>
    <row r="10" spans="1:5" ht="15.75" x14ac:dyDescent="0.25">
      <c r="A10" s="586">
        <v>3</v>
      </c>
      <c r="B10" s="585" t="s">
        <v>1846</v>
      </c>
      <c r="C10" s="589">
        <v>1766.5</v>
      </c>
      <c r="D10" s="590">
        <v>1766.5</v>
      </c>
      <c r="E10" s="491">
        <f t="shared" si="0"/>
        <v>100</v>
      </c>
    </row>
    <row r="11" spans="1:5" ht="15.75" x14ac:dyDescent="0.25">
      <c r="A11" s="586">
        <v>4</v>
      </c>
      <c r="B11" s="585" t="s">
        <v>1809</v>
      </c>
      <c r="C11" s="589">
        <v>1666</v>
      </c>
      <c r="D11" s="590">
        <v>1666</v>
      </c>
      <c r="E11" s="491">
        <f t="shared" si="0"/>
        <v>100</v>
      </c>
    </row>
    <row r="12" spans="1:5" ht="15.75" x14ac:dyDescent="0.25">
      <c r="A12" s="586">
        <v>5</v>
      </c>
      <c r="B12" s="585" t="s">
        <v>1810</v>
      </c>
      <c r="C12" s="589">
        <v>1462</v>
      </c>
      <c r="D12" s="590">
        <v>1462</v>
      </c>
      <c r="E12" s="491">
        <f t="shared" si="0"/>
        <v>100</v>
      </c>
    </row>
    <row r="13" spans="1:5" ht="15.75" x14ac:dyDescent="0.25">
      <c r="A13" s="586">
        <v>6</v>
      </c>
      <c r="B13" s="585" t="s">
        <v>1811</v>
      </c>
      <c r="C13" s="589">
        <v>1565.5</v>
      </c>
      <c r="D13" s="590">
        <v>1565.5</v>
      </c>
      <c r="E13" s="491">
        <f t="shared" si="0"/>
        <v>100</v>
      </c>
    </row>
    <row r="14" spans="1:5" ht="15.75" x14ac:dyDescent="0.25">
      <c r="A14" s="586">
        <v>7</v>
      </c>
      <c r="B14" s="585" t="s">
        <v>1812</v>
      </c>
      <c r="C14" s="589">
        <v>919</v>
      </c>
      <c r="D14" s="590">
        <v>919</v>
      </c>
      <c r="E14" s="491">
        <f t="shared" si="0"/>
        <v>100</v>
      </c>
    </row>
    <row r="15" spans="1:5" ht="15.75" x14ac:dyDescent="0.25">
      <c r="A15" s="586">
        <v>8</v>
      </c>
      <c r="B15" s="585" t="s">
        <v>1813</v>
      </c>
      <c r="C15" s="589">
        <v>1212</v>
      </c>
      <c r="D15" s="590">
        <v>1212</v>
      </c>
      <c r="E15" s="491">
        <f t="shared" si="0"/>
        <v>100</v>
      </c>
    </row>
    <row r="16" spans="1:5" ht="15.75" x14ac:dyDescent="0.25">
      <c r="A16" s="586">
        <v>9</v>
      </c>
      <c r="B16" s="585" t="s">
        <v>1814</v>
      </c>
      <c r="C16" s="589">
        <v>1212</v>
      </c>
      <c r="D16" s="590">
        <v>1212</v>
      </c>
      <c r="E16" s="491">
        <f t="shared" si="0"/>
        <v>100</v>
      </c>
    </row>
    <row r="17" spans="1:5" ht="15.75" x14ac:dyDescent="0.25">
      <c r="A17" s="586">
        <v>10</v>
      </c>
      <c r="B17" s="585" t="s">
        <v>1815</v>
      </c>
      <c r="C17" s="589">
        <v>2525</v>
      </c>
      <c r="D17" s="590">
        <v>2525</v>
      </c>
      <c r="E17" s="491">
        <f t="shared" si="0"/>
        <v>100</v>
      </c>
    </row>
    <row r="18" spans="1:5" ht="15.75" x14ac:dyDescent="0.25">
      <c r="A18" s="586">
        <v>11</v>
      </c>
      <c r="B18" s="585" t="s">
        <v>1816</v>
      </c>
      <c r="C18" s="589">
        <v>1765.5</v>
      </c>
      <c r="D18" s="590">
        <v>1765.5</v>
      </c>
      <c r="E18" s="491">
        <f t="shared" si="0"/>
        <v>100</v>
      </c>
    </row>
    <row r="19" spans="1:5" ht="15.75" x14ac:dyDescent="0.25">
      <c r="A19" s="586">
        <v>12</v>
      </c>
      <c r="B19" s="585" t="s">
        <v>1817</v>
      </c>
      <c r="C19" s="589">
        <v>1565.5</v>
      </c>
      <c r="D19" s="590">
        <v>1565.5</v>
      </c>
      <c r="E19" s="491">
        <f t="shared" si="0"/>
        <v>100</v>
      </c>
    </row>
    <row r="20" spans="1:5" ht="15.75" x14ac:dyDescent="0.25">
      <c r="A20" s="586">
        <v>13</v>
      </c>
      <c r="B20" s="585" t="s">
        <v>1829</v>
      </c>
      <c r="C20" s="589">
        <v>1312</v>
      </c>
      <c r="D20" s="589">
        <v>1312</v>
      </c>
      <c r="E20" s="491">
        <f t="shared" si="0"/>
        <v>100</v>
      </c>
    </row>
    <row r="21" spans="1:5" ht="15.75" x14ac:dyDescent="0.25">
      <c r="A21" s="586">
        <v>14</v>
      </c>
      <c r="B21" s="585" t="s">
        <v>1818</v>
      </c>
      <c r="C21" s="589">
        <v>1765</v>
      </c>
      <c r="D21" s="590">
        <v>1765</v>
      </c>
      <c r="E21" s="491">
        <f t="shared" si="0"/>
        <v>100</v>
      </c>
    </row>
    <row r="22" spans="1:5" ht="15.75" x14ac:dyDescent="0.25">
      <c r="A22" s="586">
        <v>15</v>
      </c>
      <c r="B22" s="585" t="s">
        <v>1819</v>
      </c>
      <c r="C22" s="589">
        <v>657</v>
      </c>
      <c r="D22" s="590">
        <v>657</v>
      </c>
      <c r="E22" s="491">
        <f t="shared" si="0"/>
        <v>100</v>
      </c>
    </row>
    <row r="23" spans="1:5" ht="15.75" x14ac:dyDescent="0.25">
      <c r="A23" s="586">
        <v>16</v>
      </c>
      <c r="B23" s="585" t="s">
        <v>1820</v>
      </c>
      <c r="C23" s="589">
        <v>1462</v>
      </c>
      <c r="D23" s="590">
        <v>1462</v>
      </c>
      <c r="E23" s="491">
        <f t="shared" si="0"/>
        <v>100</v>
      </c>
    </row>
    <row r="24" spans="1:5" ht="15.75" x14ac:dyDescent="0.25">
      <c r="A24" s="586">
        <v>17</v>
      </c>
      <c r="B24" s="585" t="s">
        <v>1821</v>
      </c>
      <c r="C24" s="589">
        <v>1515</v>
      </c>
      <c r="D24" s="590">
        <v>1515</v>
      </c>
      <c r="E24" s="491">
        <f t="shared" si="0"/>
        <v>100</v>
      </c>
    </row>
    <row r="25" spans="1:5" ht="15.75" x14ac:dyDescent="0.25">
      <c r="A25" s="586">
        <v>18</v>
      </c>
      <c r="B25" s="585" t="s">
        <v>1822</v>
      </c>
      <c r="C25" s="589">
        <v>1515.5</v>
      </c>
      <c r="D25" s="590">
        <v>1515.5</v>
      </c>
      <c r="E25" s="491">
        <f t="shared" si="0"/>
        <v>100</v>
      </c>
    </row>
    <row r="26" spans="1:5" ht="15.75" x14ac:dyDescent="0.25">
      <c r="A26" s="588">
        <v>19</v>
      </c>
      <c r="B26" s="585" t="s">
        <v>1839</v>
      </c>
      <c r="C26" s="664">
        <v>26749.0556</v>
      </c>
      <c r="D26" s="491">
        <v>26749.0556</v>
      </c>
      <c r="E26" s="491">
        <f t="shared" si="0"/>
        <v>100</v>
      </c>
    </row>
    <row r="27" spans="1:5" ht="15.75" x14ac:dyDescent="0.25">
      <c r="A27" s="588"/>
      <c r="B27" s="585"/>
      <c r="C27" s="589"/>
      <c r="D27" s="590"/>
      <c r="E27" s="491"/>
    </row>
    <row r="28" spans="1:5" ht="19.5" customHeight="1" x14ac:dyDescent="0.25">
      <c r="A28" s="591"/>
      <c r="B28" s="592" t="s">
        <v>1823</v>
      </c>
      <c r="C28" s="704">
        <f>SUM(C8:C27)</f>
        <v>53865.5556</v>
      </c>
      <c r="D28" s="704">
        <f>SUM(D8:D27)</f>
        <v>53865.5556</v>
      </c>
      <c r="E28" s="594">
        <f>D28/C28*100</f>
        <v>100</v>
      </c>
    </row>
  </sheetData>
  <mergeCells count="2">
    <mergeCell ref="A4:E4"/>
    <mergeCell ref="A5:E5"/>
  </mergeCells>
  <pageMargins left="0.75" right="0.7" top="0.48" bottom="0.75" header="0.16"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926"/>
  <sheetViews>
    <sheetView view="pageBreakPreview" topLeftCell="A1731" zoomScaleNormal="100" zoomScaleSheetLayoutView="100" workbookViewId="0">
      <selection activeCell="A1755" sqref="A1755"/>
    </sheetView>
  </sheetViews>
  <sheetFormatPr defaultRowHeight="11.25" x14ac:dyDescent="0.2"/>
  <cols>
    <col min="1" max="1" width="75.7109375" style="270" customWidth="1"/>
    <col min="2" max="2" width="3.42578125" style="271" bestFit="1" customWidth="1"/>
    <col min="3" max="3" width="4" style="271" customWidth="1"/>
    <col min="4" max="4" width="12.42578125" style="271" customWidth="1"/>
    <col min="5" max="5" width="5.28515625" style="271" customWidth="1"/>
    <col min="6" max="6" width="13.42578125" style="271" bestFit="1" customWidth="1"/>
    <col min="7" max="7" width="12.140625" style="271" bestFit="1" customWidth="1"/>
    <col min="8" max="8" width="9.28515625" style="271" customWidth="1"/>
    <col min="9" max="10" width="14" style="271" bestFit="1" customWidth="1"/>
    <col min="11" max="16384" width="9.140625" style="271"/>
  </cols>
  <sheetData>
    <row r="1" spans="1:10" x14ac:dyDescent="0.2">
      <c r="F1" s="272"/>
      <c r="H1" s="272" t="s">
        <v>684</v>
      </c>
    </row>
    <row r="2" spans="1:10" x14ac:dyDescent="0.2">
      <c r="H2" s="273" t="s">
        <v>1</v>
      </c>
    </row>
    <row r="3" spans="1:10" x14ac:dyDescent="0.2">
      <c r="F3" s="272"/>
      <c r="H3" s="274" t="s">
        <v>2</v>
      </c>
    </row>
    <row r="4" spans="1:10" x14ac:dyDescent="0.2">
      <c r="F4" s="272"/>
      <c r="H4" s="274" t="s">
        <v>37</v>
      </c>
    </row>
    <row r="6" spans="1:10" x14ac:dyDescent="0.2">
      <c r="A6" s="275" t="s">
        <v>685</v>
      </c>
      <c r="B6" s="275"/>
      <c r="C6" s="275"/>
      <c r="D6" s="275"/>
      <c r="E6" s="275"/>
      <c r="F6" s="275"/>
      <c r="G6" s="275"/>
      <c r="H6" s="275"/>
    </row>
    <row r="7" spans="1:10" x14ac:dyDescent="0.2">
      <c r="A7" s="275" t="s">
        <v>686</v>
      </c>
      <c r="B7" s="275"/>
      <c r="C7" s="275"/>
      <c r="D7" s="275"/>
      <c r="E7" s="275"/>
      <c r="F7" s="275"/>
      <c r="G7" s="275"/>
      <c r="H7" s="275"/>
    </row>
    <row r="8" spans="1:10" x14ac:dyDescent="0.2">
      <c r="A8" s="276"/>
      <c r="B8" s="276"/>
      <c r="C8" s="276"/>
      <c r="D8" s="276"/>
      <c r="E8" s="276"/>
      <c r="F8" s="276"/>
      <c r="G8" s="276"/>
      <c r="H8" s="276"/>
    </row>
    <row r="9" spans="1:10" x14ac:dyDescent="0.2">
      <c r="H9" s="272" t="s">
        <v>3</v>
      </c>
    </row>
    <row r="10" spans="1:10" s="278" customFormat="1" ht="31.5" x14ac:dyDescent="0.2">
      <c r="A10" s="277" t="s">
        <v>5</v>
      </c>
      <c r="B10" s="277" t="s">
        <v>687</v>
      </c>
      <c r="C10" s="277" t="s">
        <v>688</v>
      </c>
      <c r="D10" s="277" t="s">
        <v>689</v>
      </c>
      <c r="E10" s="277" t="s">
        <v>690</v>
      </c>
      <c r="F10" s="277" t="s">
        <v>6</v>
      </c>
      <c r="G10" s="277" t="s">
        <v>43</v>
      </c>
      <c r="H10" s="277" t="s">
        <v>53</v>
      </c>
    </row>
    <row r="11" spans="1:10" s="278" customFormat="1" x14ac:dyDescent="0.2">
      <c r="A11" s="279">
        <v>1</v>
      </c>
      <c r="B11" s="279">
        <v>2</v>
      </c>
      <c r="C11" s="279">
        <v>3</v>
      </c>
      <c r="D11" s="279">
        <v>4</v>
      </c>
      <c r="E11" s="279">
        <v>5</v>
      </c>
      <c r="F11" s="279">
        <v>6</v>
      </c>
      <c r="G11" s="279">
        <v>7</v>
      </c>
      <c r="H11" s="279">
        <v>8</v>
      </c>
    </row>
    <row r="12" spans="1:10" s="285" customFormat="1" ht="10.5" x14ac:dyDescent="0.15">
      <c r="A12" s="280" t="s">
        <v>691</v>
      </c>
      <c r="B12" s="281"/>
      <c r="C12" s="281"/>
      <c r="D12" s="281"/>
      <c r="E12" s="281"/>
      <c r="F12" s="282">
        <f>+F14+F151+F156+F270+F733+F824+F874+F1201+F1308+F1497+F1757+F1847+F1881+F1887</f>
        <v>48341039.899999999</v>
      </c>
      <c r="G12" s="282">
        <f>+G14+G151+G156+G270+G733+G824+G874+G1201+G1308+G1497+G1757+G1847+G1881+G1887</f>
        <v>46270849.600000001</v>
      </c>
      <c r="H12" s="283">
        <f>+G12/F12*100</f>
        <v>95.717530478693746</v>
      </c>
      <c r="I12" s="284"/>
      <c r="J12" s="284"/>
    </row>
    <row r="13" spans="1:10" x14ac:dyDescent="0.2">
      <c r="A13" s="286"/>
      <c r="B13" s="287"/>
      <c r="C13" s="287"/>
      <c r="D13" s="287"/>
      <c r="E13" s="287"/>
      <c r="F13" s="288"/>
      <c r="G13" s="288"/>
      <c r="H13" s="289"/>
      <c r="I13" s="290"/>
      <c r="J13" s="290"/>
    </row>
    <row r="14" spans="1:10" s="285" customFormat="1" ht="10.5" x14ac:dyDescent="0.15">
      <c r="A14" s="291" t="s">
        <v>692</v>
      </c>
      <c r="B14" s="292">
        <v>1</v>
      </c>
      <c r="C14" s="292"/>
      <c r="D14" s="293"/>
      <c r="E14" s="294"/>
      <c r="F14" s="282">
        <v>972260.1</v>
      </c>
      <c r="G14" s="282">
        <v>907391.5</v>
      </c>
      <c r="H14" s="283">
        <f t="shared" ref="H14:H77" si="0">+G14/F14*100</f>
        <v>93.328061081597397</v>
      </c>
    </row>
    <row r="15" spans="1:10" s="285" customFormat="1" ht="21" x14ac:dyDescent="0.15">
      <c r="A15" s="291" t="s">
        <v>693</v>
      </c>
      <c r="B15" s="292">
        <v>1</v>
      </c>
      <c r="C15" s="292">
        <v>2</v>
      </c>
      <c r="D15" s="293"/>
      <c r="E15" s="294"/>
      <c r="F15" s="282">
        <v>5447.5</v>
      </c>
      <c r="G15" s="282">
        <v>5387.4</v>
      </c>
      <c r="H15" s="283">
        <f t="shared" si="0"/>
        <v>98.896741624598434</v>
      </c>
    </row>
    <row r="16" spans="1:10" ht="22.5" x14ac:dyDescent="0.2">
      <c r="A16" s="295" t="s">
        <v>694</v>
      </c>
      <c r="B16" s="296">
        <v>1</v>
      </c>
      <c r="C16" s="296">
        <v>2</v>
      </c>
      <c r="D16" s="297">
        <v>7800000000</v>
      </c>
      <c r="E16" s="298"/>
      <c r="F16" s="299">
        <v>5447.5</v>
      </c>
      <c r="G16" s="299">
        <v>5387.4</v>
      </c>
      <c r="H16" s="289">
        <f t="shared" si="0"/>
        <v>98.896741624598434</v>
      </c>
    </row>
    <row r="17" spans="1:8" ht="22.5" x14ac:dyDescent="0.2">
      <c r="A17" s="295" t="s">
        <v>694</v>
      </c>
      <c r="B17" s="296">
        <v>1</v>
      </c>
      <c r="C17" s="296">
        <v>2</v>
      </c>
      <c r="D17" s="297">
        <v>7800000111</v>
      </c>
      <c r="E17" s="298"/>
      <c r="F17" s="299">
        <v>5447.5</v>
      </c>
      <c r="G17" s="299">
        <v>5387.4</v>
      </c>
      <c r="H17" s="289">
        <f t="shared" si="0"/>
        <v>98.896741624598434</v>
      </c>
    </row>
    <row r="18" spans="1:8" ht="33.75" x14ac:dyDescent="0.2">
      <c r="A18" s="295" t="s">
        <v>695</v>
      </c>
      <c r="B18" s="296">
        <v>1</v>
      </c>
      <c r="C18" s="296">
        <v>2</v>
      </c>
      <c r="D18" s="297">
        <v>7800000111</v>
      </c>
      <c r="E18" s="298">
        <v>100</v>
      </c>
      <c r="F18" s="299">
        <v>5447.5</v>
      </c>
      <c r="G18" s="299">
        <v>5387.4</v>
      </c>
      <c r="H18" s="289">
        <f t="shared" si="0"/>
        <v>98.896741624598434</v>
      </c>
    </row>
    <row r="19" spans="1:8" s="285" customFormat="1" ht="21" x14ac:dyDescent="0.15">
      <c r="A19" s="291" t="s">
        <v>696</v>
      </c>
      <c r="B19" s="292">
        <v>1</v>
      </c>
      <c r="C19" s="292">
        <v>3</v>
      </c>
      <c r="D19" s="293"/>
      <c r="E19" s="294"/>
      <c r="F19" s="282">
        <v>129018.2</v>
      </c>
      <c r="G19" s="282">
        <v>126872.4</v>
      </c>
      <c r="H19" s="283">
        <f t="shared" si="0"/>
        <v>98.336823796952672</v>
      </c>
    </row>
    <row r="20" spans="1:8" x14ac:dyDescent="0.2">
      <c r="A20" s="295" t="s">
        <v>697</v>
      </c>
      <c r="B20" s="296">
        <v>1</v>
      </c>
      <c r="C20" s="296">
        <v>3</v>
      </c>
      <c r="D20" s="297">
        <v>7900000000</v>
      </c>
      <c r="E20" s="298"/>
      <c r="F20" s="299">
        <v>115646.3</v>
      </c>
      <c r="G20" s="299">
        <v>114331.3</v>
      </c>
      <c r="H20" s="289">
        <f t="shared" si="0"/>
        <v>98.862912172719746</v>
      </c>
    </row>
    <row r="21" spans="1:8" x14ac:dyDescent="0.2">
      <c r="A21" s="295" t="s">
        <v>697</v>
      </c>
      <c r="B21" s="296">
        <v>1</v>
      </c>
      <c r="C21" s="296">
        <v>3</v>
      </c>
      <c r="D21" s="297">
        <v>7900000111</v>
      </c>
      <c r="E21" s="298"/>
      <c r="F21" s="299">
        <v>3373.4</v>
      </c>
      <c r="G21" s="299">
        <v>3373.4</v>
      </c>
      <c r="H21" s="289">
        <f t="shared" si="0"/>
        <v>100</v>
      </c>
    </row>
    <row r="22" spans="1:8" ht="33.75" x14ac:dyDescent="0.2">
      <c r="A22" s="295" t="s">
        <v>695</v>
      </c>
      <c r="B22" s="296">
        <v>1</v>
      </c>
      <c r="C22" s="296">
        <v>3</v>
      </c>
      <c r="D22" s="297">
        <v>7900000111</v>
      </c>
      <c r="E22" s="298">
        <v>100</v>
      </c>
      <c r="F22" s="299">
        <v>3373.4</v>
      </c>
      <c r="G22" s="299">
        <v>3373.4</v>
      </c>
      <c r="H22" s="289">
        <f t="shared" si="0"/>
        <v>100</v>
      </c>
    </row>
    <row r="23" spans="1:8" x14ac:dyDescent="0.2">
      <c r="A23" s="295" t="s">
        <v>697</v>
      </c>
      <c r="B23" s="296">
        <v>1</v>
      </c>
      <c r="C23" s="296">
        <v>3</v>
      </c>
      <c r="D23" s="297">
        <v>7900000112</v>
      </c>
      <c r="E23" s="298"/>
      <c r="F23" s="299">
        <v>17142.7</v>
      </c>
      <c r="G23" s="299">
        <v>17142.7</v>
      </c>
      <c r="H23" s="289">
        <f t="shared" si="0"/>
        <v>100</v>
      </c>
    </row>
    <row r="24" spans="1:8" ht="33.75" x14ac:dyDescent="0.2">
      <c r="A24" s="295" t="s">
        <v>695</v>
      </c>
      <c r="B24" s="296">
        <v>1</v>
      </c>
      <c r="C24" s="296">
        <v>3</v>
      </c>
      <c r="D24" s="297">
        <v>7900000112</v>
      </c>
      <c r="E24" s="298">
        <v>100</v>
      </c>
      <c r="F24" s="299">
        <v>17142.7</v>
      </c>
      <c r="G24" s="299">
        <v>17142.7</v>
      </c>
      <c r="H24" s="289">
        <f t="shared" si="0"/>
        <v>100</v>
      </c>
    </row>
    <row r="25" spans="1:8" x14ac:dyDescent="0.2">
      <c r="A25" s="295" t="s">
        <v>697</v>
      </c>
      <c r="B25" s="296">
        <v>1</v>
      </c>
      <c r="C25" s="296">
        <v>3</v>
      </c>
      <c r="D25" s="297">
        <v>7900000113</v>
      </c>
      <c r="E25" s="298"/>
      <c r="F25" s="299">
        <v>67868.800000000003</v>
      </c>
      <c r="G25" s="299">
        <v>67579.8</v>
      </c>
      <c r="H25" s="289">
        <f t="shared" si="0"/>
        <v>99.574178414823905</v>
      </c>
    </row>
    <row r="26" spans="1:8" ht="33.75" x14ac:dyDescent="0.2">
      <c r="A26" s="295" t="s">
        <v>695</v>
      </c>
      <c r="B26" s="296">
        <v>1</v>
      </c>
      <c r="C26" s="296">
        <v>3</v>
      </c>
      <c r="D26" s="297">
        <v>7900000113</v>
      </c>
      <c r="E26" s="298">
        <v>100</v>
      </c>
      <c r="F26" s="299">
        <v>67868.800000000003</v>
      </c>
      <c r="G26" s="299">
        <v>67579.8</v>
      </c>
      <c r="H26" s="289">
        <f t="shared" si="0"/>
        <v>99.574178414823905</v>
      </c>
    </row>
    <row r="27" spans="1:8" x14ac:dyDescent="0.2">
      <c r="A27" s="295" t="s">
        <v>697</v>
      </c>
      <c r="B27" s="296">
        <v>1</v>
      </c>
      <c r="C27" s="296">
        <v>3</v>
      </c>
      <c r="D27" s="297">
        <v>7900000191</v>
      </c>
      <c r="E27" s="298"/>
      <c r="F27" s="299">
        <v>1953.7</v>
      </c>
      <c r="G27" s="299">
        <v>1953.6</v>
      </c>
      <c r="H27" s="289">
        <f t="shared" si="0"/>
        <v>99.994881506884369</v>
      </c>
    </row>
    <row r="28" spans="1:8" ht="33.75" x14ac:dyDescent="0.2">
      <c r="A28" s="295" t="s">
        <v>695</v>
      </c>
      <c r="B28" s="296">
        <v>1</v>
      </c>
      <c r="C28" s="296">
        <v>3</v>
      </c>
      <c r="D28" s="297">
        <v>7900000191</v>
      </c>
      <c r="E28" s="298">
        <v>100</v>
      </c>
      <c r="F28" s="299">
        <v>453.7</v>
      </c>
      <c r="G28" s="299">
        <v>453.6</v>
      </c>
      <c r="H28" s="289">
        <f t="shared" si="0"/>
        <v>99.977959003746975</v>
      </c>
    </row>
    <row r="29" spans="1:8" x14ac:dyDescent="0.2">
      <c r="A29" s="295" t="s">
        <v>698</v>
      </c>
      <c r="B29" s="296">
        <v>1</v>
      </c>
      <c r="C29" s="296">
        <v>3</v>
      </c>
      <c r="D29" s="297">
        <v>7900000191</v>
      </c>
      <c r="E29" s="298">
        <v>200</v>
      </c>
      <c r="F29" s="299">
        <v>1500</v>
      </c>
      <c r="G29" s="299">
        <v>1500</v>
      </c>
      <c r="H29" s="289">
        <f t="shared" si="0"/>
        <v>100</v>
      </c>
    </row>
    <row r="30" spans="1:8" x14ac:dyDescent="0.2">
      <c r="A30" s="295" t="s">
        <v>697</v>
      </c>
      <c r="B30" s="296">
        <v>1</v>
      </c>
      <c r="C30" s="296">
        <v>3</v>
      </c>
      <c r="D30" s="297">
        <v>7900000192</v>
      </c>
      <c r="E30" s="298"/>
      <c r="F30" s="299">
        <v>3175.3</v>
      </c>
      <c r="G30" s="299">
        <v>3175.2</v>
      </c>
      <c r="H30" s="289">
        <f t="shared" si="0"/>
        <v>99.996850691273252</v>
      </c>
    </row>
    <row r="31" spans="1:8" ht="33.75" x14ac:dyDescent="0.2">
      <c r="A31" s="295" t="s">
        <v>695</v>
      </c>
      <c r="B31" s="296">
        <v>1</v>
      </c>
      <c r="C31" s="296">
        <v>3</v>
      </c>
      <c r="D31" s="297">
        <v>7900000192</v>
      </c>
      <c r="E31" s="298">
        <v>100</v>
      </c>
      <c r="F31" s="299">
        <v>3175.3</v>
      </c>
      <c r="G31" s="299">
        <v>3175.2</v>
      </c>
      <c r="H31" s="289">
        <f t="shared" si="0"/>
        <v>99.996850691273252</v>
      </c>
    </row>
    <row r="32" spans="1:8" x14ac:dyDescent="0.2">
      <c r="A32" s="295" t="s">
        <v>697</v>
      </c>
      <c r="B32" s="296">
        <v>1</v>
      </c>
      <c r="C32" s="296">
        <v>3</v>
      </c>
      <c r="D32" s="297">
        <v>7900000193</v>
      </c>
      <c r="E32" s="298"/>
      <c r="F32" s="299">
        <v>21772.400000000001</v>
      </c>
      <c r="G32" s="299">
        <v>20746.599999999999</v>
      </c>
      <c r="H32" s="289">
        <f t="shared" si="0"/>
        <v>95.288530433025286</v>
      </c>
    </row>
    <row r="33" spans="1:8" ht="33.75" x14ac:dyDescent="0.2">
      <c r="A33" s="295" t="s">
        <v>695</v>
      </c>
      <c r="B33" s="296">
        <v>1</v>
      </c>
      <c r="C33" s="296">
        <v>3</v>
      </c>
      <c r="D33" s="297">
        <v>7900000193</v>
      </c>
      <c r="E33" s="298">
        <v>100</v>
      </c>
      <c r="F33" s="299">
        <v>11317.6</v>
      </c>
      <c r="G33" s="299">
        <v>11146.1</v>
      </c>
      <c r="H33" s="289">
        <f t="shared" si="0"/>
        <v>98.484661058881741</v>
      </c>
    </row>
    <row r="34" spans="1:8" x14ac:dyDescent="0.2">
      <c r="A34" s="295" t="s">
        <v>698</v>
      </c>
      <c r="B34" s="296">
        <v>1</v>
      </c>
      <c r="C34" s="296">
        <v>3</v>
      </c>
      <c r="D34" s="297">
        <v>7900000193</v>
      </c>
      <c r="E34" s="298">
        <v>200</v>
      </c>
      <c r="F34" s="299">
        <v>10454.799999999999</v>
      </c>
      <c r="G34" s="299">
        <v>9600.5</v>
      </c>
      <c r="H34" s="289">
        <f t="shared" si="0"/>
        <v>91.828633737613359</v>
      </c>
    </row>
    <row r="35" spans="1:8" x14ac:dyDescent="0.2">
      <c r="A35" s="295" t="s">
        <v>699</v>
      </c>
      <c r="B35" s="296">
        <v>1</v>
      </c>
      <c r="C35" s="296">
        <v>3</v>
      </c>
      <c r="D35" s="297">
        <v>7900098700</v>
      </c>
      <c r="E35" s="298"/>
      <c r="F35" s="299">
        <v>360</v>
      </c>
      <c r="G35" s="299">
        <v>360</v>
      </c>
      <c r="H35" s="289">
        <f t="shared" si="0"/>
        <v>100</v>
      </c>
    </row>
    <row r="36" spans="1:8" x14ac:dyDescent="0.2">
      <c r="A36" s="295" t="s">
        <v>698</v>
      </c>
      <c r="B36" s="296">
        <v>1</v>
      </c>
      <c r="C36" s="296">
        <v>3</v>
      </c>
      <c r="D36" s="297">
        <v>7900098700</v>
      </c>
      <c r="E36" s="298">
        <v>200</v>
      </c>
      <c r="F36" s="299">
        <v>360</v>
      </c>
      <c r="G36" s="299">
        <v>360</v>
      </c>
      <c r="H36" s="289">
        <f t="shared" si="0"/>
        <v>100</v>
      </c>
    </row>
    <row r="37" spans="1:8" x14ac:dyDescent="0.2">
      <c r="A37" s="295" t="s">
        <v>700</v>
      </c>
      <c r="B37" s="296">
        <v>1</v>
      </c>
      <c r="C37" s="296">
        <v>3</v>
      </c>
      <c r="D37" s="297">
        <v>9900000000</v>
      </c>
      <c r="E37" s="298"/>
      <c r="F37" s="299">
        <v>13371.9</v>
      </c>
      <c r="G37" s="299">
        <v>12541.1</v>
      </c>
      <c r="H37" s="289">
        <f t="shared" si="0"/>
        <v>93.786971185844948</v>
      </c>
    </row>
    <row r="38" spans="1:8" ht="22.5" x14ac:dyDescent="0.2">
      <c r="A38" s="295" t="s">
        <v>701</v>
      </c>
      <c r="B38" s="296">
        <v>1</v>
      </c>
      <c r="C38" s="296">
        <v>3</v>
      </c>
      <c r="D38" s="297">
        <v>9900051410</v>
      </c>
      <c r="E38" s="298"/>
      <c r="F38" s="299">
        <v>5429.7</v>
      </c>
      <c r="G38" s="299">
        <v>4762.5</v>
      </c>
      <c r="H38" s="289">
        <f t="shared" si="0"/>
        <v>87.712028288855734</v>
      </c>
    </row>
    <row r="39" spans="1:8" ht="33.75" x14ac:dyDescent="0.2">
      <c r="A39" s="295" t="s">
        <v>695</v>
      </c>
      <c r="B39" s="296">
        <v>1</v>
      </c>
      <c r="C39" s="296">
        <v>3</v>
      </c>
      <c r="D39" s="297">
        <v>9900051410</v>
      </c>
      <c r="E39" s="298">
        <v>100</v>
      </c>
      <c r="F39" s="299">
        <v>3866.2</v>
      </c>
      <c r="G39" s="299">
        <v>3809.3</v>
      </c>
      <c r="H39" s="289">
        <f t="shared" si="0"/>
        <v>98.528270653354724</v>
      </c>
    </row>
    <row r="40" spans="1:8" x14ac:dyDescent="0.2">
      <c r="A40" s="295" t="s">
        <v>698</v>
      </c>
      <c r="B40" s="296">
        <v>1</v>
      </c>
      <c r="C40" s="296">
        <v>3</v>
      </c>
      <c r="D40" s="297">
        <v>9900051410</v>
      </c>
      <c r="E40" s="298">
        <v>200</v>
      </c>
      <c r="F40" s="299">
        <v>1563.5</v>
      </c>
      <c r="G40" s="299">
        <v>953.2</v>
      </c>
      <c r="H40" s="289">
        <f t="shared" si="0"/>
        <v>60.965781899584272</v>
      </c>
    </row>
    <row r="41" spans="1:8" x14ac:dyDescent="0.2">
      <c r="A41" s="295" t="s">
        <v>702</v>
      </c>
      <c r="B41" s="296">
        <v>1</v>
      </c>
      <c r="C41" s="296">
        <v>3</v>
      </c>
      <c r="D41" s="297">
        <v>9900051420</v>
      </c>
      <c r="E41" s="298"/>
      <c r="F41" s="299">
        <v>7942.2</v>
      </c>
      <c r="G41" s="299">
        <v>7778.6</v>
      </c>
      <c r="H41" s="289">
        <f t="shared" si="0"/>
        <v>97.940117347838139</v>
      </c>
    </row>
    <row r="42" spans="1:8" ht="33.75" x14ac:dyDescent="0.2">
      <c r="A42" s="295" t="s">
        <v>695</v>
      </c>
      <c r="B42" s="296">
        <v>1</v>
      </c>
      <c r="C42" s="296">
        <v>3</v>
      </c>
      <c r="D42" s="297">
        <v>9900051420</v>
      </c>
      <c r="E42" s="298">
        <v>100</v>
      </c>
      <c r="F42" s="299">
        <v>6988</v>
      </c>
      <c r="G42" s="299">
        <v>6932.2</v>
      </c>
      <c r="H42" s="289">
        <f t="shared" si="0"/>
        <v>99.201488265598172</v>
      </c>
    </row>
    <row r="43" spans="1:8" x14ac:dyDescent="0.2">
      <c r="A43" s="295" t="s">
        <v>698</v>
      </c>
      <c r="B43" s="296">
        <v>1</v>
      </c>
      <c r="C43" s="296">
        <v>3</v>
      </c>
      <c r="D43" s="297">
        <v>9900051420</v>
      </c>
      <c r="E43" s="298">
        <v>200</v>
      </c>
      <c r="F43" s="299">
        <v>954.2</v>
      </c>
      <c r="G43" s="299">
        <v>846.4</v>
      </c>
      <c r="H43" s="289">
        <f t="shared" si="0"/>
        <v>88.702578075875067</v>
      </c>
    </row>
    <row r="44" spans="1:8" s="285" customFormat="1" ht="21" x14ac:dyDescent="0.15">
      <c r="A44" s="291" t="s">
        <v>703</v>
      </c>
      <c r="B44" s="292">
        <v>1</v>
      </c>
      <c r="C44" s="292">
        <v>4</v>
      </c>
      <c r="D44" s="293"/>
      <c r="E44" s="294"/>
      <c r="F44" s="282">
        <v>231440.8</v>
      </c>
      <c r="G44" s="282">
        <v>217659.7</v>
      </c>
      <c r="H44" s="283">
        <f t="shared" si="0"/>
        <v>94.045518335574371</v>
      </c>
    </row>
    <row r="45" spans="1:8" ht="22.5" x14ac:dyDescent="0.2">
      <c r="A45" s="295" t="s">
        <v>694</v>
      </c>
      <c r="B45" s="296">
        <v>1</v>
      </c>
      <c r="C45" s="296">
        <v>4</v>
      </c>
      <c r="D45" s="297">
        <v>7800000000</v>
      </c>
      <c r="E45" s="298"/>
      <c r="F45" s="299">
        <v>231440.8</v>
      </c>
      <c r="G45" s="299">
        <v>217659.7</v>
      </c>
      <c r="H45" s="289">
        <f t="shared" si="0"/>
        <v>94.045518335574371</v>
      </c>
    </row>
    <row r="46" spans="1:8" ht="22.5" x14ac:dyDescent="0.2">
      <c r="A46" s="295" t="s">
        <v>694</v>
      </c>
      <c r="B46" s="296">
        <v>1</v>
      </c>
      <c r="C46" s="296">
        <v>4</v>
      </c>
      <c r="D46" s="297">
        <v>7800000112</v>
      </c>
      <c r="E46" s="298"/>
      <c r="F46" s="299">
        <v>24850.7</v>
      </c>
      <c r="G46" s="299">
        <v>22980.799999999999</v>
      </c>
      <c r="H46" s="289">
        <f t="shared" si="0"/>
        <v>92.475463467829883</v>
      </c>
    </row>
    <row r="47" spans="1:8" ht="33.75" x14ac:dyDescent="0.2">
      <c r="A47" s="295" t="s">
        <v>695</v>
      </c>
      <c r="B47" s="296">
        <v>1</v>
      </c>
      <c r="C47" s="296">
        <v>4</v>
      </c>
      <c r="D47" s="297">
        <v>7800000112</v>
      </c>
      <c r="E47" s="298">
        <v>100</v>
      </c>
      <c r="F47" s="299">
        <v>24850.7</v>
      </c>
      <c r="G47" s="299">
        <v>22980.799999999999</v>
      </c>
      <c r="H47" s="289">
        <f t="shared" si="0"/>
        <v>92.475463467829883</v>
      </c>
    </row>
    <row r="48" spans="1:8" ht="22.5" x14ac:dyDescent="0.2">
      <c r="A48" s="295" t="s">
        <v>694</v>
      </c>
      <c r="B48" s="296">
        <v>1</v>
      </c>
      <c r="C48" s="296">
        <v>4</v>
      </c>
      <c r="D48" s="297">
        <v>7800000113</v>
      </c>
      <c r="E48" s="298"/>
      <c r="F48" s="299">
        <v>195777.2</v>
      </c>
      <c r="G48" s="299">
        <v>187689.2</v>
      </c>
      <c r="H48" s="289">
        <f t="shared" si="0"/>
        <v>95.868773279013084</v>
      </c>
    </row>
    <row r="49" spans="1:8" ht="33.75" x14ac:dyDescent="0.2">
      <c r="A49" s="295" t="s">
        <v>695</v>
      </c>
      <c r="B49" s="296">
        <v>1</v>
      </c>
      <c r="C49" s="296">
        <v>4</v>
      </c>
      <c r="D49" s="297">
        <v>7800000113</v>
      </c>
      <c r="E49" s="298">
        <v>100</v>
      </c>
      <c r="F49" s="299">
        <v>195777.2</v>
      </c>
      <c r="G49" s="299">
        <v>187689.2</v>
      </c>
      <c r="H49" s="289">
        <f t="shared" si="0"/>
        <v>95.868773279013084</v>
      </c>
    </row>
    <row r="50" spans="1:8" ht="22.5" x14ac:dyDescent="0.2">
      <c r="A50" s="295" t="s">
        <v>694</v>
      </c>
      <c r="B50" s="296">
        <v>1</v>
      </c>
      <c r="C50" s="296">
        <v>4</v>
      </c>
      <c r="D50" s="297">
        <v>7800000193</v>
      </c>
      <c r="E50" s="298"/>
      <c r="F50" s="299">
        <v>9890.4</v>
      </c>
      <c r="G50" s="299">
        <v>6272</v>
      </c>
      <c r="H50" s="289">
        <f t="shared" si="0"/>
        <v>63.415028714713259</v>
      </c>
    </row>
    <row r="51" spans="1:8" ht="33.75" x14ac:dyDescent="0.2">
      <c r="A51" s="295" t="s">
        <v>695</v>
      </c>
      <c r="B51" s="296">
        <v>1</v>
      </c>
      <c r="C51" s="296">
        <v>4</v>
      </c>
      <c r="D51" s="297">
        <v>7800000193</v>
      </c>
      <c r="E51" s="298">
        <v>100</v>
      </c>
      <c r="F51" s="299">
        <v>2524</v>
      </c>
      <c r="G51" s="299">
        <v>1539.3</v>
      </c>
      <c r="H51" s="289">
        <f t="shared" si="0"/>
        <v>60.98652931854199</v>
      </c>
    </row>
    <row r="52" spans="1:8" x14ac:dyDescent="0.2">
      <c r="A52" s="295" t="s">
        <v>698</v>
      </c>
      <c r="B52" s="296">
        <v>1</v>
      </c>
      <c r="C52" s="296">
        <v>4</v>
      </c>
      <c r="D52" s="297">
        <v>7800000193</v>
      </c>
      <c r="E52" s="298">
        <v>200</v>
      </c>
      <c r="F52" s="299">
        <v>7366.4</v>
      </c>
      <c r="G52" s="299">
        <v>4732.7</v>
      </c>
      <c r="H52" s="289">
        <f t="shared" si="0"/>
        <v>64.247122067767165</v>
      </c>
    </row>
    <row r="53" spans="1:8" ht="22.5" x14ac:dyDescent="0.2">
      <c r="A53" s="295" t="s">
        <v>694</v>
      </c>
      <c r="B53" s="296">
        <v>1</v>
      </c>
      <c r="C53" s="296">
        <v>4</v>
      </c>
      <c r="D53" s="297">
        <v>7800000870</v>
      </c>
      <c r="E53" s="298"/>
      <c r="F53" s="299">
        <v>922.5</v>
      </c>
      <c r="G53" s="299">
        <v>717.7</v>
      </c>
      <c r="H53" s="289">
        <f t="shared" si="0"/>
        <v>77.799457994579939</v>
      </c>
    </row>
    <row r="54" spans="1:8" ht="33.75" x14ac:dyDescent="0.2">
      <c r="A54" s="295" t="s">
        <v>695</v>
      </c>
      <c r="B54" s="296">
        <v>1</v>
      </c>
      <c r="C54" s="296">
        <v>4</v>
      </c>
      <c r="D54" s="297">
        <v>7800000870</v>
      </c>
      <c r="E54" s="298">
        <v>100</v>
      </c>
      <c r="F54" s="299">
        <v>922.5</v>
      </c>
      <c r="G54" s="299">
        <v>717.7</v>
      </c>
      <c r="H54" s="289">
        <f t="shared" si="0"/>
        <v>77.799457994579939</v>
      </c>
    </row>
    <row r="55" spans="1:8" s="285" customFormat="1" ht="10.5" x14ac:dyDescent="0.15">
      <c r="A55" s="291" t="s">
        <v>704</v>
      </c>
      <c r="B55" s="292">
        <v>1</v>
      </c>
      <c r="C55" s="292">
        <v>5</v>
      </c>
      <c r="D55" s="293"/>
      <c r="E55" s="294"/>
      <c r="F55" s="282">
        <v>82500.5</v>
      </c>
      <c r="G55" s="282">
        <v>78523.199999999997</v>
      </c>
      <c r="H55" s="283">
        <f t="shared" si="0"/>
        <v>95.179059520851382</v>
      </c>
    </row>
    <row r="56" spans="1:8" x14ac:dyDescent="0.2">
      <c r="A56" s="295" t="s">
        <v>705</v>
      </c>
      <c r="B56" s="296">
        <v>1</v>
      </c>
      <c r="C56" s="296">
        <v>5</v>
      </c>
      <c r="D56" s="297">
        <v>9000000000</v>
      </c>
      <c r="E56" s="298"/>
      <c r="F56" s="299">
        <v>45.6</v>
      </c>
      <c r="G56" s="299">
        <v>45.6</v>
      </c>
      <c r="H56" s="289">
        <f t="shared" si="0"/>
        <v>100</v>
      </c>
    </row>
    <row r="57" spans="1:8" x14ac:dyDescent="0.2">
      <c r="A57" s="295" t="s">
        <v>706</v>
      </c>
      <c r="B57" s="296">
        <v>1</v>
      </c>
      <c r="C57" s="296">
        <v>5</v>
      </c>
      <c r="D57" s="297">
        <v>9000000191</v>
      </c>
      <c r="E57" s="298"/>
      <c r="F57" s="299">
        <v>45.6</v>
      </c>
      <c r="G57" s="299">
        <v>45.6</v>
      </c>
      <c r="H57" s="289">
        <f t="shared" si="0"/>
        <v>100</v>
      </c>
    </row>
    <row r="58" spans="1:8" x14ac:dyDescent="0.2">
      <c r="A58" s="295" t="s">
        <v>707</v>
      </c>
      <c r="B58" s="296">
        <v>1</v>
      </c>
      <c r="C58" s="296">
        <v>5</v>
      </c>
      <c r="D58" s="297">
        <v>9000000191</v>
      </c>
      <c r="E58" s="298">
        <v>300</v>
      </c>
      <c r="F58" s="299">
        <v>45.6</v>
      </c>
      <c r="G58" s="299">
        <v>45.6</v>
      </c>
      <c r="H58" s="289">
        <f t="shared" si="0"/>
        <v>100</v>
      </c>
    </row>
    <row r="59" spans="1:8" x14ac:dyDescent="0.2">
      <c r="A59" s="295" t="s">
        <v>708</v>
      </c>
      <c r="B59" s="296">
        <v>1</v>
      </c>
      <c r="C59" s="296">
        <v>5</v>
      </c>
      <c r="D59" s="297">
        <v>9100000000</v>
      </c>
      <c r="E59" s="298"/>
      <c r="F59" s="299">
        <v>82454.899999999994</v>
      </c>
      <c r="G59" s="299">
        <v>78477.600000000006</v>
      </c>
      <c r="H59" s="289">
        <f t="shared" si="0"/>
        <v>95.176393398087939</v>
      </c>
    </row>
    <row r="60" spans="1:8" x14ac:dyDescent="0.2">
      <c r="A60" s="295" t="s">
        <v>708</v>
      </c>
      <c r="B60" s="296">
        <v>1</v>
      </c>
      <c r="C60" s="296">
        <v>5</v>
      </c>
      <c r="D60" s="297">
        <v>9100000110</v>
      </c>
      <c r="E60" s="298"/>
      <c r="F60" s="299">
        <v>37615.199999999997</v>
      </c>
      <c r="G60" s="299">
        <v>35439.800000000003</v>
      </c>
      <c r="H60" s="289">
        <f t="shared" si="0"/>
        <v>94.216699632063651</v>
      </c>
    </row>
    <row r="61" spans="1:8" ht="33.75" x14ac:dyDescent="0.2">
      <c r="A61" s="295" t="s">
        <v>695</v>
      </c>
      <c r="B61" s="296">
        <v>1</v>
      </c>
      <c r="C61" s="296">
        <v>5</v>
      </c>
      <c r="D61" s="297">
        <v>9100000110</v>
      </c>
      <c r="E61" s="298">
        <v>100</v>
      </c>
      <c r="F61" s="299">
        <v>37615.199999999997</v>
      </c>
      <c r="G61" s="299">
        <v>35439.800000000003</v>
      </c>
      <c r="H61" s="289">
        <f t="shared" si="0"/>
        <v>94.216699632063651</v>
      </c>
    </row>
    <row r="62" spans="1:8" x14ac:dyDescent="0.2">
      <c r="A62" s="295" t="s">
        <v>708</v>
      </c>
      <c r="B62" s="296">
        <v>1</v>
      </c>
      <c r="C62" s="296">
        <v>5</v>
      </c>
      <c r="D62" s="297">
        <v>9100000190</v>
      </c>
      <c r="E62" s="298"/>
      <c r="F62" s="299">
        <v>44236.2</v>
      </c>
      <c r="G62" s="299">
        <v>42434.3</v>
      </c>
      <c r="H62" s="289">
        <f t="shared" si="0"/>
        <v>95.926639268291595</v>
      </c>
    </row>
    <row r="63" spans="1:8" ht="33.75" x14ac:dyDescent="0.2">
      <c r="A63" s="295" t="s">
        <v>695</v>
      </c>
      <c r="B63" s="296">
        <v>1</v>
      </c>
      <c r="C63" s="296">
        <v>5</v>
      </c>
      <c r="D63" s="297">
        <v>9100000190</v>
      </c>
      <c r="E63" s="298">
        <v>100</v>
      </c>
      <c r="F63" s="299">
        <v>178.2</v>
      </c>
      <c r="G63" s="299">
        <v>53.3</v>
      </c>
      <c r="H63" s="289">
        <f t="shared" si="0"/>
        <v>29.910213243546579</v>
      </c>
    </row>
    <row r="64" spans="1:8" x14ac:dyDescent="0.2">
      <c r="A64" s="295" t="s">
        <v>698</v>
      </c>
      <c r="B64" s="296">
        <v>1</v>
      </c>
      <c r="C64" s="296">
        <v>5</v>
      </c>
      <c r="D64" s="297">
        <v>9100000190</v>
      </c>
      <c r="E64" s="298">
        <v>200</v>
      </c>
      <c r="F64" s="299">
        <v>44058</v>
      </c>
      <c r="G64" s="299">
        <v>42381</v>
      </c>
      <c r="H64" s="289">
        <f t="shared" si="0"/>
        <v>96.193653819964595</v>
      </c>
    </row>
    <row r="65" spans="1:8" ht="22.5" x14ac:dyDescent="0.2">
      <c r="A65" s="295" t="s">
        <v>709</v>
      </c>
      <c r="B65" s="296">
        <v>1</v>
      </c>
      <c r="C65" s="296">
        <v>5</v>
      </c>
      <c r="D65" s="297">
        <v>9100051200</v>
      </c>
      <c r="E65" s="298"/>
      <c r="F65" s="299">
        <v>603.5</v>
      </c>
      <c r="G65" s="299">
        <v>603.5</v>
      </c>
      <c r="H65" s="289">
        <f t="shared" si="0"/>
        <v>100</v>
      </c>
    </row>
    <row r="66" spans="1:8" x14ac:dyDescent="0.2">
      <c r="A66" s="295" t="s">
        <v>710</v>
      </c>
      <c r="B66" s="296">
        <v>1</v>
      </c>
      <c r="C66" s="296">
        <v>5</v>
      </c>
      <c r="D66" s="297">
        <v>9100051200</v>
      </c>
      <c r="E66" s="298">
        <v>500</v>
      </c>
      <c r="F66" s="299">
        <v>603.5</v>
      </c>
      <c r="G66" s="299">
        <v>603.5</v>
      </c>
      <c r="H66" s="289">
        <f t="shared" si="0"/>
        <v>100</v>
      </c>
    </row>
    <row r="67" spans="1:8" s="285" customFormat="1" ht="21" x14ac:dyDescent="0.15">
      <c r="A67" s="291" t="s">
        <v>711</v>
      </c>
      <c r="B67" s="292">
        <v>1</v>
      </c>
      <c r="C67" s="292">
        <v>6</v>
      </c>
      <c r="D67" s="293"/>
      <c r="E67" s="294"/>
      <c r="F67" s="282">
        <v>110120.5</v>
      </c>
      <c r="G67" s="282">
        <v>108432.9</v>
      </c>
      <c r="H67" s="283">
        <f t="shared" si="0"/>
        <v>98.46749696922916</v>
      </c>
    </row>
    <row r="68" spans="1:8" x14ac:dyDescent="0.2">
      <c r="A68" s="295" t="s">
        <v>712</v>
      </c>
      <c r="B68" s="296">
        <v>1</v>
      </c>
      <c r="C68" s="296">
        <v>6</v>
      </c>
      <c r="D68" s="297">
        <v>8900000000</v>
      </c>
      <c r="E68" s="298"/>
      <c r="F68" s="299">
        <v>74567.3</v>
      </c>
      <c r="G68" s="299">
        <v>73718.899999999994</v>
      </c>
      <c r="H68" s="289">
        <f t="shared" si="0"/>
        <v>98.862235859418263</v>
      </c>
    </row>
    <row r="69" spans="1:8" x14ac:dyDescent="0.2">
      <c r="A69" s="295" t="s">
        <v>712</v>
      </c>
      <c r="B69" s="296">
        <v>1</v>
      </c>
      <c r="C69" s="296">
        <v>6</v>
      </c>
      <c r="D69" s="297">
        <v>8900000110</v>
      </c>
      <c r="E69" s="298"/>
      <c r="F69" s="299">
        <v>67636.7</v>
      </c>
      <c r="G69" s="299">
        <v>67518.399999999994</v>
      </c>
      <c r="H69" s="289">
        <f t="shared" si="0"/>
        <v>99.825094955844975</v>
      </c>
    </row>
    <row r="70" spans="1:8" ht="33.75" x14ac:dyDescent="0.2">
      <c r="A70" s="295" t="s">
        <v>695</v>
      </c>
      <c r="B70" s="296">
        <v>1</v>
      </c>
      <c r="C70" s="296">
        <v>6</v>
      </c>
      <c r="D70" s="297">
        <v>8900000110</v>
      </c>
      <c r="E70" s="298">
        <v>100</v>
      </c>
      <c r="F70" s="299">
        <v>67636.7</v>
      </c>
      <c r="G70" s="299">
        <v>67518.399999999994</v>
      </c>
      <c r="H70" s="289">
        <f t="shared" si="0"/>
        <v>99.825094955844975</v>
      </c>
    </row>
    <row r="71" spans="1:8" x14ac:dyDescent="0.2">
      <c r="A71" s="295" t="s">
        <v>712</v>
      </c>
      <c r="B71" s="296">
        <v>1</v>
      </c>
      <c r="C71" s="296">
        <v>6</v>
      </c>
      <c r="D71" s="297">
        <v>8900000190</v>
      </c>
      <c r="E71" s="298"/>
      <c r="F71" s="299">
        <v>6682.7</v>
      </c>
      <c r="G71" s="299">
        <v>5952.6</v>
      </c>
      <c r="H71" s="289">
        <f t="shared" si="0"/>
        <v>89.074775165726436</v>
      </c>
    </row>
    <row r="72" spans="1:8" ht="33.75" x14ac:dyDescent="0.2">
      <c r="A72" s="295" t="s">
        <v>695</v>
      </c>
      <c r="B72" s="296">
        <v>1</v>
      </c>
      <c r="C72" s="296">
        <v>6</v>
      </c>
      <c r="D72" s="297">
        <v>8900000190</v>
      </c>
      <c r="E72" s="298">
        <v>100</v>
      </c>
      <c r="F72" s="299">
        <v>458.2</v>
      </c>
      <c r="G72" s="299">
        <v>342.3</v>
      </c>
      <c r="H72" s="289">
        <f t="shared" si="0"/>
        <v>74.705368834570066</v>
      </c>
    </row>
    <row r="73" spans="1:8" x14ac:dyDescent="0.2">
      <c r="A73" s="295" t="s">
        <v>698</v>
      </c>
      <c r="B73" s="296">
        <v>1</v>
      </c>
      <c r="C73" s="296">
        <v>6</v>
      </c>
      <c r="D73" s="297">
        <v>8900000190</v>
      </c>
      <c r="E73" s="298">
        <v>200</v>
      </c>
      <c r="F73" s="299">
        <v>6169.5</v>
      </c>
      <c r="G73" s="299">
        <v>5559.3</v>
      </c>
      <c r="H73" s="289">
        <f t="shared" si="0"/>
        <v>90.109409190371991</v>
      </c>
    </row>
    <row r="74" spans="1:8" x14ac:dyDescent="0.2">
      <c r="A74" s="295" t="s">
        <v>713</v>
      </c>
      <c r="B74" s="296">
        <v>1</v>
      </c>
      <c r="C74" s="296">
        <v>6</v>
      </c>
      <c r="D74" s="297">
        <v>8900000190</v>
      </c>
      <c r="E74" s="298">
        <v>800</v>
      </c>
      <c r="F74" s="299">
        <v>55</v>
      </c>
      <c r="G74" s="299">
        <v>51</v>
      </c>
      <c r="H74" s="289">
        <f t="shared" si="0"/>
        <v>92.72727272727272</v>
      </c>
    </row>
    <row r="75" spans="1:8" x14ac:dyDescent="0.2">
      <c r="A75" s="295" t="s">
        <v>712</v>
      </c>
      <c r="B75" s="296">
        <v>1</v>
      </c>
      <c r="C75" s="296">
        <v>6</v>
      </c>
      <c r="D75" s="297">
        <v>8900000870</v>
      </c>
      <c r="E75" s="298"/>
      <c r="F75" s="299">
        <v>247.9</v>
      </c>
      <c r="G75" s="299">
        <v>247.9</v>
      </c>
      <c r="H75" s="289">
        <f t="shared" si="0"/>
        <v>100</v>
      </c>
    </row>
    <row r="76" spans="1:8" ht="33.75" x14ac:dyDescent="0.2">
      <c r="A76" s="295" t="s">
        <v>695</v>
      </c>
      <c r="B76" s="296">
        <v>1</v>
      </c>
      <c r="C76" s="296">
        <v>6</v>
      </c>
      <c r="D76" s="297">
        <v>8900000870</v>
      </c>
      <c r="E76" s="298">
        <v>100</v>
      </c>
      <c r="F76" s="299">
        <v>247.9</v>
      </c>
      <c r="G76" s="299">
        <v>247.9</v>
      </c>
      <c r="H76" s="289">
        <f t="shared" si="0"/>
        <v>100</v>
      </c>
    </row>
    <row r="77" spans="1:8" x14ac:dyDescent="0.2">
      <c r="A77" s="295" t="s">
        <v>714</v>
      </c>
      <c r="B77" s="296">
        <v>1</v>
      </c>
      <c r="C77" s="296">
        <v>6</v>
      </c>
      <c r="D77" s="297">
        <v>9300000000</v>
      </c>
      <c r="E77" s="298"/>
      <c r="F77" s="299">
        <v>35553.199999999997</v>
      </c>
      <c r="G77" s="299">
        <v>34714</v>
      </c>
      <c r="H77" s="289">
        <f t="shared" si="0"/>
        <v>97.639593623077531</v>
      </c>
    </row>
    <row r="78" spans="1:8" x14ac:dyDescent="0.2">
      <c r="A78" s="295" t="s">
        <v>714</v>
      </c>
      <c r="B78" s="296">
        <v>1</v>
      </c>
      <c r="C78" s="296">
        <v>6</v>
      </c>
      <c r="D78" s="297">
        <v>9300000111</v>
      </c>
      <c r="E78" s="298"/>
      <c r="F78" s="299">
        <v>4672.8999999999996</v>
      </c>
      <c r="G78" s="299">
        <v>4640</v>
      </c>
      <c r="H78" s="289">
        <f t="shared" ref="H78:H141" si="1">+G78/F78*100</f>
        <v>99.295940422435763</v>
      </c>
    </row>
    <row r="79" spans="1:8" ht="33.75" x14ac:dyDescent="0.2">
      <c r="A79" s="295" t="s">
        <v>695</v>
      </c>
      <c r="B79" s="296">
        <v>1</v>
      </c>
      <c r="C79" s="296">
        <v>6</v>
      </c>
      <c r="D79" s="297">
        <v>9300000111</v>
      </c>
      <c r="E79" s="298">
        <v>100</v>
      </c>
      <c r="F79" s="299">
        <v>4672.8999999999996</v>
      </c>
      <c r="G79" s="299">
        <v>4640</v>
      </c>
      <c r="H79" s="289">
        <f t="shared" si="1"/>
        <v>99.295940422435763</v>
      </c>
    </row>
    <row r="80" spans="1:8" x14ac:dyDescent="0.2">
      <c r="A80" s="295" t="s">
        <v>714</v>
      </c>
      <c r="B80" s="296">
        <v>1</v>
      </c>
      <c r="C80" s="296">
        <v>6</v>
      </c>
      <c r="D80" s="297">
        <v>9300000112</v>
      </c>
      <c r="E80" s="298"/>
      <c r="F80" s="299">
        <v>3642.8</v>
      </c>
      <c r="G80" s="299">
        <v>3403.2</v>
      </c>
      <c r="H80" s="289">
        <f t="shared" si="1"/>
        <v>93.42264192379487</v>
      </c>
    </row>
    <row r="81" spans="1:8" ht="33.75" x14ac:dyDescent="0.2">
      <c r="A81" s="295" t="s">
        <v>695</v>
      </c>
      <c r="B81" s="296">
        <v>1</v>
      </c>
      <c r="C81" s="296">
        <v>6</v>
      </c>
      <c r="D81" s="297">
        <v>9300000112</v>
      </c>
      <c r="E81" s="298">
        <v>100</v>
      </c>
      <c r="F81" s="299">
        <v>3642.8</v>
      </c>
      <c r="G81" s="299">
        <v>3403.2</v>
      </c>
      <c r="H81" s="289">
        <f t="shared" si="1"/>
        <v>93.42264192379487</v>
      </c>
    </row>
    <row r="82" spans="1:8" x14ac:dyDescent="0.2">
      <c r="A82" s="295" t="s">
        <v>714</v>
      </c>
      <c r="B82" s="296">
        <v>1</v>
      </c>
      <c r="C82" s="296">
        <v>6</v>
      </c>
      <c r="D82" s="297">
        <v>9300000113</v>
      </c>
      <c r="E82" s="298"/>
      <c r="F82" s="299">
        <v>19984.5</v>
      </c>
      <c r="G82" s="299">
        <v>19888.900000000001</v>
      </c>
      <c r="H82" s="289">
        <f t="shared" si="1"/>
        <v>99.521629262678573</v>
      </c>
    </row>
    <row r="83" spans="1:8" ht="33.75" x14ac:dyDescent="0.2">
      <c r="A83" s="295" t="s">
        <v>695</v>
      </c>
      <c r="B83" s="296">
        <v>1</v>
      </c>
      <c r="C83" s="296">
        <v>6</v>
      </c>
      <c r="D83" s="297">
        <v>9300000113</v>
      </c>
      <c r="E83" s="298">
        <v>100</v>
      </c>
      <c r="F83" s="299">
        <v>19984.5</v>
      </c>
      <c r="G83" s="299">
        <v>19888.900000000001</v>
      </c>
      <c r="H83" s="289">
        <f t="shared" si="1"/>
        <v>99.521629262678573</v>
      </c>
    </row>
    <row r="84" spans="1:8" x14ac:dyDescent="0.2">
      <c r="A84" s="295" t="s">
        <v>714</v>
      </c>
      <c r="B84" s="296">
        <v>1</v>
      </c>
      <c r="C84" s="296">
        <v>6</v>
      </c>
      <c r="D84" s="297">
        <v>9300000193</v>
      </c>
      <c r="E84" s="298"/>
      <c r="F84" s="299">
        <v>7018.5</v>
      </c>
      <c r="G84" s="299">
        <v>6547.4</v>
      </c>
      <c r="H84" s="289">
        <f t="shared" si="1"/>
        <v>93.287739545486929</v>
      </c>
    </row>
    <row r="85" spans="1:8" ht="33.75" x14ac:dyDescent="0.2">
      <c r="A85" s="295" t="s">
        <v>695</v>
      </c>
      <c r="B85" s="296">
        <v>1</v>
      </c>
      <c r="C85" s="296">
        <v>6</v>
      </c>
      <c r="D85" s="297">
        <v>9300000193</v>
      </c>
      <c r="E85" s="298">
        <v>100</v>
      </c>
      <c r="F85" s="299">
        <v>277.7</v>
      </c>
      <c r="G85" s="299">
        <v>277.7</v>
      </c>
      <c r="H85" s="289">
        <f t="shared" si="1"/>
        <v>100</v>
      </c>
    </row>
    <row r="86" spans="1:8" x14ac:dyDescent="0.2">
      <c r="A86" s="295" t="s">
        <v>698</v>
      </c>
      <c r="B86" s="296">
        <v>1</v>
      </c>
      <c r="C86" s="296">
        <v>6</v>
      </c>
      <c r="D86" s="297">
        <v>9300000193</v>
      </c>
      <c r="E86" s="298">
        <v>200</v>
      </c>
      <c r="F86" s="299">
        <v>6727.3</v>
      </c>
      <c r="G86" s="299">
        <v>6256.7</v>
      </c>
      <c r="H86" s="289">
        <f t="shared" si="1"/>
        <v>93.004622954231266</v>
      </c>
    </row>
    <row r="87" spans="1:8" x14ac:dyDescent="0.2">
      <c r="A87" s="295" t="s">
        <v>713</v>
      </c>
      <c r="B87" s="296">
        <v>1</v>
      </c>
      <c r="C87" s="296">
        <v>6</v>
      </c>
      <c r="D87" s="297">
        <v>9300000193</v>
      </c>
      <c r="E87" s="298">
        <v>800</v>
      </c>
      <c r="F87" s="299">
        <v>13.5</v>
      </c>
      <c r="G87" s="299">
        <v>13</v>
      </c>
      <c r="H87" s="289">
        <f t="shared" si="1"/>
        <v>96.296296296296291</v>
      </c>
    </row>
    <row r="88" spans="1:8" x14ac:dyDescent="0.2">
      <c r="A88" s="295" t="s">
        <v>714</v>
      </c>
      <c r="B88" s="296">
        <v>1</v>
      </c>
      <c r="C88" s="296">
        <v>6</v>
      </c>
      <c r="D88" s="297">
        <v>9300000870</v>
      </c>
      <c r="E88" s="298"/>
      <c r="F88" s="299">
        <v>234.5</v>
      </c>
      <c r="G88" s="299">
        <v>234.5</v>
      </c>
      <c r="H88" s="289">
        <f t="shared" si="1"/>
        <v>100</v>
      </c>
    </row>
    <row r="89" spans="1:8" ht="33.75" x14ac:dyDescent="0.2">
      <c r="A89" s="295" t="s">
        <v>695</v>
      </c>
      <c r="B89" s="296">
        <v>1</v>
      </c>
      <c r="C89" s="296">
        <v>6</v>
      </c>
      <c r="D89" s="297">
        <v>9300000870</v>
      </c>
      <c r="E89" s="298">
        <v>100</v>
      </c>
      <c r="F89" s="299">
        <v>234.5</v>
      </c>
      <c r="G89" s="299">
        <v>234.5</v>
      </c>
      <c r="H89" s="289">
        <f t="shared" si="1"/>
        <v>100</v>
      </c>
    </row>
    <row r="90" spans="1:8" s="285" customFormat="1" ht="10.5" x14ac:dyDescent="0.15">
      <c r="A90" s="291" t="s">
        <v>715</v>
      </c>
      <c r="B90" s="292">
        <v>1</v>
      </c>
      <c r="C90" s="292">
        <v>7</v>
      </c>
      <c r="D90" s="293"/>
      <c r="E90" s="294"/>
      <c r="F90" s="282">
        <v>39921.1</v>
      </c>
      <c r="G90" s="282">
        <v>39034.400000000001</v>
      </c>
      <c r="H90" s="283">
        <f t="shared" si="1"/>
        <v>97.778868818744982</v>
      </c>
    </row>
    <row r="91" spans="1:8" x14ac:dyDescent="0.2">
      <c r="A91" s="295" t="s">
        <v>716</v>
      </c>
      <c r="B91" s="296">
        <v>1</v>
      </c>
      <c r="C91" s="296">
        <v>7</v>
      </c>
      <c r="D91" s="297">
        <v>9400000000</v>
      </c>
      <c r="E91" s="298"/>
      <c r="F91" s="299">
        <v>39921.1</v>
      </c>
      <c r="G91" s="299">
        <v>39034.400000000001</v>
      </c>
      <c r="H91" s="289">
        <f t="shared" si="1"/>
        <v>97.778868818744982</v>
      </c>
    </row>
    <row r="92" spans="1:8" x14ac:dyDescent="0.2">
      <c r="A92" s="295" t="s">
        <v>716</v>
      </c>
      <c r="B92" s="296">
        <v>1</v>
      </c>
      <c r="C92" s="296">
        <v>7</v>
      </c>
      <c r="D92" s="297">
        <v>9400000111</v>
      </c>
      <c r="E92" s="298"/>
      <c r="F92" s="299">
        <v>5612.3</v>
      </c>
      <c r="G92" s="299">
        <v>5418.1</v>
      </c>
      <c r="H92" s="289">
        <f t="shared" si="1"/>
        <v>96.539743064340826</v>
      </c>
    </row>
    <row r="93" spans="1:8" ht="33.75" x14ac:dyDescent="0.2">
      <c r="A93" s="295" t="s">
        <v>695</v>
      </c>
      <c r="B93" s="296">
        <v>1</v>
      </c>
      <c r="C93" s="296">
        <v>7</v>
      </c>
      <c r="D93" s="297">
        <v>9400000111</v>
      </c>
      <c r="E93" s="298">
        <v>100</v>
      </c>
      <c r="F93" s="299">
        <v>5612.3</v>
      </c>
      <c r="G93" s="299">
        <v>5418.1</v>
      </c>
      <c r="H93" s="289">
        <f t="shared" si="1"/>
        <v>96.539743064340826</v>
      </c>
    </row>
    <row r="94" spans="1:8" x14ac:dyDescent="0.2">
      <c r="A94" s="295" t="s">
        <v>716</v>
      </c>
      <c r="B94" s="296">
        <v>1</v>
      </c>
      <c r="C94" s="296">
        <v>7</v>
      </c>
      <c r="D94" s="297">
        <v>9400000112</v>
      </c>
      <c r="E94" s="298"/>
      <c r="F94" s="299">
        <v>20784.2</v>
      </c>
      <c r="G94" s="299">
        <v>20654.099999999999</v>
      </c>
      <c r="H94" s="289">
        <f t="shared" si="1"/>
        <v>99.374043744767647</v>
      </c>
    </row>
    <row r="95" spans="1:8" ht="33.75" x14ac:dyDescent="0.2">
      <c r="A95" s="295" t="s">
        <v>695</v>
      </c>
      <c r="B95" s="296">
        <v>1</v>
      </c>
      <c r="C95" s="296">
        <v>7</v>
      </c>
      <c r="D95" s="297">
        <v>9400000112</v>
      </c>
      <c r="E95" s="298">
        <v>100</v>
      </c>
      <c r="F95" s="299">
        <v>20784.2</v>
      </c>
      <c r="G95" s="299">
        <v>20654.099999999999</v>
      </c>
      <c r="H95" s="289">
        <f t="shared" si="1"/>
        <v>99.374043744767647</v>
      </c>
    </row>
    <row r="96" spans="1:8" x14ac:dyDescent="0.2">
      <c r="A96" s="295" t="s">
        <v>716</v>
      </c>
      <c r="B96" s="296">
        <v>1</v>
      </c>
      <c r="C96" s="296">
        <v>7</v>
      </c>
      <c r="D96" s="297">
        <v>9400000192</v>
      </c>
      <c r="E96" s="298"/>
      <c r="F96" s="299">
        <v>1976.3</v>
      </c>
      <c r="G96" s="299">
        <v>1433.4</v>
      </c>
      <c r="H96" s="289">
        <f t="shared" si="1"/>
        <v>72.529474270100707</v>
      </c>
    </row>
    <row r="97" spans="1:8" ht="33.75" x14ac:dyDescent="0.2">
      <c r="A97" s="295" t="s">
        <v>695</v>
      </c>
      <c r="B97" s="296">
        <v>1</v>
      </c>
      <c r="C97" s="296">
        <v>7</v>
      </c>
      <c r="D97" s="297">
        <v>9400000192</v>
      </c>
      <c r="E97" s="298">
        <v>100</v>
      </c>
      <c r="F97" s="299">
        <v>314.8</v>
      </c>
      <c r="G97" s="299">
        <v>189.4</v>
      </c>
      <c r="H97" s="289">
        <f t="shared" si="1"/>
        <v>60.165184243964418</v>
      </c>
    </row>
    <row r="98" spans="1:8" x14ac:dyDescent="0.2">
      <c r="A98" s="295" t="s">
        <v>698</v>
      </c>
      <c r="B98" s="296">
        <v>1</v>
      </c>
      <c r="C98" s="296">
        <v>7</v>
      </c>
      <c r="D98" s="297">
        <v>9400000192</v>
      </c>
      <c r="E98" s="298">
        <v>200</v>
      </c>
      <c r="F98" s="299">
        <v>1652.9</v>
      </c>
      <c r="G98" s="299">
        <v>1235.4000000000001</v>
      </c>
      <c r="H98" s="289">
        <f t="shared" si="1"/>
        <v>74.74136366386351</v>
      </c>
    </row>
    <row r="99" spans="1:8" x14ac:dyDescent="0.2">
      <c r="A99" s="295" t="s">
        <v>713</v>
      </c>
      <c r="B99" s="296">
        <v>1</v>
      </c>
      <c r="C99" s="296">
        <v>7</v>
      </c>
      <c r="D99" s="297">
        <v>9400000192</v>
      </c>
      <c r="E99" s="298">
        <v>800</v>
      </c>
      <c r="F99" s="299">
        <v>8.6</v>
      </c>
      <c r="G99" s="299">
        <v>8.6</v>
      </c>
      <c r="H99" s="289">
        <f t="shared" si="1"/>
        <v>100</v>
      </c>
    </row>
    <row r="100" spans="1:8" x14ac:dyDescent="0.2">
      <c r="A100" s="295" t="s">
        <v>716</v>
      </c>
      <c r="B100" s="296">
        <v>1</v>
      </c>
      <c r="C100" s="296">
        <v>7</v>
      </c>
      <c r="D100" s="297">
        <v>9400000870</v>
      </c>
      <c r="E100" s="298"/>
      <c r="F100" s="299">
        <v>233.3</v>
      </c>
      <c r="G100" s="299">
        <v>213.8</v>
      </c>
      <c r="H100" s="289">
        <f t="shared" si="1"/>
        <v>91.641663094727818</v>
      </c>
    </row>
    <row r="101" spans="1:8" ht="33.75" x14ac:dyDescent="0.2">
      <c r="A101" s="295" t="s">
        <v>695</v>
      </c>
      <c r="B101" s="296">
        <v>1</v>
      </c>
      <c r="C101" s="296">
        <v>7</v>
      </c>
      <c r="D101" s="297">
        <v>9400000870</v>
      </c>
      <c r="E101" s="298">
        <v>100</v>
      </c>
      <c r="F101" s="299">
        <v>233.3</v>
      </c>
      <c r="G101" s="299">
        <v>213.8</v>
      </c>
      <c r="H101" s="289">
        <f t="shared" si="1"/>
        <v>91.641663094727818</v>
      </c>
    </row>
    <row r="102" spans="1:8" x14ac:dyDescent="0.2">
      <c r="A102" s="295" t="s">
        <v>717</v>
      </c>
      <c r="B102" s="296">
        <v>1</v>
      </c>
      <c r="C102" s="296">
        <v>7</v>
      </c>
      <c r="D102" s="297">
        <v>9400099990</v>
      </c>
      <c r="E102" s="298"/>
      <c r="F102" s="299">
        <v>4820</v>
      </c>
      <c r="G102" s="299">
        <v>4820</v>
      </c>
      <c r="H102" s="289">
        <f t="shared" si="1"/>
        <v>100</v>
      </c>
    </row>
    <row r="103" spans="1:8" x14ac:dyDescent="0.2">
      <c r="A103" s="295" t="s">
        <v>713</v>
      </c>
      <c r="B103" s="296">
        <v>1</v>
      </c>
      <c r="C103" s="296">
        <v>7</v>
      </c>
      <c r="D103" s="297">
        <v>9400099990</v>
      </c>
      <c r="E103" s="298">
        <v>800</v>
      </c>
      <c r="F103" s="299">
        <v>4820</v>
      </c>
      <c r="G103" s="299">
        <v>4820</v>
      </c>
      <c r="H103" s="289">
        <f t="shared" si="1"/>
        <v>100</v>
      </c>
    </row>
    <row r="104" spans="1:8" ht="56.25" x14ac:dyDescent="0.2">
      <c r="A104" s="295" t="s">
        <v>157</v>
      </c>
      <c r="B104" s="296">
        <v>1</v>
      </c>
      <c r="C104" s="296">
        <v>7</v>
      </c>
      <c r="D104" s="297" t="s">
        <v>718</v>
      </c>
      <c r="E104" s="298"/>
      <c r="F104" s="299">
        <v>6495</v>
      </c>
      <c r="G104" s="299">
        <v>6495</v>
      </c>
      <c r="H104" s="289">
        <f t="shared" si="1"/>
        <v>100</v>
      </c>
    </row>
    <row r="105" spans="1:8" ht="56.25" x14ac:dyDescent="0.2">
      <c r="A105" s="295" t="s">
        <v>157</v>
      </c>
      <c r="B105" s="296">
        <v>1</v>
      </c>
      <c r="C105" s="296">
        <v>7</v>
      </c>
      <c r="D105" s="297" t="s">
        <v>719</v>
      </c>
      <c r="E105" s="298"/>
      <c r="F105" s="299">
        <v>6495</v>
      </c>
      <c r="G105" s="299">
        <v>6495</v>
      </c>
      <c r="H105" s="289">
        <f t="shared" si="1"/>
        <v>100</v>
      </c>
    </row>
    <row r="106" spans="1:8" ht="33.75" x14ac:dyDescent="0.2">
      <c r="A106" s="295" t="s">
        <v>695</v>
      </c>
      <c r="B106" s="296">
        <v>1</v>
      </c>
      <c r="C106" s="296">
        <v>7</v>
      </c>
      <c r="D106" s="297" t="s">
        <v>719</v>
      </c>
      <c r="E106" s="298">
        <v>100</v>
      </c>
      <c r="F106" s="299">
        <v>6495</v>
      </c>
      <c r="G106" s="299">
        <v>6495</v>
      </c>
      <c r="H106" s="289">
        <f t="shared" si="1"/>
        <v>100</v>
      </c>
    </row>
    <row r="107" spans="1:8" s="285" customFormat="1" ht="10.5" x14ac:dyDescent="0.15">
      <c r="A107" s="291" t="s">
        <v>720</v>
      </c>
      <c r="B107" s="292">
        <v>1</v>
      </c>
      <c r="C107" s="292">
        <v>10</v>
      </c>
      <c r="D107" s="293"/>
      <c r="E107" s="294"/>
      <c r="F107" s="282">
        <v>113491.2</v>
      </c>
      <c r="G107" s="282">
        <v>110891.3</v>
      </c>
      <c r="H107" s="283">
        <f t="shared" si="1"/>
        <v>97.709161591383292</v>
      </c>
    </row>
    <row r="108" spans="1:8" x14ac:dyDescent="0.2">
      <c r="A108" s="295" t="s">
        <v>721</v>
      </c>
      <c r="B108" s="296">
        <v>1</v>
      </c>
      <c r="C108" s="296">
        <v>10</v>
      </c>
      <c r="D108" s="297">
        <v>700000000</v>
      </c>
      <c r="E108" s="298"/>
      <c r="F108" s="299">
        <v>89749.3</v>
      </c>
      <c r="G108" s="299">
        <v>87185.2</v>
      </c>
      <c r="H108" s="289">
        <f t="shared" si="1"/>
        <v>97.14304178416991</v>
      </c>
    </row>
    <row r="109" spans="1:8" ht="22.5" x14ac:dyDescent="0.2">
      <c r="A109" s="295" t="s">
        <v>722</v>
      </c>
      <c r="B109" s="296">
        <v>1</v>
      </c>
      <c r="C109" s="296">
        <v>10</v>
      </c>
      <c r="D109" s="297">
        <v>780000000</v>
      </c>
      <c r="E109" s="298"/>
      <c r="F109" s="299">
        <v>89749.3</v>
      </c>
      <c r="G109" s="299">
        <v>87185.2</v>
      </c>
      <c r="H109" s="289">
        <f t="shared" si="1"/>
        <v>97.14304178416991</v>
      </c>
    </row>
    <row r="110" spans="1:8" ht="22.5" x14ac:dyDescent="0.2">
      <c r="A110" s="295" t="s">
        <v>723</v>
      </c>
      <c r="B110" s="296">
        <v>1</v>
      </c>
      <c r="C110" s="296">
        <v>10</v>
      </c>
      <c r="D110" s="297">
        <v>780046100</v>
      </c>
      <c r="E110" s="298"/>
      <c r="F110" s="299">
        <v>89749.3</v>
      </c>
      <c r="G110" s="299">
        <v>87185.2</v>
      </c>
      <c r="H110" s="289">
        <f t="shared" si="1"/>
        <v>97.14304178416991</v>
      </c>
    </row>
    <row r="111" spans="1:8" x14ac:dyDescent="0.2">
      <c r="A111" s="295" t="s">
        <v>698</v>
      </c>
      <c r="B111" s="296">
        <v>1</v>
      </c>
      <c r="C111" s="296">
        <v>10</v>
      </c>
      <c r="D111" s="297">
        <v>780046100</v>
      </c>
      <c r="E111" s="298">
        <v>200</v>
      </c>
      <c r="F111" s="299">
        <v>72.400000000000006</v>
      </c>
      <c r="G111" s="299">
        <v>52.9</v>
      </c>
      <c r="H111" s="289">
        <f t="shared" si="1"/>
        <v>73.06629834254143</v>
      </c>
    </row>
    <row r="112" spans="1:8" x14ac:dyDescent="0.2">
      <c r="A112" s="295" t="s">
        <v>707</v>
      </c>
      <c r="B112" s="296">
        <v>1</v>
      </c>
      <c r="C112" s="296">
        <v>10</v>
      </c>
      <c r="D112" s="297">
        <v>780046100</v>
      </c>
      <c r="E112" s="298">
        <v>300</v>
      </c>
      <c r="F112" s="299">
        <v>590</v>
      </c>
      <c r="G112" s="299">
        <v>37.5</v>
      </c>
      <c r="H112" s="289">
        <f t="shared" si="1"/>
        <v>6.3559322033898304</v>
      </c>
    </row>
    <row r="113" spans="1:8" ht="22.5" x14ac:dyDescent="0.2">
      <c r="A113" s="295" t="s">
        <v>724</v>
      </c>
      <c r="B113" s="296">
        <v>1</v>
      </c>
      <c r="C113" s="296">
        <v>10</v>
      </c>
      <c r="D113" s="297">
        <v>780046100</v>
      </c>
      <c r="E113" s="298">
        <v>600</v>
      </c>
      <c r="F113" s="299">
        <v>89086.9</v>
      </c>
      <c r="G113" s="299">
        <v>87094.8</v>
      </c>
      <c r="H113" s="289">
        <f t="shared" si="1"/>
        <v>97.763868761849395</v>
      </c>
    </row>
    <row r="114" spans="1:8" x14ac:dyDescent="0.2">
      <c r="A114" s="295" t="s">
        <v>725</v>
      </c>
      <c r="B114" s="296">
        <v>1</v>
      </c>
      <c r="C114" s="296">
        <v>10</v>
      </c>
      <c r="D114" s="297">
        <v>8800000000</v>
      </c>
      <c r="E114" s="298"/>
      <c r="F114" s="299">
        <v>23741.9</v>
      </c>
      <c r="G114" s="299">
        <v>23706.1</v>
      </c>
      <c r="H114" s="289">
        <f t="shared" si="1"/>
        <v>99.849211731158832</v>
      </c>
    </row>
    <row r="115" spans="1:8" x14ac:dyDescent="0.2">
      <c r="A115" s="295" t="s">
        <v>726</v>
      </c>
      <c r="B115" s="296">
        <v>1</v>
      </c>
      <c r="C115" s="296">
        <v>10</v>
      </c>
      <c r="D115" s="297">
        <v>8800040590</v>
      </c>
      <c r="E115" s="298"/>
      <c r="F115" s="299">
        <v>23741.9</v>
      </c>
      <c r="G115" s="299">
        <v>23706.1</v>
      </c>
      <c r="H115" s="289">
        <f t="shared" si="1"/>
        <v>99.849211731158832</v>
      </c>
    </row>
    <row r="116" spans="1:8" ht="22.5" x14ac:dyDescent="0.2">
      <c r="A116" s="295" t="s">
        <v>724</v>
      </c>
      <c r="B116" s="296">
        <v>1</v>
      </c>
      <c r="C116" s="296">
        <v>10</v>
      </c>
      <c r="D116" s="297">
        <v>8800040590</v>
      </c>
      <c r="E116" s="298">
        <v>600</v>
      </c>
      <c r="F116" s="299">
        <v>23741.9</v>
      </c>
      <c r="G116" s="299">
        <v>23706.1</v>
      </c>
      <c r="H116" s="289">
        <f t="shared" si="1"/>
        <v>99.849211731158832</v>
      </c>
    </row>
    <row r="117" spans="1:8" s="285" customFormat="1" ht="10.5" x14ac:dyDescent="0.15">
      <c r="A117" s="291" t="s">
        <v>727</v>
      </c>
      <c r="B117" s="292">
        <v>1</v>
      </c>
      <c r="C117" s="292">
        <v>11</v>
      </c>
      <c r="D117" s="293"/>
      <c r="E117" s="294"/>
      <c r="F117" s="282">
        <v>27314.5</v>
      </c>
      <c r="G117" s="282">
        <v>0</v>
      </c>
      <c r="H117" s="283">
        <f t="shared" si="1"/>
        <v>0</v>
      </c>
    </row>
    <row r="118" spans="1:8" x14ac:dyDescent="0.2">
      <c r="A118" s="295" t="s">
        <v>728</v>
      </c>
      <c r="B118" s="296">
        <v>1</v>
      </c>
      <c r="C118" s="296">
        <v>11</v>
      </c>
      <c r="D118" s="297">
        <v>9700000000</v>
      </c>
      <c r="E118" s="298"/>
      <c r="F118" s="299">
        <v>27314.5</v>
      </c>
      <c r="G118" s="299">
        <v>0</v>
      </c>
      <c r="H118" s="289">
        <f t="shared" si="1"/>
        <v>0</v>
      </c>
    </row>
    <row r="119" spans="1:8" x14ac:dyDescent="0.2">
      <c r="A119" s="295" t="s">
        <v>729</v>
      </c>
      <c r="B119" s="296">
        <v>1</v>
      </c>
      <c r="C119" s="296">
        <v>11</v>
      </c>
      <c r="D119" s="297">
        <v>9700004000</v>
      </c>
      <c r="E119" s="298"/>
      <c r="F119" s="299">
        <v>27314.5</v>
      </c>
      <c r="G119" s="299">
        <v>0</v>
      </c>
      <c r="H119" s="289">
        <f t="shared" si="1"/>
        <v>0</v>
      </c>
    </row>
    <row r="120" spans="1:8" x14ac:dyDescent="0.2">
      <c r="A120" s="295" t="s">
        <v>713</v>
      </c>
      <c r="B120" s="296">
        <v>1</v>
      </c>
      <c r="C120" s="296">
        <v>11</v>
      </c>
      <c r="D120" s="297">
        <v>9700004000</v>
      </c>
      <c r="E120" s="298">
        <v>800</v>
      </c>
      <c r="F120" s="299">
        <v>27314.5</v>
      </c>
      <c r="G120" s="299">
        <v>0</v>
      </c>
      <c r="H120" s="289">
        <f t="shared" si="1"/>
        <v>0</v>
      </c>
    </row>
    <row r="121" spans="1:8" s="285" customFormat="1" ht="10.5" x14ac:dyDescent="0.15">
      <c r="A121" s="291" t="s">
        <v>730</v>
      </c>
      <c r="B121" s="292">
        <v>1</v>
      </c>
      <c r="C121" s="292">
        <v>13</v>
      </c>
      <c r="D121" s="293"/>
      <c r="E121" s="294"/>
      <c r="F121" s="282">
        <v>233005.8</v>
      </c>
      <c r="G121" s="282">
        <v>220590.2</v>
      </c>
      <c r="H121" s="283">
        <f t="shared" si="1"/>
        <v>94.671548948566951</v>
      </c>
    </row>
    <row r="122" spans="1:8" ht="22.5" x14ac:dyDescent="0.2">
      <c r="A122" s="295" t="s">
        <v>731</v>
      </c>
      <c r="B122" s="296">
        <v>1</v>
      </c>
      <c r="C122" s="296">
        <v>13</v>
      </c>
      <c r="D122" s="297">
        <v>1300000000</v>
      </c>
      <c r="E122" s="298"/>
      <c r="F122" s="299">
        <v>100</v>
      </c>
      <c r="G122" s="299">
        <v>0</v>
      </c>
      <c r="H122" s="289">
        <f t="shared" si="1"/>
        <v>0</v>
      </c>
    </row>
    <row r="123" spans="1:8" x14ac:dyDescent="0.2">
      <c r="A123" s="295" t="s">
        <v>732</v>
      </c>
      <c r="B123" s="296">
        <v>1</v>
      </c>
      <c r="C123" s="296">
        <v>13</v>
      </c>
      <c r="D123" s="297">
        <v>1330000000</v>
      </c>
      <c r="E123" s="298"/>
      <c r="F123" s="299">
        <v>100</v>
      </c>
      <c r="G123" s="299">
        <v>0</v>
      </c>
      <c r="H123" s="289">
        <f t="shared" si="1"/>
        <v>0</v>
      </c>
    </row>
    <row r="124" spans="1:8" x14ac:dyDescent="0.2">
      <c r="A124" s="295" t="s">
        <v>733</v>
      </c>
      <c r="B124" s="296">
        <v>1</v>
      </c>
      <c r="C124" s="296">
        <v>13</v>
      </c>
      <c r="D124" s="297">
        <v>1330000130</v>
      </c>
      <c r="E124" s="298"/>
      <c r="F124" s="299">
        <v>100</v>
      </c>
      <c r="G124" s="299">
        <v>0</v>
      </c>
      <c r="H124" s="289">
        <f t="shared" si="1"/>
        <v>0</v>
      </c>
    </row>
    <row r="125" spans="1:8" x14ac:dyDescent="0.2">
      <c r="A125" s="295" t="s">
        <v>698</v>
      </c>
      <c r="B125" s="296">
        <v>1</v>
      </c>
      <c r="C125" s="296">
        <v>13</v>
      </c>
      <c r="D125" s="297">
        <v>1330000130</v>
      </c>
      <c r="E125" s="298">
        <v>200</v>
      </c>
      <c r="F125" s="299">
        <v>100</v>
      </c>
      <c r="G125" s="299">
        <v>0</v>
      </c>
      <c r="H125" s="289">
        <f t="shared" si="1"/>
        <v>0</v>
      </c>
    </row>
    <row r="126" spans="1:8" x14ac:dyDescent="0.2">
      <c r="A126" s="295" t="s">
        <v>712</v>
      </c>
      <c r="B126" s="296">
        <v>1</v>
      </c>
      <c r="C126" s="296">
        <v>13</v>
      </c>
      <c r="D126" s="297">
        <v>8900000000</v>
      </c>
      <c r="E126" s="298"/>
      <c r="F126" s="299">
        <v>215735.3</v>
      </c>
      <c r="G126" s="299">
        <v>203921.1</v>
      </c>
      <c r="H126" s="289">
        <f t="shared" si="1"/>
        <v>94.523752023892243</v>
      </c>
    </row>
    <row r="127" spans="1:8" x14ac:dyDescent="0.2">
      <c r="A127" s="295" t="s">
        <v>712</v>
      </c>
      <c r="B127" s="296">
        <v>1</v>
      </c>
      <c r="C127" s="296">
        <v>13</v>
      </c>
      <c r="D127" s="297">
        <v>8900000110</v>
      </c>
      <c r="E127" s="298"/>
      <c r="F127" s="299">
        <v>169382.3</v>
      </c>
      <c r="G127" s="299">
        <v>163366.79999999999</v>
      </c>
      <c r="H127" s="289">
        <f t="shared" si="1"/>
        <v>96.44856634961269</v>
      </c>
    </row>
    <row r="128" spans="1:8" ht="33.75" x14ac:dyDescent="0.2">
      <c r="A128" s="295" t="s">
        <v>695</v>
      </c>
      <c r="B128" s="296">
        <v>1</v>
      </c>
      <c r="C128" s="296">
        <v>13</v>
      </c>
      <c r="D128" s="297">
        <v>8900000110</v>
      </c>
      <c r="E128" s="298">
        <v>100</v>
      </c>
      <c r="F128" s="299">
        <v>169382.3</v>
      </c>
      <c r="G128" s="299">
        <v>163366.79999999999</v>
      </c>
      <c r="H128" s="289">
        <f t="shared" si="1"/>
        <v>96.44856634961269</v>
      </c>
    </row>
    <row r="129" spans="1:8" x14ac:dyDescent="0.2">
      <c r="A129" s="295" t="s">
        <v>712</v>
      </c>
      <c r="B129" s="296">
        <v>1</v>
      </c>
      <c r="C129" s="296">
        <v>13</v>
      </c>
      <c r="D129" s="297">
        <v>8900000190</v>
      </c>
      <c r="E129" s="298"/>
      <c r="F129" s="299">
        <v>22501.3</v>
      </c>
      <c r="G129" s="299">
        <v>18598.2</v>
      </c>
      <c r="H129" s="289">
        <f t="shared" si="1"/>
        <v>82.653891108513733</v>
      </c>
    </row>
    <row r="130" spans="1:8" ht="33.75" x14ac:dyDescent="0.2">
      <c r="A130" s="295" t="s">
        <v>695</v>
      </c>
      <c r="B130" s="296">
        <v>1</v>
      </c>
      <c r="C130" s="296">
        <v>13</v>
      </c>
      <c r="D130" s="297">
        <v>8900000190</v>
      </c>
      <c r="E130" s="298">
        <v>100</v>
      </c>
      <c r="F130" s="299">
        <v>2316</v>
      </c>
      <c r="G130" s="299">
        <v>1193.2</v>
      </c>
      <c r="H130" s="289">
        <f t="shared" si="1"/>
        <v>51.519861830742663</v>
      </c>
    </row>
    <row r="131" spans="1:8" x14ac:dyDescent="0.2">
      <c r="A131" s="295" t="s">
        <v>698</v>
      </c>
      <c r="B131" s="296">
        <v>1</v>
      </c>
      <c r="C131" s="296">
        <v>13</v>
      </c>
      <c r="D131" s="297">
        <v>8900000190</v>
      </c>
      <c r="E131" s="298">
        <v>200</v>
      </c>
      <c r="F131" s="299">
        <v>20017.400000000001</v>
      </c>
      <c r="G131" s="299">
        <v>17278.2</v>
      </c>
      <c r="H131" s="289">
        <f t="shared" si="1"/>
        <v>86.315905162508614</v>
      </c>
    </row>
    <row r="132" spans="1:8" x14ac:dyDescent="0.2">
      <c r="A132" s="295" t="s">
        <v>713</v>
      </c>
      <c r="B132" s="296">
        <v>1</v>
      </c>
      <c r="C132" s="296">
        <v>13</v>
      </c>
      <c r="D132" s="297">
        <v>8900000190</v>
      </c>
      <c r="E132" s="298">
        <v>800</v>
      </c>
      <c r="F132" s="299">
        <v>167.9</v>
      </c>
      <c r="G132" s="299">
        <v>126.8</v>
      </c>
      <c r="H132" s="289">
        <f t="shared" si="1"/>
        <v>75.521143537820123</v>
      </c>
    </row>
    <row r="133" spans="1:8" x14ac:dyDescent="0.2">
      <c r="A133" s="295" t="s">
        <v>712</v>
      </c>
      <c r="B133" s="296">
        <v>1</v>
      </c>
      <c r="C133" s="296">
        <v>13</v>
      </c>
      <c r="D133" s="297">
        <v>8900000870</v>
      </c>
      <c r="E133" s="298"/>
      <c r="F133" s="299">
        <v>899.1</v>
      </c>
      <c r="G133" s="299">
        <v>653.5</v>
      </c>
      <c r="H133" s="289">
        <f t="shared" si="1"/>
        <v>72.683794906017127</v>
      </c>
    </row>
    <row r="134" spans="1:8" ht="33.75" x14ac:dyDescent="0.2">
      <c r="A134" s="295" t="s">
        <v>695</v>
      </c>
      <c r="B134" s="296">
        <v>1</v>
      </c>
      <c r="C134" s="296">
        <v>13</v>
      </c>
      <c r="D134" s="297">
        <v>8900000870</v>
      </c>
      <c r="E134" s="298">
        <v>100</v>
      </c>
      <c r="F134" s="299">
        <v>899.1</v>
      </c>
      <c r="G134" s="299">
        <v>653.5</v>
      </c>
      <c r="H134" s="289">
        <f t="shared" si="1"/>
        <v>72.683794906017127</v>
      </c>
    </row>
    <row r="135" spans="1:8" ht="22.5" x14ac:dyDescent="0.2">
      <c r="A135" s="295" t="s">
        <v>734</v>
      </c>
      <c r="B135" s="296">
        <v>1</v>
      </c>
      <c r="C135" s="296">
        <v>13</v>
      </c>
      <c r="D135" s="297">
        <v>8900098700</v>
      </c>
      <c r="E135" s="298"/>
      <c r="F135" s="299">
        <v>4384.5</v>
      </c>
      <c r="G135" s="299">
        <v>4295.8</v>
      </c>
      <c r="H135" s="289">
        <f t="shared" si="1"/>
        <v>97.97696430607823</v>
      </c>
    </row>
    <row r="136" spans="1:8" x14ac:dyDescent="0.2">
      <c r="A136" s="295" t="s">
        <v>698</v>
      </c>
      <c r="B136" s="296">
        <v>1</v>
      </c>
      <c r="C136" s="296">
        <v>13</v>
      </c>
      <c r="D136" s="297">
        <v>8900098700</v>
      </c>
      <c r="E136" s="298">
        <v>200</v>
      </c>
      <c r="F136" s="299">
        <v>4384.5</v>
      </c>
      <c r="G136" s="299">
        <v>4295.8</v>
      </c>
      <c r="H136" s="289">
        <f t="shared" si="1"/>
        <v>97.97696430607823</v>
      </c>
    </row>
    <row r="137" spans="1:8" x14ac:dyDescent="0.2">
      <c r="A137" s="295" t="s">
        <v>735</v>
      </c>
      <c r="B137" s="296">
        <v>1</v>
      </c>
      <c r="C137" s="296">
        <v>13</v>
      </c>
      <c r="D137" s="297">
        <v>8900099990</v>
      </c>
      <c r="E137" s="298"/>
      <c r="F137" s="299">
        <v>18568.099999999999</v>
      </c>
      <c r="G137" s="299">
        <v>17006.8</v>
      </c>
      <c r="H137" s="289">
        <f t="shared" si="1"/>
        <v>91.59149293681098</v>
      </c>
    </row>
    <row r="138" spans="1:8" x14ac:dyDescent="0.2">
      <c r="A138" s="295" t="s">
        <v>698</v>
      </c>
      <c r="B138" s="296">
        <v>1</v>
      </c>
      <c r="C138" s="296">
        <v>13</v>
      </c>
      <c r="D138" s="297">
        <v>8900099990</v>
      </c>
      <c r="E138" s="298">
        <v>200</v>
      </c>
      <c r="F138" s="299">
        <v>13422</v>
      </c>
      <c r="G138" s="299">
        <v>13210.5</v>
      </c>
      <c r="H138" s="289">
        <f t="shared" si="1"/>
        <v>98.424228877961554</v>
      </c>
    </row>
    <row r="139" spans="1:8" x14ac:dyDescent="0.2">
      <c r="A139" s="295" t="s">
        <v>707</v>
      </c>
      <c r="B139" s="296">
        <v>1</v>
      </c>
      <c r="C139" s="296">
        <v>13</v>
      </c>
      <c r="D139" s="297">
        <v>8900099990</v>
      </c>
      <c r="E139" s="298">
        <v>300</v>
      </c>
      <c r="F139" s="299">
        <v>420</v>
      </c>
      <c r="G139" s="299">
        <v>235</v>
      </c>
      <c r="H139" s="289">
        <f t="shared" si="1"/>
        <v>55.952380952380956</v>
      </c>
    </row>
    <row r="140" spans="1:8" x14ac:dyDescent="0.2">
      <c r="A140" s="295" t="s">
        <v>713</v>
      </c>
      <c r="B140" s="296">
        <v>1</v>
      </c>
      <c r="C140" s="296">
        <v>13</v>
      </c>
      <c r="D140" s="297">
        <v>8900099990</v>
      </c>
      <c r="E140" s="298">
        <v>800</v>
      </c>
      <c r="F140" s="299">
        <v>4726.1000000000004</v>
      </c>
      <c r="G140" s="299">
        <v>3561.3</v>
      </c>
      <c r="H140" s="289">
        <f t="shared" si="1"/>
        <v>75.35388586784029</v>
      </c>
    </row>
    <row r="141" spans="1:8" x14ac:dyDescent="0.2">
      <c r="A141" s="295" t="s">
        <v>736</v>
      </c>
      <c r="B141" s="296">
        <v>1</v>
      </c>
      <c r="C141" s="296">
        <v>13</v>
      </c>
      <c r="D141" s="297">
        <v>9600000000</v>
      </c>
      <c r="E141" s="298"/>
      <c r="F141" s="299">
        <v>6344.5</v>
      </c>
      <c r="G141" s="299">
        <v>6277.6</v>
      </c>
      <c r="H141" s="289">
        <f t="shared" si="1"/>
        <v>98.945543384033414</v>
      </c>
    </row>
    <row r="142" spans="1:8" x14ac:dyDescent="0.2">
      <c r="A142" s="295" t="s">
        <v>737</v>
      </c>
      <c r="B142" s="296">
        <v>1</v>
      </c>
      <c r="C142" s="296">
        <v>13</v>
      </c>
      <c r="D142" s="297">
        <v>9600040420</v>
      </c>
      <c r="E142" s="298"/>
      <c r="F142" s="299">
        <v>6344.5</v>
      </c>
      <c r="G142" s="299">
        <v>6277.6</v>
      </c>
      <c r="H142" s="289">
        <f t="shared" ref="H142:H205" si="2">+G142/F142*100</f>
        <v>98.945543384033414</v>
      </c>
    </row>
    <row r="143" spans="1:8" ht="33.75" x14ac:dyDescent="0.2">
      <c r="A143" s="295" t="s">
        <v>695</v>
      </c>
      <c r="B143" s="296">
        <v>1</v>
      </c>
      <c r="C143" s="296">
        <v>13</v>
      </c>
      <c r="D143" s="297">
        <v>9600040420</v>
      </c>
      <c r="E143" s="298">
        <v>100</v>
      </c>
      <c r="F143" s="299">
        <v>4761.3999999999996</v>
      </c>
      <c r="G143" s="299">
        <v>4761.3999999999996</v>
      </c>
      <c r="H143" s="289">
        <f t="shared" si="2"/>
        <v>100</v>
      </c>
    </row>
    <row r="144" spans="1:8" x14ac:dyDescent="0.2">
      <c r="A144" s="295" t="s">
        <v>698</v>
      </c>
      <c r="B144" s="296">
        <v>1</v>
      </c>
      <c r="C144" s="296">
        <v>13</v>
      </c>
      <c r="D144" s="297">
        <v>9600040420</v>
      </c>
      <c r="E144" s="298">
        <v>200</v>
      </c>
      <c r="F144" s="299">
        <v>1574.7</v>
      </c>
      <c r="G144" s="299">
        <v>1516.2</v>
      </c>
      <c r="H144" s="289">
        <f t="shared" si="2"/>
        <v>96.285006667936742</v>
      </c>
    </row>
    <row r="145" spans="1:8" x14ac:dyDescent="0.2">
      <c r="A145" s="295" t="s">
        <v>713</v>
      </c>
      <c r="B145" s="296">
        <v>1</v>
      </c>
      <c r="C145" s="296">
        <v>13</v>
      </c>
      <c r="D145" s="297">
        <v>9600040420</v>
      </c>
      <c r="E145" s="298">
        <v>800</v>
      </c>
      <c r="F145" s="299">
        <v>8.4</v>
      </c>
      <c r="G145" s="299">
        <v>0</v>
      </c>
      <c r="H145" s="289">
        <f t="shared" si="2"/>
        <v>0</v>
      </c>
    </row>
    <row r="146" spans="1:8" x14ac:dyDescent="0.2">
      <c r="A146" s="295" t="s">
        <v>728</v>
      </c>
      <c r="B146" s="296">
        <v>1</v>
      </c>
      <c r="C146" s="296">
        <v>13</v>
      </c>
      <c r="D146" s="297">
        <v>9700000000</v>
      </c>
      <c r="E146" s="298"/>
      <c r="F146" s="299">
        <v>10826</v>
      </c>
      <c r="G146" s="299">
        <v>10391.5</v>
      </c>
      <c r="H146" s="289">
        <f t="shared" si="2"/>
        <v>95.986513947903191</v>
      </c>
    </row>
    <row r="147" spans="1:8" ht="22.5" x14ac:dyDescent="0.2">
      <c r="A147" s="295" t="s">
        <v>738</v>
      </c>
      <c r="B147" s="296">
        <v>1</v>
      </c>
      <c r="C147" s="296">
        <v>13</v>
      </c>
      <c r="D147" s="297">
        <v>9700076050</v>
      </c>
      <c r="E147" s="298"/>
      <c r="F147" s="299">
        <v>121</v>
      </c>
      <c r="G147" s="299">
        <v>121</v>
      </c>
      <c r="H147" s="289">
        <f t="shared" si="2"/>
        <v>100</v>
      </c>
    </row>
    <row r="148" spans="1:8" x14ac:dyDescent="0.2">
      <c r="A148" s="295" t="s">
        <v>710</v>
      </c>
      <c r="B148" s="296">
        <v>1</v>
      </c>
      <c r="C148" s="296">
        <v>13</v>
      </c>
      <c r="D148" s="297">
        <v>9700076050</v>
      </c>
      <c r="E148" s="298">
        <v>500</v>
      </c>
      <c r="F148" s="299">
        <v>121</v>
      </c>
      <c r="G148" s="299">
        <v>121</v>
      </c>
      <c r="H148" s="289">
        <f t="shared" si="2"/>
        <v>100</v>
      </c>
    </row>
    <row r="149" spans="1:8" ht="22.5" x14ac:dyDescent="0.2">
      <c r="A149" s="295" t="s">
        <v>739</v>
      </c>
      <c r="B149" s="296">
        <v>1</v>
      </c>
      <c r="C149" s="296">
        <v>13</v>
      </c>
      <c r="D149" s="297">
        <v>9700076130</v>
      </c>
      <c r="E149" s="298"/>
      <c r="F149" s="299">
        <v>10705</v>
      </c>
      <c r="G149" s="299">
        <v>10270.5</v>
      </c>
      <c r="H149" s="289">
        <f t="shared" si="2"/>
        <v>95.941148995796354</v>
      </c>
    </row>
    <row r="150" spans="1:8" x14ac:dyDescent="0.2">
      <c r="A150" s="295" t="s">
        <v>710</v>
      </c>
      <c r="B150" s="296">
        <v>1</v>
      </c>
      <c r="C150" s="296">
        <v>13</v>
      </c>
      <c r="D150" s="297">
        <v>9700076130</v>
      </c>
      <c r="E150" s="298">
        <v>500</v>
      </c>
      <c r="F150" s="299">
        <v>10705</v>
      </c>
      <c r="G150" s="299">
        <v>10270.5</v>
      </c>
      <c r="H150" s="289">
        <f t="shared" si="2"/>
        <v>95.941148995796354</v>
      </c>
    </row>
    <row r="151" spans="1:8" s="285" customFormat="1" ht="10.5" x14ac:dyDescent="0.15">
      <c r="A151" s="291" t="s">
        <v>740</v>
      </c>
      <c r="B151" s="292">
        <v>2</v>
      </c>
      <c r="C151" s="292"/>
      <c r="D151" s="293"/>
      <c r="E151" s="294"/>
      <c r="F151" s="282">
        <v>19948</v>
      </c>
      <c r="G151" s="282">
        <v>19811.8</v>
      </c>
      <c r="H151" s="283">
        <f t="shared" si="2"/>
        <v>99.317224784439546</v>
      </c>
    </row>
    <row r="152" spans="1:8" s="285" customFormat="1" ht="10.5" x14ac:dyDescent="0.15">
      <c r="A152" s="291" t="s">
        <v>741</v>
      </c>
      <c r="B152" s="292">
        <v>2</v>
      </c>
      <c r="C152" s="292">
        <v>3</v>
      </c>
      <c r="D152" s="293"/>
      <c r="E152" s="294"/>
      <c r="F152" s="282">
        <v>19948</v>
      </c>
      <c r="G152" s="282">
        <v>19811.8</v>
      </c>
      <c r="H152" s="283">
        <f t="shared" si="2"/>
        <v>99.317224784439546</v>
      </c>
    </row>
    <row r="153" spans="1:8" x14ac:dyDescent="0.2">
      <c r="A153" s="295" t="s">
        <v>700</v>
      </c>
      <c r="B153" s="296">
        <v>2</v>
      </c>
      <c r="C153" s="296">
        <v>3</v>
      </c>
      <c r="D153" s="297">
        <v>9900000000</v>
      </c>
      <c r="E153" s="298"/>
      <c r="F153" s="299">
        <v>19948</v>
      </c>
      <c r="G153" s="299">
        <v>19811.8</v>
      </c>
      <c r="H153" s="289">
        <f t="shared" si="2"/>
        <v>99.317224784439546</v>
      </c>
    </row>
    <row r="154" spans="1:8" x14ac:dyDescent="0.2">
      <c r="A154" s="295" t="s">
        <v>742</v>
      </c>
      <c r="B154" s="296">
        <v>2</v>
      </c>
      <c r="C154" s="296">
        <v>3</v>
      </c>
      <c r="D154" s="297">
        <v>9900051180</v>
      </c>
      <c r="E154" s="298"/>
      <c r="F154" s="299">
        <v>19948</v>
      </c>
      <c r="G154" s="299">
        <v>19811.8</v>
      </c>
      <c r="H154" s="289">
        <f t="shared" si="2"/>
        <v>99.317224784439546</v>
      </c>
    </row>
    <row r="155" spans="1:8" x14ac:dyDescent="0.2">
      <c r="A155" s="295" t="s">
        <v>710</v>
      </c>
      <c r="B155" s="296">
        <v>2</v>
      </c>
      <c r="C155" s="296">
        <v>3</v>
      </c>
      <c r="D155" s="297">
        <v>9900051180</v>
      </c>
      <c r="E155" s="298">
        <v>500</v>
      </c>
      <c r="F155" s="299">
        <v>19948</v>
      </c>
      <c r="G155" s="299">
        <v>19811.8</v>
      </c>
      <c r="H155" s="289">
        <f t="shared" si="2"/>
        <v>99.317224784439546</v>
      </c>
    </row>
    <row r="156" spans="1:8" s="285" customFormat="1" ht="10.5" x14ac:dyDescent="0.15">
      <c r="A156" s="291" t="s">
        <v>743</v>
      </c>
      <c r="B156" s="292">
        <v>3</v>
      </c>
      <c r="C156" s="292"/>
      <c r="D156" s="293"/>
      <c r="E156" s="294"/>
      <c r="F156" s="282">
        <v>173483.7</v>
      </c>
      <c r="G156" s="282">
        <v>162346.29999999999</v>
      </c>
      <c r="H156" s="283">
        <f t="shared" si="2"/>
        <v>93.580146146294993</v>
      </c>
    </row>
    <row r="157" spans="1:8" s="285" customFormat="1" ht="10.5" x14ac:dyDescent="0.15">
      <c r="A157" s="291" t="s">
        <v>744</v>
      </c>
      <c r="B157" s="292">
        <v>3</v>
      </c>
      <c r="C157" s="292">
        <v>4</v>
      </c>
      <c r="D157" s="293"/>
      <c r="E157" s="294"/>
      <c r="F157" s="282">
        <v>39044.699999999997</v>
      </c>
      <c r="G157" s="282">
        <v>38813.199999999997</v>
      </c>
      <c r="H157" s="283">
        <f t="shared" si="2"/>
        <v>99.407089822690409</v>
      </c>
    </row>
    <row r="158" spans="1:8" ht="22.5" x14ac:dyDescent="0.2">
      <c r="A158" s="295" t="s">
        <v>745</v>
      </c>
      <c r="B158" s="296">
        <v>3</v>
      </c>
      <c r="C158" s="296">
        <v>4</v>
      </c>
      <c r="D158" s="297">
        <v>3000000000</v>
      </c>
      <c r="E158" s="298"/>
      <c r="F158" s="299">
        <v>38012.699999999997</v>
      </c>
      <c r="G158" s="299">
        <v>38012.699999999997</v>
      </c>
      <c r="H158" s="289">
        <f t="shared" si="2"/>
        <v>100</v>
      </c>
    </row>
    <row r="159" spans="1:8" ht="33.75" x14ac:dyDescent="0.2">
      <c r="A159" s="295" t="s">
        <v>746</v>
      </c>
      <c r="B159" s="296">
        <v>3</v>
      </c>
      <c r="C159" s="296">
        <v>4</v>
      </c>
      <c r="D159" s="297">
        <v>3000059301</v>
      </c>
      <c r="E159" s="298"/>
      <c r="F159" s="299">
        <v>32578.9</v>
      </c>
      <c r="G159" s="299">
        <v>32578.9</v>
      </c>
      <c r="H159" s="289">
        <f t="shared" si="2"/>
        <v>100</v>
      </c>
    </row>
    <row r="160" spans="1:8" ht="33.75" x14ac:dyDescent="0.2">
      <c r="A160" s="295" t="s">
        <v>695</v>
      </c>
      <c r="B160" s="296">
        <v>3</v>
      </c>
      <c r="C160" s="296">
        <v>4</v>
      </c>
      <c r="D160" s="297">
        <v>3000059301</v>
      </c>
      <c r="E160" s="298">
        <v>100</v>
      </c>
      <c r="F160" s="299">
        <v>32169.3</v>
      </c>
      <c r="G160" s="299">
        <v>32169.3</v>
      </c>
      <c r="H160" s="289">
        <f t="shared" si="2"/>
        <v>100</v>
      </c>
    </row>
    <row r="161" spans="1:8" x14ac:dyDescent="0.2">
      <c r="A161" s="295" t="s">
        <v>698</v>
      </c>
      <c r="B161" s="296">
        <v>3</v>
      </c>
      <c r="C161" s="296">
        <v>4</v>
      </c>
      <c r="D161" s="297">
        <v>3000059301</v>
      </c>
      <c r="E161" s="298">
        <v>200</v>
      </c>
      <c r="F161" s="299">
        <v>400.5</v>
      </c>
      <c r="G161" s="299">
        <v>400.5</v>
      </c>
      <c r="H161" s="289">
        <f t="shared" si="2"/>
        <v>100</v>
      </c>
    </row>
    <row r="162" spans="1:8" x14ac:dyDescent="0.2">
      <c r="A162" s="295" t="s">
        <v>713</v>
      </c>
      <c r="B162" s="296">
        <v>3</v>
      </c>
      <c r="C162" s="296">
        <v>4</v>
      </c>
      <c r="D162" s="297">
        <v>3000059301</v>
      </c>
      <c r="E162" s="298">
        <v>800</v>
      </c>
      <c r="F162" s="299">
        <v>9.1</v>
      </c>
      <c r="G162" s="299">
        <v>9.1</v>
      </c>
      <c r="H162" s="289">
        <f t="shared" si="2"/>
        <v>100</v>
      </c>
    </row>
    <row r="163" spans="1:8" ht="33.75" x14ac:dyDescent="0.2">
      <c r="A163" s="295" t="s">
        <v>747</v>
      </c>
      <c r="B163" s="296">
        <v>3</v>
      </c>
      <c r="C163" s="296">
        <v>4</v>
      </c>
      <c r="D163" s="297">
        <v>3000059302</v>
      </c>
      <c r="E163" s="298"/>
      <c r="F163" s="299">
        <v>2509.6999999999998</v>
      </c>
      <c r="G163" s="299">
        <v>2509.6999999999998</v>
      </c>
      <c r="H163" s="289">
        <f t="shared" si="2"/>
        <v>100</v>
      </c>
    </row>
    <row r="164" spans="1:8" x14ac:dyDescent="0.2">
      <c r="A164" s="295" t="s">
        <v>698</v>
      </c>
      <c r="B164" s="296">
        <v>3</v>
      </c>
      <c r="C164" s="296">
        <v>4</v>
      </c>
      <c r="D164" s="297">
        <v>3000059302</v>
      </c>
      <c r="E164" s="298">
        <v>200</v>
      </c>
      <c r="F164" s="299">
        <v>2509.6999999999998</v>
      </c>
      <c r="G164" s="299">
        <v>2509.6999999999998</v>
      </c>
      <c r="H164" s="289">
        <f t="shared" si="2"/>
        <v>100</v>
      </c>
    </row>
    <row r="165" spans="1:8" ht="22.5" x14ac:dyDescent="0.2">
      <c r="A165" s="295" t="s">
        <v>748</v>
      </c>
      <c r="B165" s="296">
        <v>3</v>
      </c>
      <c r="C165" s="296">
        <v>4</v>
      </c>
      <c r="D165" s="297" t="s">
        <v>749</v>
      </c>
      <c r="E165" s="298"/>
      <c r="F165" s="299">
        <v>594.9</v>
      </c>
      <c r="G165" s="299">
        <v>594.9</v>
      </c>
      <c r="H165" s="289">
        <f t="shared" si="2"/>
        <v>100</v>
      </c>
    </row>
    <row r="166" spans="1:8" x14ac:dyDescent="0.2">
      <c r="A166" s="295" t="s">
        <v>698</v>
      </c>
      <c r="B166" s="296">
        <v>3</v>
      </c>
      <c r="C166" s="296">
        <v>4</v>
      </c>
      <c r="D166" s="297" t="s">
        <v>749</v>
      </c>
      <c r="E166" s="298">
        <v>200</v>
      </c>
      <c r="F166" s="299">
        <v>594.9</v>
      </c>
      <c r="G166" s="299">
        <v>594.9</v>
      </c>
      <c r="H166" s="289">
        <f t="shared" si="2"/>
        <v>100</v>
      </c>
    </row>
    <row r="167" spans="1:8" ht="78.75" x14ac:dyDescent="0.2">
      <c r="A167" s="295" t="s">
        <v>750</v>
      </c>
      <c r="B167" s="296">
        <v>3</v>
      </c>
      <c r="C167" s="296">
        <v>4</v>
      </c>
      <c r="D167" s="297" t="s">
        <v>751</v>
      </c>
      <c r="E167" s="298"/>
      <c r="F167" s="299">
        <v>2309.1999999999998</v>
      </c>
      <c r="G167" s="299">
        <v>2309.1999999999998</v>
      </c>
      <c r="H167" s="289">
        <f t="shared" si="2"/>
        <v>100</v>
      </c>
    </row>
    <row r="168" spans="1:8" ht="33.75" x14ac:dyDescent="0.2">
      <c r="A168" s="295" t="s">
        <v>695</v>
      </c>
      <c r="B168" s="296">
        <v>3</v>
      </c>
      <c r="C168" s="296">
        <v>4</v>
      </c>
      <c r="D168" s="297" t="s">
        <v>751</v>
      </c>
      <c r="E168" s="298">
        <v>100</v>
      </c>
      <c r="F168" s="299">
        <v>2309.1999999999998</v>
      </c>
      <c r="G168" s="299">
        <v>2309.1999999999998</v>
      </c>
      <c r="H168" s="289">
        <f t="shared" si="2"/>
        <v>100</v>
      </c>
    </row>
    <row r="169" spans="1:8" ht="22.5" x14ac:dyDescent="0.2">
      <c r="A169" s="295" t="s">
        <v>752</v>
      </c>
      <c r="B169" s="296">
        <v>3</v>
      </c>
      <c r="C169" s="296">
        <v>4</v>
      </c>
      <c r="D169" s="297">
        <v>3000100000</v>
      </c>
      <c r="E169" s="298"/>
      <c r="F169" s="299">
        <v>20</v>
      </c>
      <c r="G169" s="299">
        <v>20</v>
      </c>
      <c r="H169" s="289">
        <f t="shared" si="2"/>
        <v>100</v>
      </c>
    </row>
    <row r="170" spans="1:8" ht="22.5" x14ac:dyDescent="0.2">
      <c r="A170" s="295" t="s">
        <v>752</v>
      </c>
      <c r="B170" s="296">
        <v>3</v>
      </c>
      <c r="C170" s="296">
        <v>4</v>
      </c>
      <c r="D170" s="297">
        <v>3000100890</v>
      </c>
      <c r="E170" s="298"/>
      <c r="F170" s="299">
        <v>20</v>
      </c>
      <c r="G170" s="299">
        <v>20</v>
      </c>
      <c r="H170" s="289">
        <f t="shared" si="2"/>
        <v>100</v>
      </c>
    </row>
    <row r="171" spans="1:8" x14ac:dyDescent="0.2">
      <c r="A171" s="295" t="s">
        <v>698</v>
      </c>
      <c r="B171" s="296">
        <v>3</v>
      </c>
      <c r="C171" s="296">
        <v>4</v>
      </c>
      <c r="D171" s="297">
        <v>3000100890</v>
      </c>
      <c r="E171" s="298">
        <v>200</v>
      </c>
      <c r="F171" s="299">
        <v>20</v>
      </c>
      <c r="G171" s="299">
        <v>20</v>
      </c>
      <c r="H171" s="289">
        <f t="shared" si="2"/>
        <v>100</v>
      </c>
    </row>
    <row r="172" spans="1:8" x14ac:dyDescent="0.2">
      <c r="A172" s="295" t="s">
        <v>712</v>
      </c>
      <c r="B172" s="296">
        <v>3</v>
      </c>
      <c r="C172" s="296">
        <v>4</v>
      </c>
      <c r="D172" s="297">
        <v>8900000000</v>
      </c>
      <c r="E172" s="298"/>
      <c r="F172" s="299">
        <v>1032</v>
      </c>
      <c r="G172" s="299">
        <v>800.5</v>
      </c>
      <c r="H172" s="289">
        <f t="shared" si="2"/>
        <v>77.56782945736434</v>
      </c>
    </row>
    <row r="173" spans="1:8" x14ac:dyDescent="0.2">
      <c r="A173" s="295" t="s">
        <v>712</v>
      </c>
      <c r="B173" s="296">
        <v>3</v>
      </c>
      <c r="C173" s="296">
        <v>4</v>
      </c>
      <c r="D173" s="297">
        <v>8900000890</v>
      </c>
      <c r="E173" s="298"/>
      <c r="F173" s="299">
        <v>10.6</v>
      </c>
      <c r="G173" s="299">
        <v>0</v>
      </c>
      <c r="H173" s="289">
        <f t="shared" si="2"/>
        <v>0</v>
      </c>
    </row>
    <row r="174" spans="1:8" x14ac:dyDescent="0.2">
      <c r="A174" s="295" t="s">
        <v>698</v>
      </c>
      <c r="B174" s="296">
        <v>3</v>
      </c>
      <c r="C174" s="296">
        <v>4</v>
      </c>
      <c r="D174" s="297">
        <v>8900000890</v>
      </c>
      <c r="E174" s="298">
        <v>200</v>
      </c>
      <c r="F174" s="299">
        <v>10.6</v>
      </c>
      <c r="G174" s="299">
        <v>0</v>
      </c>
      <c r="H174" s="289">
        <f t="shared" si="2"/>
        <v>0</v>
      </c>
    </row>
    <row r="175" spans="1:8" x14ac:dyDescent="0.2">
      <c r="A175" s="295" t="s">
        <v>735</v>
      </c>
      <c r="B175" s="296">
        <v>3</v>
      </c>
      <c r="C175" s="296">
        <v>4</v>
      </c>
      <c r="D175" s="297">
        <v>8900099990</v>
      </c>
      <c r="E175" s="298"/>
      <c r="F175" s="299">
        <v>1021.4</v>
      </c>
      <c r="G175" s="299">
        <v>800.5</v>
      </c>
      <c r="H175" s="289">
        <f t="shared" si="2"/>
        <v>78.372821617387899</v>
      </c>
    </row>
    <row r="176" spans="1:8" x14ac:dyDescent="0.2">
      <c r="A176" s="295" t="s">
        <v>698</v>
      </c>
      <c r="B176" s="296">
        <v>3</v>
      </c>
      <c r="C176" s="296">
        <v>4</v>
      </c>
      <c r="D176" s="297">
        <v>8900099990</v>
      </c>
      <c r="E176" s="298">
        <v>200</v>
      </c>
      <c r="F176" s="299">
        <v>1021.4</v>
      </c>
      <c r="G176" s="299">
        <v>800.5</v>
      </c>
      <c r="H176" s="289">
        <f t="shared" si="2"/>
        <v>78.372821617387899</v>
      </c>
    </row>
    <row r="177" spans="1:8" s="285" customFormat="1" ht="21" x14ac:dyDescent="0.15">
      <c r="A177" s="291" t="s">
        <v>753</v>
      </c>
      <c r="B177" s="292">
        <v>3</v>
      </c>
      <c r="C177" s="292">
        <v>9</v>
      </c>
      <c r="D177" s="293"/>
      <c r="E177" s="294"/>
      <c r="F177" s="282">
        <v>98626.2</v>
      </c>
      <c r="G177" s="282">
        <v>89498.4</v>
      </c>
      <c r="H177" s="283">
        <f t="shared" si="2"/>
        <v>90.745055573468306</v>
      </c>
    </row>
    <row r="178" spans="1:8" ht="33.75" x14ac:dyDescent="0.2">
      <c r="A178" s="295" t="s">
        <v>754</v>
      </c>
      <c r="B178" s="296">
        <v>3</v>
      </c>
      <c r="C178" s="296">
        <v>9</v>
      </c>
      <c r="D178" s="297">
        <v>300000000</v>
      </c>
      <c r="E178" s="298"/>
      <c r="F178" s="299">
        <v>3769.3</v>
      </c>
      <c r="G178" s="299">
        <v>3741.4</v>
      </c>
      <c r="H178" s="289">
        <f t="shared" si="2"/>
        <v>99.259809513702805</v>
      </c>
    </row>
    <row r="179" spans="1:8" ht="33.75" x14ac:dyDescent="0.2">
      <c r="A179" s="295" t="s">
        <v>755</v>
      </c>
      <c r="B179" s="296">
        <v>3</v>
      </c>
      <c r="C179" s="296">
        <v>9</v>
      </c>
      <c r="D179" s="297">
        <v>330000000</v>
      </c>
      <c r="E179" s="298"/>
      <c r="F179" s="299">
        <v>1693.6</v>
      </c>
      <c r="G179" s="299">
        <v>1665.7</v>
      </c>
      <c r="H179" s="289">
        <f t="shared" si="2"/>
        <v>98.352621634388299</v>
      </c>
    </row>
    <row r="180" spans="1:8" ht="33.75" x14ac:dyDescent="0.2">
      <c r="A180" s="295" t="s">
        <v>756</v>
      </c>
      <c r="B180" s="296">
        <v>3</v>
      </c>
      <c r="C180" s="296">
        <v>9</v>
      </c>
      <c r="D180" s="297">
        <v>330020200</v>
      </c>
      <c r="E180" s="298"/>
      <c r="F180" s="299">
        <v>1693.6</v>
      </c>
      <c r="G180" s="299">
        <v>1665.7</v>
      </c>
      <c r="H180" s="289">
        <f t="shared" si="2"/>
        <v>98.352621634388299</v>
      </c>
    </row>
    <row r="181" spans="1:8" x14ac:dyDescent="0.2">
      <c r="A181" s="295" t="s">
        <v>698</v>
      </c>
      <c r="B181" s="296">
        <v>3</v>
      </c>
      <c r="C181" s="296">
        <v>9</v>
      </c>
      <c r="D181" s="297">
        <v>330020200</v>
      </c>
      <c r="E181" s="298">
        <v>200</v>
      </c>
      <c r="F181" s="299">
        <v>1693.6</v>
      </c>
      <c r="G181" s="299">
        <v>1665.7</v>
      </c>
      <c r="H181" s="289">
        <f t="shared" si="2"/>
        <v>98.352621634388299</v>
      </c>
    </row>
    <row r="182" spans="1:8" x14ac:dyDescent="0.2">
      <c r="A182" s="295" t="s">
        <v>757</v>
      </c>
      <c r="B182" s="296">
        <v>3</v>
      </c>
      <c r="C182" s="296">
        <v>9</v>
      </c>
      <c r="D182" s="297">
        <v>340000000</v>
      </c>
      <c r="E182" s="298"/>
      <c r="F182" s="299">
        <v>2075.6999999999998</v>
      </c>
      <c r="G182" s="299">
        <v>2075.6999999999998</v>
      </c>
      <c r="H182" s="289">
        <f t="shared" si="2"/>
        <v>100</v>
      </c>
    </row>
    <row r="183" spans="1:8" ht="22.5" x14ac:dyDescent="0.2">
      <c r="A183" s="295" t="s">
        <v>758</v>
      </c>
      <c r="B183" s="296">
        <v>3</v>
      </c>
      <c r="C183" s="296">
        <v>9</v>
      </c>
      <c r="D183" s="297">
        <v>340020200</v>
      </c>
      <c r="E183" s="298"/>
      <c r="F183" s="299">
        <v>2075.6999999999998</v>
      </c>
      <c r="G183" s="299">
        <v>2075.6999999999998</v>
      </c>
      <c r="H183" s="289">
        <f t="shared" si="2"/>
        <v>100</v>
      </c>
    </row>
    <row r="184" spans="1:8" x14ac:dyDescent="0.2">
      <c r="A184" s="295" t="s">
        <v>698</v>
      </c>
      <c r="B184" s="296">
        <v>3</v>
      </c>
      <c r="C184" s="296">
        <v>9</v>
      </c>
      <c r="D184" s="297">
        <v>340020200</v>
      </c>
      <c r="E184" s="298">
        <v>200</v>
      </c>
      <c r="F184" s="299">
        <v>2075.6999999999998</v>
      </c>
      <c r="G184" s="299">
        <v>2075.6999999999998</v>
      </c>
      <c r="H184" s="289">
        <f t="shared" si="2"/>
        <v>100</v>
      </c>
    </row>
    <row r="185" spans="1:8" ht="22.5" x14ac:dyDescent="0.2">
      <c r="A185" s="295" t="s">
        <v>759</v>
      </c>
      <c r="B185" s="296">
        <v>3</v>
      </c>
      <c r="C185" s="296">
        <v>9</v>
      </c>
      <c r="D185" s="297">
        <v>1900000000</v>
      </c>
      <c r="E185" s="298"/>
      <c r="F185" s="299">
        <v>177.3</v>
      </c>
      <c r="G185" s="299">
        <v>177.3</v>
      </c>
      <c r="H185" s="289">
        <f t="shared" si="2"/>
        <v>100</v>
      </c>
    </row>
    <row r="186" spans="1:8" x14ac:dyDescent="0.2">
      <c r="A186" s="295" t="s">
        <v>760</v>
      </c>
      <c r="B186" s="296">
        <v>3</v>
      </c>
      <c r="C186" s="296">
        <v>9</v>
      </c>
      <c r="D186" s="297">
        <v>1930000000</v>
      </c>
      <c r="E186" s="298"/>
      <c r="F186" s="299">
        <v>177.3</v>
      </c>
      <c r="G186" s="299">
        <v>177.3</v>
      </c>
      <c r="H186" s="289">
        <f t="shared" si="2"/>
        <v>100</v>
      </c>
    </row>
    <row r="187" spans="1:8" x14ac:dyDescent="0.2">
      <c r="A187" s="295" t="s">
        <v>761</v>
      </c>
      <c r="B187" s="296">
        <v>3</v>
      </c>
      <c r="C187" s="296">
        <v>9</v>
      </c>
      <c r="D187" s="297">
        <v>1930008830</v>
      </c>
      <c r="E187" s="298"/>
      <c r="F187" s="299">
        <v>177.3</v>
      </c>
      <c r="G187" s="299">
        <v>177.3</v>
      </c>
      <c r="H187" s="289">
        <f t="shared" si="2"/>
        <v>100</v>
      </c>
    </row>
    <row r="188" spans="1:8" x14ac:dyDescent="0.2">
      <c r="A188" s="295" t="s">
        <v>698</v>
      </c>
      <c r="B188" s="296">
        <v>3</v>
      </c>
      <c r="C188" s="296">
        <v>9</v>
      </c>
      <c r="D188" s="297">
        <v>1930008830</v>
      </c>
      <c r="E188" s="298">
        <v>200</v>
      </c>
      <c r="F188" s="299">
        <v>177.3</v>
      </c>
      <c r="G188" s="299">
        <v>177.3</v>
      </c>
      <c r="H188" s="289">
        <f t="shared" si="2"/>
        <v>100</v>
      </c>
    </row>
    <row r="189" spans="1:8" x14ac:dyDescent="0.2">
      <c r="A189" s="295" t="s">
        <v>762</v>
      </c>
      <c r="B189" s="296">
        <v>3</v>
      </c>
      <c r="C189" s="296">
        <v>9</v>
      </c>
      <c r="D189" s="297">
        <v>7700000000</v>
      </c>
      <c r="E189" s="298"/>
      <c r="F189" s="299">
        <v>86924.6</v>
      </c>
      <c r="G189" s="299">
        <v>77853.399999999994</v>
      </c>
      <c r="H189" s="289">
        <f t="shared" si="2"/>
        <v>89.564289050510425</v>
      </c>
    </row>
    <row r="190" spans="1:8" x14ac:dyDescent="0.2">
      <c r="A190" s="295" t="s">
        <v>763</v>
      </c>
      <c r="B190" s="296">
        <v>3</v>
      </c>
      <c r="C190" s="296">
        <v>9</v>
      </c>
      <c r="D190" s="297">
        <v>7700020010</v>
      </c>
      <c r="E190" s="298"/>
      <c r="F190" s="299">
        <v>6915.4</v>
      </c>
      <c r="G190" s="299">
        <v>3580.3</v>
      </c>
      <c r="H190" s="289">
        <f t="shared" si="2"/>
        <v>51.772854787864773</v>
      </c>
    </row>
    <row r="191" spans="1:8" x14ac:dyDescent="0.2">
      <c r="A191" s="295" t="s">
        <v>698</v>
      </c>
      <c r="B191" s="296">
        <v>3</v>
      </c>
      <c r="C191" s="296">
        <v>9</v>
      </c>
      <c r="D191" s="297">
        <v>7700020010</v>
      </c>
      <c r="E191" s="298">
        <v>200</v>
      </c>
      <c r="F191" s="299">
        <v>6915.4</v>
      </c>
      <c r="G191" s="299">
        <v>3580.3</v>
      </c>
      <c r="H191" s="289">
        <f t="shared" si="2"/>
        <v>51.772854787864773</v>
      </c>
    </row>
    <row r="192" spans="1:8" ht="22.5" x14ac:dyDescent="0.2">
      <c r="A192" s="295" t="s">
        <v>764</v>
      </c>
      <c r="B192" s="296">
        <v>3</v>
      </c>
      <c r="C192" s="296">
        <v>9</v>
      </c>
      <c r="D192" s="297">
        <v>7700020020</v>
      </c>
      <c r="E192" s="298"/>
      <c r="F192" s="299">
        <v>45031</v>
      </c>
      <c r="G192" s="299">
        <v>41010.699999999997</v>
      </c>
      <c r="H192" s="289">
        <f t="shared" si="2"/>
        <v>91.072150296462425</v>
      </c>
    </row>
    <row r="193" spans="1:8" ht="33.75" x14ac:dyDescent="0.2">
      <c r="A193" s="295" t="s">
        <v>695</v>
      </c>
      <c r="B193" s="296">
        <v>3</v>
      </c>
      <c r="C193" s="296">
        <v>9</v>
      </c>
      <c r="D193" s="297">
        <v>7700020020</v>
      </c>
      <c r="E193" s="298">
        <v>100</v>
      </c>
      <c r="F193" s="299">
        <v>32142.5</v>
      </c>
      <c r="G193" s="299">
        <v>31984.1</v>
      </c>
      <c r="H193" s="289">
        <f t="shared" si="2"/>
        <v>99.507194524383607</v>
      </c>
    </row>
    <row r="194" spans="1:8" x14ac:dyDescent="0.2">
      <c r="A194" s="295" t="s">
        <v>698</v>
      </c>
      <c r="B194" s="296">
        <v>3</v>
      </c>
      <c r="C194" s="296">
        <v>9</v>
      </c>
      <c r="D194" s="297">
        <v>7700020020</v>
      </c>
      <c r="E194" s="298">
        <v>200</v>
      </c>
      <c r="F194" s="299">
        <v>12418.1</v>
      </c>
      <c r="G194" s="299">
        <v>8585.2000000000007</v>
      </c>
      <c r="H194" s="289">
        <f t="shared" si="2"/>
        <v>69.134569700678853</v>
      </c>
    </row>
    <row r="195" spans="1:8" x14ac:dyDescent="0.2">
      <c r="A195" s="295" t="s">
        <v>713</v>
      </c>
      <c r="B195" s="296">
        <v>3</v>
      </c>
      <c r="C195" s="296">
        <v>9</v>
      </c>
      <c r="D195" s="297">
        <v>7700020020</v>
      </c>
      <c r="E195" s="298">
        <v>800</v>
      </c>
      <c r="F195" s="299">
        <v>470.4</v>
      </c>
      <c r="G195" s="299">
        <v>441.4</v>
      </c>
      <c r="H195" s="289">
        <f t="shared" si="2"/>
        <v>93.835034013605451</v>
      </c>
    </row>
    <row r="196" spans="1:8" ht="33.75" x14ac:dyDescent="0.2">
      <c r="A196" s="295" t="s">
        <v>765</v>
      </c>
      <c r="B196" s="296">
        <v>3</v>
      </c>
      <c r="C196" s="296">
        <v>9</v>
      </c>
      <c r="D196" s="297">
        <v>7700020030</v>
      </c>
      <c r="E196" s="298"/>
      <c r="F196" s="299">
        <v>34978.199999999997</v>
      </c>
      <c r="G196" s="299">
        <v>33262.400000000001</v>
      </c>
      <c r="H196" s="289">
        <f t="shared" si="2"/>
        <v>95.094658959008768</v>
      </c>
    </row>
    <row r="197" spans="1:8" ht="22.5" x14ac:dyDescent="0.2">
      <c r="A197" s="295" t="s">
        <v>724</v>
      </c>
      <c r="B197" s="296">
        <v>3</v>
      </c>
      <c r="C197" s="296">
        <v>9</v>
      </c>
      <c r="D197" s="297">
        <v>7700020030</v>
      </c>
      <c r="E197" s="298">
        <v>600</v>
      </c>
      <c r="F197" s="299">
        <v>34978.199999999997</v>
      </c>
      <c r="G197" s="299">
        <v>33262.400000000001</v>
      </c>
      <c r="H197" s="289">
        <f t="shared" si="2"/>
        <v>95.094658959008768</v>
      </c>
    </row>
    <row r="198" spans="1:8" x14ac:dyDescent="0.2">
      <c r="A198" s="295" t="s">
        <v>712</v>
      </c>
      <c r="B198" s="296">
        <v>3</v>
      </c>
      <c r="C198" s="296">
        <v>9</v>
      </c>
      <c r="D198" s="297">
        <v>8900000000</v>
      </c>
      <c r="E198" s="298"/>
      <c r="F198" s="299">
        <v>7755</v>
      </c>
      <c r="G198" s="299">
        <v>7726.3</v>
      </c>
      <c r="H198" s="289">
        <f t="shared" si="2"/>
        <v>99.629916183107667</v>
      </c>
    </row>
    <row r="199" spans="1:8" x14ac:dyDescent="0.2">
      <c r="A199" s="295" t="s">
        <v>712</v>
      </c>
      <c r="B199" s="296">
        <v>3</v>
      </c>
      <c r="C199" s="296">
        <v>9</v>
      </c>
      <c r="D199" s="297">
        <v>8900000110</v>
      </c>
      <c r="E199" s="298"/>
      <c r="F199" s="299">
        <v>7586</v>
      </c>
      <c r="G199" s="299">
        <v>7586</v>
      </c>
      <c r="H199" s="289">
        <f t="shared" si="2"/>
        <v>100</v>
      </c>
    </row>
    <row r="200" spans="1:8" ht="33.75" x14ac:dyDescent="0.2">
      <c r="A200" s="295" t="s">
        <v>695</v>
      </c>
      <c r="B200" s="296">
        <v>3</v>
      </c>
      <c r="C200" s="296">
        <v>9</v>
      </c>
      <c r="D200" s="297">
        <v>8900000110</v>
      </c>
      <c r="E200" s="298">
        <v>100</v>
      </c>
      <c r="F200" s="299">
        <v>7586</v>
      </c>
      <c r="G200" s="299">
        <v>7586</v>
      </c>
      <c r="H200" s="289">
        <f t="shared" si="2"/>
        <v>100</v>
      </c>
    </row>
    <row r="201" spans="1:8" x14ac:dyDescent="0.2">
      <c r="A201" s="295" t="s">
        <v>712</v>
      </c>
      <c r="B201" s="296">
        <v>3</v>
      </c>
      <c r="C201" s="296">
        <v>9</v>
      </c>
      <c r="D201" s="297">
        <v>8900000190</v>
      </c>
      <c r="E201" s="298"/>
      <c r="F201" s="299">
        <v>136.1</v>
      </c>
      <c r="G201" s="299">
        <v>107.4</v>
      </c>
      <c r="H201" s="289">
        <f t="shared" si="2"/>
        <v>78.912564290962536</v>
      </c>
    </row>
    <row r="202" spans="1:8" ht="33.75" x14ac:dyDescent="0.2">
      <c r="A202" s="295" t="s">
        <v>695</v>
      </c>
      <c r="B202" s="296">
        <v>3</v>
      </c>
      <c r="C202" s="296">
        <v>9</v>
      </c>
      <c r="D202" s="297">
        <v>8900000190</v>
      </c>
      <c r="E202" s="298">
        <v>100</v>
      </c>
      <c r="F202" s="299">
        <v>107.4</v>
      </c>
      <c r="G202" s="299">
        <v>78.7</v>
      </c>
      <c r="H202" s="289">
        <f t="shared" si="2"/>
        <v>73.277467411545629</v>
      </c>
    </row>
    <row r="203" spans="1:8" x14ac:dyDescent="0.2">
      <c r="A203" s="295" t="s">
        <v>698</v>
      </c>
      <c r="B203" s="296">
        <v>3</v>
      </c>
      <c r="C203" s="296">
        <v>9</v>
      </c>
      <c r="D203" s="297">
        <v>8900000190</v>
      </c>
      <c r="E203" s="298">
        <v>200</v>
      </c>
      <c r="F203" s="299">
        <v>28.7</v>
      </c>
      <c r="G203" s="299">
        <v>28.7</v>
      </c>
      <c r="H203" s="289">
        <f t="shared" si="2"/>
        <v>100</v>
      </c>
    </row>
    <row r="204" spans="1:8" x14ac:dyDescent="0.2">
      <c r="A204" s="295" t="s">
        <v>712</v>
      </c>
      <c r="B204" s="296">
        <v>3</v>
      </c>
      <c r="C204" s="296">
        <v>9</v>
      </c>
      <c r="D204" s="297">
        <v>8900000870</v>
      </c>
      <c r="E204" s="298"/>
      <c r="F204" s="299">
        <v>32.9</v>
      </c>
      <c r="G204" s="299">
        <v>32.9</v>
      </c>
      <c r="H204" s="289">
        <f t="shared" si="2"/>
        <v>100</v>
      </c>
    </row>
    <row r="205" spans="1:8" ht="33.75" x14ac:dyDescent="0.2">
      <c r="A205" s="295" t="s">
        <v>695</v>
      </c>
      <c r="B205" s="296">
        <v>3</v>
      </c>
      <c r="C205" s="296">
        <v>9</v>
      </c>
      <c r="D205" s="297">
        <v>8900000870</v>
      </c>
      <c r="E205" s="298">
        <v>100</v>
      </c>
      <c r="F205" s="299">
        <v>32.9</v>
      </c>
      <c r="G205" s="299">
        <v>32.9</v>
      </c>
      <c r="H205" s="289">
        <f t="shared" si="2"/>
        <v>100</v>
      </c>
    </row>
    <row r="206" spans="1:8" s="285" customFormat="1" ht="10.5" x14ac:dyDescent="0.15">
      <c r="A206" s="291" t="s">
        <v>766</v>
      </c>
      <c r="B206" s="292">
        <v>3</v>
      </c>
      <c r="C206" s="292">
        <v>10</v>
      </c>
      <c r="D206" s="293"/>
      <c r="E206" s="294"/>
      <c r="F206" s="282">
        <v>14693.1</v>
      </c>
      <c r="G206" s="282">
        <v>14693.1</v>
      </c>
      <c r="H206" s="283">
        <f t="shared" ref="H206:H269" si="3">+G206/F206*100</f>
        <v>100</v>
      </c>
    </row>
    <row r="207" spans="1:8" ht="33.75" x14ac:dyDescent="0.2">
      <c r="A207" s="295" t="s">
        <v>754</v>
      </c>
      <c r="B207" s="296">
        <v>3</v>
      </c>
      <c r="C207" s="296">
        <v>10</v>
      </c>
      <c r="D207" s="297">
        <v>300000000</v>
      </c>
      <c r="E207" s="298"/>
      <c r="F207" s="299">
        <v>14693.1</v>
      </c>
      <c r="G207" s="299">
        <v>14693.1</v>
      </c>
      <c r="H207" s="289">
        <f t="shared" si="3"/>
        <v>100</v>
      </c>
    </row>
    <row r="208" spans="1:8" ht="22.5" x14ac:dyDescent="0.2">
      <c r="A208" s="295" t="s">
        <v>767</v>
      </c>
      <c r="B208" s="296">
        <v>3</v>
      </c>
      <c r="C208" s="296">
        <v>10</v>
      </c>
      <c r="D208" s="297">
        <v>310000000</v>
      </c>
      <c r="E208" s="298"/>
      <c r="F208" s="299">
        <v>14500</v>
      </c>
      <c r="G208" s="299">
        <v>14500</v>
      </c>
      <c r="H208" s="289">
        <f t="shared" si="3"/>
        <v>100</v>
      </c>
    </row>
    <row r="209" spans="1:8" ht="22.5" x14ac:dyDescent="0.2">
      <c r="A209" s="295" t="s">
        <v>768</v>
      </c>
      <c r="B209" s="296">
        <v>3</v>
      </c>
      <c r="C209" s="296">
        <v>10</v>
      </c>
      <c r="D209" s="297">
        <v>310020230</v>
      </c>
      <c r="E209" s="298"/>
      <c r="F209" s="299">
        <v>14500</v>
      </c>
      <c r="G209" s="299">
        <v>14500</v>
      </c>
      <c r="H209" s="289">
        <f t="shared" si="3"/>
        <v>100</v>
      </c>
    </row>
    <row r="210" spans="1:8" x14ac:dyDescent="0.2">
      <c r="A210" s="295" t="s">
        <v>698</v>
      </c>
      <c r="B210" s="296">
        <v>3</v>
      </c>
      <c r="C210" s="296">
        <v>10</v>
      </c>
      <c r="D210" s="297">
        <v>310020230</v>
      </c>
      <c r="E210" s="298">
        <v>200</v>
      </c>
      <c r="F210" s="299">
        <v>14500</v>
      </c>
      <c r="G210" s="299">
        <v>14500</v>
      </c>
      <c r="H210" s="289">
        <f t="shared" si="3"/>
        <v>100</v>
      </c>
    </row>
    <row r="211" spans="1:8" x14ac:dyDescent="0.2">
      <c r="A211" s="295" t="s">
        <v>769</v>
      </c>
      <c r="B211" s="296">
        <v>3</v>
      </c>
      <c r="C211" s="296">
        <v>10</v>
      </c>
      <c r="D211" s="297">
        <v>320000000</v>
      </c>
      <c r="E211" s="298"/>
      <c r="F211" s="299">
        <v>193.1</v>
      </c>
      <c r="G211" s="299">
        <v>193.1</v>
      </c>
      <c r="H211" s="289">
        <f t="shared" si="3"/>
        <v>100</v>
      </c>
    </row>
    <row r="212" spans="1:8" x14ac:dyDescent="0.2">
      <c r="A212" s="295" t="s">
        <v>770</v>
      </c>
      <c r="B212" s="296">
        <v>3</v>
      </c>
      <c r="C212" s="296">
        <v>10</v>
      </c>
      <c r="D212" s="297">
        <v>320020220</v>
      </c>
      <c r="E212" s="298"/>
      <c r="F212" s="299">
        <v>193.1</v>
      </c>
      <c r="G212" s="299">
        <v>193.1</v>
      </c>
      <c r="H212" s="289">
        <f t="shared" si="3"/>
        <v>100</v>
      </c>
    </row>
    <row r="213" spans="1:8" x14ac:dyDescent="0.2">
      <c r="A213" s="295" t="s">
        <v>698</v>
      </c>
      <c r="B213" s="296">
        <v>3</v>
      </c>
      <c r="C213" s="296">
        <v>10</v>
      </c>
      <c r="D213" s="297">
        <v>320020220</v>
      </c>
      <c r="E213" s="298">
        <v>200</v>
      </c>
      <c r="F213" s="299">
        <v>193.1</v>
      </c>
      <c r="G213" s="299">
        <v>193.1</v>
      </c>
      <c r="H213" s="289">
        <f t="shared" si="3"/>
        <v>100</v>
      </c>
    </row>
    <row r="214" spans="1:8" s="285" customFormat="1" ht="10.5" x14ac:dyDescent="0.15">
      <c r="A214" s="291" t="s">
        <v>771</v>
      </c>
      <c r="B214" s="292">
        <v>3</v>
      </c>
      <c r="C214" s="292">
        <v>11</v>
      </c>
      <c r="D214" s="293"/>
      <c r="E214" s="294"/>
      <c r="F214" s="282">
        <v>130</v>
      </c>
      <c r="G214" s="282">
        <v>15</v>
      </c>
      <c r="H214" s="283">
        <f t="shared" si="3"/>
        <v>11.538461538461538</v>
      </c>
    </row>
    <row r="215" spans="1:8" ht="22.5" x14ac:dyDescent="0.2">
      <c r="A215" s="295" t="s">
        <v>772</v>
      </c>
      <c r="B215" s="296">
        <v>3</v>
      </c>
      <c r="C215" s="296">
        <v>11</v>
      </c>
      <c r="D215" s="297">
        <v>3900000000</v>
      </c>
      <c r="E215" s="298"/>
      <c r="F215" s="299">
        <v>130</v>
      </c>
      <c r="G215" s="299">
        <v>15</v>
      </c>
      <c r="H215" s="289">
        <f t="shared" si="3"/>
        <v>11.538461538461538</v>
      </c>
    </row>
    <row r="216" spans="1:8" ht="33.75" x14ac:dyDescent="0.2">
      <c r="A216" s="295" t="s">
        <v>773</v>
      </c>
      <c r="B216" s="296">
        <v>3</v>
      </c>
      <c r="C216" s="296">
        <v>11</v>
      </c>
      <c r="D216" s="297" t="s">
        <v>774</v>
      </c>
      <c r="E216" s="298"/>
      <c r="F216" s="299">
        <v>130</v>
      </c>
      <c r="G216" s="299">
        <v>15</v>
      </c>
      <c r="H216" s="289">
        <f t="shared" si="3"/>
        <v>11.538461538461538</v>
      </c>
    </row>
    <row r="217" spans="1:8" x14ac:dyDescent="0.2">
      <c r="A217" s="295" t="s">
        <v>698</v>
      </c>
      <c r="B217" s="296">
        <v>3</v>
      </c>
      <c r="C217" s="296">
        <v>11</v>
      </c>
      <c r="D217" s="297" t="s">
        <v>774</v>
      </c>
      <c r="E217" s="298">
        <v>200</v>
      </c>
      <c r="F217" s="299">
        <v>30</v>
      </c>
      <c r="G217" s="299">
        <v>15</v>
      </c>
      <c r="H217" s="289">
        <f t="shared" si="3"/>
        <v>50</v>
      </c>
    </row>
    <row r="218" spans="1:8" x14ac:dyDescent="0.2">
      <c r="A218" s="295" t="s">
        <v>707</v>
      </c>
      <c r="B218" s="296">
        <v>3</v>
      </c>
      <c r="C218" s="296">
        <v>11</v>
      </c>
      <c r="D218" s="297" t="s">
        <v>774</v>
      </c>
      <c r="E218" s="298">
        <v>300</v>
      </c>
      <c r="F218" s="299">
        <v>100</v>
      </c>
      <c r="G218" s="299">
        <v>0</v>
      </c>
      <c r="H218" s="289">
        <f t="shared" si="3"/>
        <v>0</v>
      </c>
    </row>
    <row r="219" spans="1:8" s="285" customFormat="1" ht="10.5" x14ac:dyDescent="0.15">
      <c r="A219" s="291" t="s">
        <v>775</v>
      </c>
      <c r="B219" s="292">
        <v>3</v>
      </c>
      <c r="C219" s="292">
        <v>14</v>
      </c>
      <c r="D219" s="293"/>
      <c r="E219" s="294"/>
      <c r="F219" s="282">
        <v>20989.7</v>
      </c>
      <c r="G219" s="282">
        <v>19326.599999999999</v>
      </c>
      <c r="H219" s="283">
        <f t="shared" si="3"/>
        <v>92.076589946497549</v>
      </c>
    </row>
    <row r="220" spans="1:8" ht="22.5" x14ac:dyDescent="0.2">
      <c r="A220" s="295" t="s">
        <v>776</v>
      </c>
      <c r="B220" s="296">
        <v>3</v>
      </c>
      <c r="C220" s="296">
        <v>14</v>
      </c>
      <c r="D220" s="297">
        <v>200000000</v>
      </c>
      <c r="E220" s="298"/>
      <c r="F220" s="299">
        <v>3268.9</v>
      </c>
      <c r="G220" s="299">
        <v>2695.6</v>
      </c>
      <c r="H220" s="289">
        <f t="shared" si="3"/>
        <v>82.461990271956921</v>
      </c>
    </row>
    <row r="221" spans="1:8" x14ac:dyDescent="0.2">
      <c r="A221" s="295" t="s">
        <v>777</v>
      </c>
      <c r="B221" s="296">
        <v>3</v>
      </c>
      <c r="C221" s="296">
        <v>14</v>
      </c>
      <c r="D221" s="297">
        <v>200003140</v>
      </c>
      <c r="E221" s="298"/>
      <c r="F221" s="299">
        <v>120</v>
      </c>
      <c r="G221" s="299">
        <v>0</v>
      </c>
      <c r="H221" s="289">
        <f t="shared" si="3"/>
        <v>0</v>
      </c>
    </row>
    <row r="222" spans="1:8" x14ac:dyDescent="0.2">
      <c r="A222" s="295" t="s">
        <v>698</v>
      </c>
      <c r="B222" s="296">
        <v>3</v>
      </c>
      <c r="C222" s="296">
        <v>14</v>
      </c>
      <c r="D222" s="297">
        <v>200003140</v>
      </c>
      <c r="E222" s="298">
        <v>200</v>
      </c>
      <c r="F222" s="299">
        <v>120</v>
      </c>
      <c r="G222" s="299">
        <v>0</v>
      </c>
      <c r="H222" s="289">
        <f t="shared" si="3"/>
        <v>0</v>
      </c>
    </row>
    <row r="223" spans="1:8" x14ac:dyDescent="0.2">
      <c r="A223" s="295" t="s">
        <v>778</v>
      </c>
      <c r="B223" s="296">
        <v>3</v>
      </c>
      <c r="C223" s="296">
        <v>14</v>
      </c>
      <c r="D223" s="297">
        <v>200003150</v>
      </c>
      <c r="E223" s="298"/>
      <c r="F223" s="299">
        <v>2218.9</v>
      </c>
      <c r="G223" s="299">
        <v>1828.2</v>
      </c>
      <c r="H223" s="289">
        <f t="shared" si="3"/>
        <v>82.392176303573834</v>
      </c>
    </row>
    <row r="224" spans="1:8" ht="33.75" x14ac:dyDescent="0.2">
      <c r="A224" s="295" t="s">
        <v>695</v>
      </c>
      <c r="B224" s="296">
        <v>3</v>
      </c>
      <c r="C224" s="296">
        <v>14</v>
      </c>
      <c r="D224" s="297">
        <v>200003150</v>
      </c>
      <c r="E224" s="298">
        <v>100</v>
      </c>
      <c r="F224" s="299">
        <v>681.1</v>
      </c>
      <c r="G224" s="299">
        <v>680.2</v>
      </c>
      <c r="H224" s="289">
        <f t="shared" si="3"/>
        <v>99.867860813390109</v>
      </c>
    </row>
    <row r="225" spans="1:8" x14ac:dyDescent="0.2">
      <c r="A225" s="295" t="s">
        <v>698</v>
      </c>
      <c r="B225" s="296">
        <v>3</v>
      </c>
      <c r="C225" s="296">
        <v>14</v>
      </c>
      <c r="D225" s="297">
        <v>200003150</v>
      </c>
      <c r="E225" s="298">
        <v>200</v>
      </c>
      <c r="F225" s="299">
        <v>537.79999999999995</v>
      </c>
      <c r="G225" s="299">
        <v>148</v>
      </c>
      <c r="H225" s="289">
        <f t="shared" si="3"/>
        <v>27.519523986612128</v>
      </c>
    </row>
    <row r="226" spans="1:8" x14ac:dyDescent="0.2">
      <c r="A226" s="295" t="s">
        <v>713</v>
      </c>
      <c r="B226" s="296">
        <v>3</v>
      </c>
      <c r="C226" s="296">
        <v>14</v>
      </c>
      <c r="D226" s="297">
        <v>200003150</v>
      </c>
      <c r="E226" s="298">
        <v>800</v>
      </c>
      <c r="F226" s="299">
        <v>1000</v>
      </c>
      <c r="G226" s="299">
        <v>1000</v>
      </c>
      <c r="H226" s="289">
        <f t="shared" si="3"/>
        <v>100</v>
      </c>
    </row>
    <row r="227" spans="1:8" ht="22.5" x14ac:dyDescent="0.2">
      <c r="A227" s="295" t="s">
        <v>779</v>
      </c>
      <c r="B227" s="296">
        <v>3</v>
      </c>
      <c r="C227" s="296">
        <v>14</v>
      </c>
      <c r="D227" s="297">
        <v>200003160</v>
      </c>
      <c r="E227" s="298"/>
      <c r="F227" s="299">
        <v>100</v>
      </c>
      <c r="G227" s="299">
        <v>37.4</v>
      </c>
      <c r="H227" s="289">
        <f t="shared" si="3"/>
        <v>37.4</v>
      </c>
    </row>
    <row r="228" spans="1:8" x14ac:dyDescent="0.2">
      <c r="A228" s="295" t="s">
        <v>707</v>
      </c>
      <c r="B228" s="296">
        <v>3</v>
      </c>
      <c r="C228" s="296">
        <v>14</v>
      </c>
      <c r="D228" s="297">
        <v>200003160</v>
      </c>
      <c r="E228" s="298">
        <v>300</v>
      </c>
      <c r="F228" s="299">
        <v>100</v>
      </c>
      <c r="G228" s="299">
        <v>37.4</v>
      </c>
      <c r="H228" s="289">
        <f t="shared" si="3"/>
        <v>37.4</v>
      </c>
    </row>
    <row r="229" spans="1:8" x14ac:dyDescent="0.2">
      <c r="A229" s="295" t="s">
        <v>780</v>
      </c>
      <c r="B229" s="296">
        <v>3</v>
      </c>
      <c r="C229" s="296">
        <v>14</v>
      </c>
      <c r="D229" s="297">
        <v>200003170</v>
      </c>
      <c r="E229" s="298"/>
      <c r="F229" s="299">
        <v>575</v>
      </c>
      <c r="G229" s="299">
        <v>575</v>
      </c>
      <c r="H229" s="289">
        <f t="shared" si="3"/>
        <v>100</v>
      </c>
    </row>
    <row r="230" spans="1:8" x14ac:dyDescent="0.2">
      <c r="A230" s="295" t="s">
        <v>698</v>
      </c>
      <c r="B230" s="296">
        <v>3</v>
      </c>
      <c r="C230" s="296">
        <v>14</v>
      </c>
      <c r="D230" s="297">
        <v>200003170</v>
      </c>
      <c r="E230" s="298">
        <v>200</v>
      </c>
      <c r="F230" s="299">
        <v>575</v>
      </c>
      <c r="G230" s="299">
        <v>575</v>
      </c>
      <c r="H230" s="289">
        <f t="shared" si="3"/>
        <v>100</v>
      </c>
    </row>
    <row r="231" spans="1:8" ht="22.5" x14ac:dyDescent="0.2">
      <c r="A231" s="295" t="s">
        <v>781</v>
      </c>
      <c r="B231" s="296">
        <v>3</v>
      </c>
      <c r="C231" s="296">
        <v>14</v>
      </c>
      <c r="D231" s="297">
        <v>200075120</v>
      </c>
      <c r="E231" s="298"/>
      <c r="F231" s="299">
        <v>255</v>
      </c>
      <c r="G231" s="299">
        <v>255</v>
      </c>
      <c r="H231" s="289">
        <f t="shared" si="3"/>
        <v>100</v>
      </c>
    </row>
    <row r="232" spans="1:8" x14ac:dyDescent="0.2">
      <c r="A232" s="295" t="s">
        <v>710</v>
      </c>
      <c r="B232" s="296">
        <v>3</v>
      </c>
      <c r="C232" s="296">
        <v>14</v>
      </c>
      <c r="D232" s="297">
        <v>200075120</v>
      </c>
      <c r="E232" s="298">
        <v>500</v>
      </c>
      <c r="F232" s="299">
        <v>255</v>
      </c>
      <c r="G232" s="299">
        <v>255</v>
      </c>
      <c r="H232" s="289">
        <f t="shared" si="3"/>
        <v>100</v>
      </c>
    </row>
    <row r="233" spans="1:8" ht="22.5" x14ac:dyDescent="0.2">
      <c r="A233" s="295" t="s">
        <v>782</v>
      </c>
      <c r="B233" s="296">
        <v>3</v>
      </c>
      <c r="C233" s="296">
        <v>14</v>
      </c>
      <c r="D233" s="297">
        <v>4100000000</v>
      </c>
      <c r="E233" s="298"/>
      <c r="F233" s="299">
        <v>2200.6999999999998</v>
      </c>
      <c r="G233" s="299">
        <v>2199.9</v>
      </c>
      <c r="H233" s="289">
        <f t="shared" si="3"/>
        <v>99.963647930204033</v>
      </c>
    </row>
    <row r="234" spans="1:8" x14ac:dyDescent="0.2">
      <c r="A234" s="295" t="s">
        <v>783</v>
      </c>
      <c r="B234" s="296">
        <v>3</v>
      </c>
      <c r="C234" s="296">
        <v>14</v>
      </c>
      <c r="D234" s="297">
        <v>4100100000</v>
      </c>
      <c r="E234" s="298"/>
      <c r="F234" s="299">
        <v>637</v>
      </c>
      <c r="G234" s="299">
        <v>636.9</v>
      </c>
      <c r="H234" s="289">
        <f t="shared" si="3"/>
        <v>99.984301412872838</v>
      </c>
    </row>
    <row r="235" spans="1:8" ht="22.5" x14ac:dyDescent="0.2">
      <c r="A235" s="295" t="s">
        <v>784</v>
      </c>
      <c r="B235" s="296">
        <v>3</v>
      </c>
      <c r="C235" s="296">
        <v>14</v>
      </c>
      <c r="D235" s="297">
        <v>4100101010</v>
      </c>
      <c r="E235" s="298"/>
      <c r="F235" s="299">
        <v>637</v>
      </c>
      <c r="G235" s="299">
        <v>636.9</v>
      </c>
      <c r="H235" s="289">
        <f t="shared" si="3"/>
        <v>99.984301412872838</v>
      </c>
    </row>
    <row r="236" spans="1:8" x14ac:dyDescent="0.2">
      <c r="A236" s="295" t="s">
        <v>698</v>
      </c>
      <c r="B236" s="296">
        <v>3</v>
      </c>
      <c r="C236" s="296">
        <v>14</v>
      </c>
      <c r="D236" s="297">
        <v>4100101010</v>
      </c>
      <c r="E236" s="298">
        <v>200</v>
      </c>
      <c r="F236" s="299">
        <v>601</v>
      </c>
      <c r="G236" s="299">
        <v>600.9</v>
      </c>
      <c r="H236" s="289">
        <f t="shared" si="3"/>
        <v>99.983361064891838</v>
      </c>
    </row>
    <row r="237" spans="1:8" x14ac:dyDescent="0.2">
      <c r="A237" s="295" t="s">
        <v>713</v>
      </c>
      <c r="B237" s="296">
        <v>3</v>
      </c>
      <c r="C237" s="296">
        <v>14</v>
      </c>
      <c r="D237" s="297">
        <v>4100101010</v>
      </c>
      <c r="E237" s="298">
        <v>800</v>
      </c>
      <c r="F237" s="299">
        <v>36</v>
      </c>
      <c r="G237" s="299">
        <v>36</v>
      </c>
      <c r="H237" s="289">
        <f t="shared" si="3"/>
        <v>100</v>
      </c>
    </row>
    <row r="238" spans="1:8" ht="45" x14ac:dyDescent="0.2">
      <c r="A238" s="295" t="s">
        <v>785</v>
      </c>
      <c r="B238" s="296">
        <v>3</v>
      </c>
      <c r="C238" s="296">
        <v>14</v>
      </c>
      <c r="D238" s="297">
        <v>4100200000</v>
      </c>
      <c r="E238" s="298"/>
      <c r="F238" s="299">
        <v>20</v>
      </c>
      <c r="G238" s="299">
        <v>20</v>
      </c>
      <c r="H238" s="289">
        <f t="shared" si="3"/>
        <v>100</v>
      </c>
    </row>
    <row r="239" spans="1:8" ht="22.5" x14ac:dyDescent="0.2">
      <c r="A239" s="295" t="s">
        <v>786</v>
      </c>
      <c r="B239" s="296">
        <v>3</v>
      </c>
      <c r="C239" s="296">
        <v>14</v>
      </c>
      <c r="D239" s="297">
        <v>4100202030</v>
      </c>
      <c r="E239" s="298"/>
      <c r="F239" s="299">
        <v>20</v>
      </c>
      <c r="G239" s="299">
        <v>20</v>
      </c>
      <c r="H239" s="289">
        <f t="shared" si="3"/>
        <v>100</v>
      </c>
    </row>
    <row r="240" spans="1:8" x14ac:dyDescent="0.2">
      <c r="A240" s="295" t="s">
        <v>698</v>
      </c>
      <c r="B240" s="296">
        <v>3</v>
      </c>
      <c r="C240" s="296">
        <v>14</v>
      </c>
      <c r="D240" s="297">
        <v>4100202030</v>
      </c>
      <c r="E240" s="298">
        <v>200</v>
      </c>
      <c r="F240" s="299">
        <v>20</v>
      </c>
      <c r="G240" s="299">
        <v>20</v>
      </c>
      <c r="H240" s="289">
        <f t="shared" si="3"/>
        <v>100</v>
      </c>
    </row>
    <row r="241" spans="1:8" ht="22.5" x14ac:dyDescent="0.2">
      <c r="A241" s="295" t="s">
        <v>787</v>
      </c>
      <c r="B241" s="296">
        <v>3</v>
      </c>
      <c r="C241" s="296">
        <v>14</v>
      </c>
      <c r="D241" s="297">
        <v>4100300000</v>
      </c>
      <c r="E241" s="298"/>
      <c r="F241" s="299">
        <v>10</v>
      </c>
      <c r="G241" s="299">
        <v>10</v>
      </c>
      <c r="H241" s="289">
        <f t="shared" si="3"/>
        <v>100</v>
      </c>
    </row>
    <row r="242" spans="1:8" x14ac:dyDescent="0.2">
      <c r="A242" s="295" t="s">
        <v>788</v>
      </c>
      <c r="B242" s="296">
        <v>3</v>
      </c>
      <c r="C242" s="296">
        <v>14</v>
      </c>
      <c r="D242" s="297">
        <v>4100303010</v>
      </c>
      <c r="E242" s="298"/>
      <c r="F242" s="299">
        <v>10</v>
      </c>
      <c r="G242" s="299">
        <v>10</v>
      </c>
      <c r="H242" s="289">
        <f t="shared" si="3"/>
        <v>100</v>
      </c>
    </row>
    <row r="243" spans="1:8" x14ac:dyDescent="0.2">
      <c r="A243" s="295" t="s">
        <v>698</v>
      </c>
      <c r="B243" s="296">
        <v>3</v>
      </c>
      <c r="C243" s="296">
        <v>14</v>
      </c>
      <c r="D243" s="297">
        <v>4100303010</v>
      </c>
      <c r="E243" s="298">
        <v>200</v>
      </c>
      <c r="F243" s="299">
        <v>10</v>
      </c>
      <c r="G243" s="299">
        <v>10</v>
      </c>
      <c r="H243" s="289">
        <f t="shared" si="3"/>
        <v>100</v>
      </c>
    </row>
    <row r="244" spans="1:8" x14ac:dyDescent="0.2">
      <c r="A244" s="295" t="s">
        <v>789</v>
      </c>
      <c r="B244" s="296">
        <v>3</v>
      </c>
      <c r="C244" s="296">
        <v>14</v>
      </c>
      <c r="D244" s="297">
        <v>4100400000</v>
      </c>
      <c r="E244" s="298"/>
      <c r="F244" s="299">
        <v>1402.4</v>
      </c>
      <c r="G244" s="299">
        <v>1401.7</v>
      </c>
      <c r="H244" s="289">
        <f t="shared" si="3"/>
        <v>99.950085567598407</v>
      </c>
    </row>
    <row r="245" spans="1:8" x14ac:dyDescent="0.2">
      <c r="A245" s="295" t="s">
        <v>790</v>
      </c>
      <c r="B245" s="296">
        <v>3</v>
      </c>
      <c r="C245" s="296">
        <v>14</v>
      </c>
      <c r="D245" s="297">
        <v>4100404010</v>
      </c>
      <c r="E245" s="298"/>
      <c r="F245" s="299">
        <v>268.2</v>
      </c>
      <c r="G245" s="299">
        <v>268.2</v>
      </c>
      <c r="H245" s="289">
        <f t="shared" si="3"/>
        <v>100</v>
      </c>
    </row>
    <row r="246" spans="1:8" x14ac:dyDescent="0.2">
      <c r="A246" s="295" t="s">
        <v>698</v>
      </c>
      <c r="B246" s="296">
        <v>3</v>
      </c>
      <c r="C246" s="296">
        <v>14</v>
      </c>
      <c r="D246" s="297">
        <v>4100404010</v>
      </c>
      <c r="E246" s="298">
        <v>200</v>
      </c>
      <c r="F246" s="299">
        <v>268.2</v>
      </c>
      <c r="G246" s="299">
        <v>268.2</v>
      </c>
      <c r="H246" s="289">
        <f t="shared" si="3"/>
        <v>100</v>
      </c>
    </row>
    <row r="247" spans="1:8" x14ac:dyDescent="0.2">
      <c r="A247" s="295" t="s">
        <v>791</v>
      </c>
      <c r="B247" s="296">
        <v>3</v>
      </c>
      <c r="C247" s="296">
        <v>14</v>
      </c>
      <c r="D247" s="297">
        <v>4100404020</v>
      </c>
      <c r="E247" s="298"/>
      <c r="F247" s="299">
        <v>414</v>
      </c>
      <c r="G247" s="299">
        <v>414</v>
      </c>
      <c r="H247" s="289">
        <f t="shared" si="3"/>
        <v>100</v>
      </c>
    </row>
    <row r="248" spans="1:8" x14ac:dyDescent="0.2">
      <c r="A248" s="295" t="s">
        <v>698</v>
      </c>
      <c r="B248" s="296">
        <v>3</v>
      </c>
      <c r="C248" s="296">
        <v>14</v>
      </c>
      <c r="D248" s="297">
        <v>4100404020</v>
      </c>
      <c r="E248" s="298">
        <v>200</v>
      </c>
      <c r="F248" s="299">
        <v>414</v>
      </c>
      <c r="G248" s="299">
        <v>414</v>
      </c>
      <c r="H248" s="289">
        <f t="shared" si="3"/>
        <v>100</v>
      </c>
    </row>
    <row r="249" spans="1:8" x14ac:dyDescent="0.2">
      <c r="A249" s="295" t="s">
        <v>792</v>
      </c>
      <c r="B249" s="296">
        <v>3</v>
      </c>
      <c r="C249" s="296">
        <v>14</v>
      </c>
      <c r="D249" s="297">
        <v>4100404030</v>
      </c>
      <c r="E249" s="298"/>
      <c r="F249" s="299">
        <v>122.6</v>
      </c>
      <c r="G249" s="299">
        <v>122</v>
      </c>
      <c r="H249" s="289">
        <f t="shared" si="3"/>
        <v>99.510603588907017</v>
      </c>
    </row>
    <row r="250" spans="1:8" x14ac:dyDescent="0.2">
      <c r="A250" s="295" t="s">
        <v>698</v>
      </c>
      <c r="B250" s="296">
        <v>3</v>
      </c>
      <c r="C250" s="296">
        <v>14</v>
      </c>
      <c r="D250" s="297">
        <v>4100404030</v>
      </c>
      <c r="E250" s="298">
        <v>200</v>
      </c>
      <c r="F250" s="299">
        <v>122.6</v>
      </c>
      <c r="G250" s="299">
        <v>122</v>
      </c>
      <c r="H250" s="289">
        <f t="shared" si="3"/>
        <v>99.510603588907017</v>
      </c>
    </row>
    <row r="251" spans="1:8" ht="22.5" x14ac:dyDescent="0.2">
      <c r="A251" s="295" t="s">
        <v>793</v>
      </c>
      <c r="B251" s="296">
        <v>3</v>
      </c>
      <c r="C251" s="296">
        <v>14</v>
      </c>
      <c r="D251" s="297">
        <v>4100404040</v>
      </c>
      <c r="E251" s="298"/>
      <c r="F251" s="299">
        <v>88.9</v>
      </c>
      <c r="G251" s="299">
        <v>88.9</v>
      </c>
      <c r="H251" s="289">
        <f t="shared" si="3"/>
        <v>100</v>
      </c>
    </row>
    <row r="252" spans="1:8" x14ac:dyDescent="0.2">
      <c r="A252" s="295" t="s">
        <v>698</v>
      </c>
      <c r="B252" s="296">
        <v>3</v>
      </c>
      <c r="C252" s="296">
        <v>14</v>
      </c>
      <c r="D252" s="297">
        <v>4100404040</v>
      </c>
      <c r="E252" s="298">
        <v>200</v>
      </c>
      <c r="F252" s="299">
        <v>88.9</v>
      </c>
      <c r="G252" s="299">
        <v>88.9</v>
      </c>
      <c r="H252" s="289">
        <f t="shared" si="3"/>
        <v>100</v>
      </c>
    </row>
    <row r="253" spans="1:8" x14ac:dyDescent="0.2">
      <c r="A253" s="295" t="s">
        <v>794</v>
      </c>
      <c r="B253" s="296">
        <v>3</v>
      </c>
      <c r="C253" s="296">
        <v>14</v>
      </c>
      <c r="D253" s="297">
        <v>4100404050</v>
      </c>
      <c r="E253" s="298"/>
      <c r="F253" s="299">
        <v>508.7</v>
      </c>
      <c r="G253" s="299">
        <v>508.6</v>
      </c>
      <c r="H253" s="289">
        <f t="shared" si="3"/>
        <v>99.98034204835858</v>
      </c>
    </row>
    <row r="254" spans="1:8" x14ac:dyDescent="0.2">
      <c r="A254" s="295" t="s">
        <v>698</v>
      </c>
      <c r="B254" s="296">
        <v>3</v>
      </c>
      <c r="C254" s="296">
        <v>14</v>
      </c>
      <c r="D254" s="297">
        <v>4100404050</v>
      </c>
      <c r="E254" s="298">
        <v>200</v>
      </c>
      <c r="F254" s="299">
        <v>508.7</v>
      </c>
      <c r="G254" s="299">
        <v>508.6</v>
      </c>
      <c r="H254" s="289">
        <f t="shared" si="3"/>
        <v>99.98034204835858</v>
      </c>
    </row>
    <row r="255" spans="1:8" x14ac:dyDescent="0.2">
      <c r="A255" s="295" t="s">
        <v>795</v>
      </c>
      <c r="B255" s="296">
        <v>3</v>
      </c>
      <c r="C255" s="296">
        <v>14</v>
      </c>
      <c r="D255" s="297">
        <v>4100500000</v>
      </c>
      <c r="E255" s="298"/>
      <c r="F255" s="299">
        <v>131.30000000000001</v>
      </c>
      <c r="G255" s="299">
        <v>131.30000000000001</v>
      </c>
      <c r="H255" s="289">
        <f t="shared" si="3"/>
        <v>100</v>
      </c>
    </row>
    <row r="256" spans="1:8" ht="22.5" x14ac:dyDescent="0.2">
      <c r="A256" s="295" t="s">
        <v>796</v>
      </c>
      <c r="B256" s="296">
        <v>3</v>
      </c>
      <c r="C256" s="296">
        <v>14</v>
      </c>
      <c r="D256" s="297">
        <v>4100505020</v>
      </c>
      <c r="E256" s="298"/>
      <c r="F256" s="299">
        <v>69.599999999999994</v>
      </c>
      <c r="G256" s="299">
        <v>69.599999999999994</v>
      </c>
      <c r="H256" s="289">
        <f t="shared" si="3"/>
        <v>100</v>
      </c>
    </row>
    <row r="257" spans="1:8" x14ac:dyDescent="0.2">
      <c r="A257" s="295" t="s">
        <v>698</v>
      </c>
      <c r="B257" s="296">
        <v>3</v>
      </c>
      <c r="C257" s="296">
        <v>14</v>
      </c>
      <c r="D257" s="297">
        <v>4100505020</v>
      </c>
      <c r="E257" s="298">
        <v>200</v>
      </c>
      <c r="F257" s="299">
        <v>69.599999999999994</v>
      </c>
      <c r="G257" s="299">
        <v>69.599999999999994</v>
      </c>
      <c r="H257" s="289">
        <f t="shared" si="3"/>
        <v>100</v>
      </c>
    </row>
    <row r="258" spans="1:8" ht="22.5" x14ac:dyDescent="0.2">
      <c r="A258" s="295" t="s">
        <v>797</v>
      </c>
      <c r="B258" s="296">
        <v>3</v>
      </c>
      <c r="C258" s="296">
        <v>14</v>
      </c>
      <c r="D258" s="297">
        <v>4100505030</v>
      </c>
      <c r="E258" s="298"/>
      <c r="F258" s="299">
        <v>46.7</v>
      </c>
      <c r="G258" s="299">
        <v>46.7</v>
      </c>
      <c r="H258" s="289">
        <f t="shared" si="3"/>
        <v>100</v>
      </c>
    </row>
    <row r="259" spans="1:8" x14ac:dyDescent="0.2">
      <c r="A259" s="295" t="s">
        <v>698</v>
      </c>
      <c r="B259" s="296">
        <v>3</v>
      </c>
      <c r="C259" s="296">
        <v>14</v>
      </c>
      <c r="D259" s="297">
        <v>4100505030</v>
      </c>
      <c r="E259" s="298">
        <v>200</v>
      </c>
      <c r="F259" s="299">
        <v>46.7</v>
      </c>
      <c r="G259" s="299">
        <v>46.7</v>
      </c>
      <c r="H259" s="289">
        <f t="shared" si="3"/>
        <v>100</v>
      </c>
    </row>
    <row r="260" spans="1:8" ht="22.5" x14ac:dyDescent="0.2">
      <c r="A260" s="295" t="s">
        <v>798</v>
      </c>
      <c r="B260" s="296">
        <v>3</v>
      </c>
      <c r="C260" s="296">
        <v>14</v>
      </c>
      <c r="D260" s="297">
        <v>4100505040</v>
      </c>
      <c r="E260" s="298"/>
      <c r="F260" s="299">
        <v>15</v>
      </c>
      <c r="G260" s="299">
        <v>15</v>
      </c>
      <c r="H260" s="289">
        <f t="shared" si="3"/>
        <v>100</v>
      </c>
    </row>
    <row r="261" spans="1:8" x14ac:dyDescent="0.2">
      <c r="A261" s="295" t="s">
        <v>698</v>
      </c>
      <c r="B261" s="296">
        <v>3</v>
      </c>
      <c r="C261" s="296">
        <v>14</v>
      </c>
      <c r="D261" s="297">
        <v>4100505040</v>
      </c>
      <c r="E261" s="298">
        <v>200</v>
      </c>
      <c r="F261" s="299">
        <v>15</v>
      </c>
      <c r="G261" s="299">
        <v>15</v>
      </c>
      <c r="H261" s="289">
        <f t="shared" si="3"/>
        <v>100</v>
      </c>
    </row>
    <row r="262" spans="1:8" x14ac:dyDescent="0.2">
      <c r="A262" s="295" t="s">
        <v>712</v>
      </c>
      <c r="B262" s="296">
        <v>3</v>
      </c>
      <c r="C262" s="296">
        <v>14</v>
      </c>
      <c r="D262" s="297">
        <v>8900000000</v>
      </c>
      <c r="E262" s="298"/>
      <c r="F262" s="299">
        <v>15520.1</v>
      </c>
      <c r="G262" s="299">
        <v>14431.1</v>
      </c>
      <c r="H262" s="289">
        <f t="shared" si="3"/>
        <v>92.983292633423758</v>
      </c>
    </row>
    <row r="263" spans="1:8" x14ac:dyDescent="0.2">
      <c r="A263" s="295" t="s">
        <v>712</v>
      </c>
      <c r="B263" s="296">
        <v>3</v>
      </c>
      <c r="C263" s="296">
        <v>14</v>
      </c>
      <c r="D263" s="297">
        <v>8900000110</v>
      </c>
      <c r="E263" s="298"/>
      <c r="F263" s="299">
        <v>14726.9</v>
      </c>
      <c r="G263" s="299">
        <v>14017.8</v>
      </c>
      <c r="H263" s="289">
        <f t="shared" si="3"/>
        <v>95.185001595719399</v>
      </c>
    </row>
    <row r="264" spans="1:8" ht="33.75" x14ac:dyDescent="0.2">
      <c r="A264" s="295" t="s">
        <v>695</v>
      </c>
      <c r="B264" s="296">
        <v>3</v>
      </c>
      <c r="C264" s="296">
        <v>14</v>
      </c>
      <c r="D264" s="297">
        <v>8900000110</v>
      </c>
      <c r="E264" s="298">
        <v>100</v>
      </c>
      <c r="F264" s="299">
        <v>14726.9</v>
      </c>
      <c r="G264" s="299">
        <v>14017.8</v>
      </c>
      <c r="H264" s="289">
        <f t="shared" si="3"/>
        <v>95.185001595719399</v>
      </c>
    </row>
    <row r="265" spans="1:8" x14ac:dyDescent="0.2">
      <c r="A265" s="295" t="s">
        <v>712</v>
      </c>
      <c r="B265" s="296">
        <v>3</v>
      </c>
      <c r="C265" s="296">
        <v>14</v>
      </c>
      <c r="D265" s="297">
        <v>8900000190</v>
      </c>
      <c r="E265" s="298"/>
      <c r="F265" s="299">
        <v>659.9</v>
      </c>
      <c r="G265" s="299">
        <v>281.10000000000002</v>
      </c>
      <c r="H265" s="289">
        <f t="shared" si="3"/>
        <v>42.597363236854072</v>
      </c>
    </row>
    <row r="266" spans="1:8" ht="33.75" x14ac:dyDescent="0.2">
      <c r="A266" s="295" t="s">
        <v>695</v>
      </c>
      <c r="B266" s="296">
        <v>3</v>
      </c>
      <c r="C266" s="296">
        <v>14</v>
      </c>
      <c r="D266" s="297">
        <v>8900000190</v>
      </c>
      <c r="E266" s="298">
        <v>100</v>
      </c>
      <c r="F266" s="299">
        <v>410.3</v>
      </c>
      <c r="G266" s="299">
        <v>188.3</v>
      </c>
      <c r="H266" s="289">
        <f t="shared" si="3"/>
        <v>45.893248842310506</v>
      </c>
    </row>
    <row r="267" spans="1:8" x14ac:dyDescent="0.2">
      <c r="A267" s="295" t="s">
        <v>698</v>
      </c>
      <c r="B267" s="296">
        <v>3</v>
      </c>
      <c r="C267" s="296">
        <v>14</v>
      </c>
      <c r="D267" s="297">
        <v>8900000190</v>
      </c>
      <c r="E267" s="298">
        <v>200</v>
      </c>
      <c r="F267" s="299">
        <v>249.6</v>
      </c>
      <c r="G267" s="299">
        <v>92.8</v>
      </c>
      <c r="H267" s="289">
        <f t="shared" si="3"/>
        <v>37.179487179487182</v>
      </c>
    </row>
    <row r="268" spans="1:8" x14ac:dyDescent="0.2">
      <c r="A268" s="295" t="s">
        <v>712</v>
      </c>
      <c r="B268" s="296">
        <v>3</v>
      </c>
      <c r="C268" s="296">
        <v>14</v>
      </c>
      <c r="D268" s="297">
        <v>8900000870</v>
      </c>
      <c r="E268" s="298"/>
      <c r="F268" s="299">
        <v>133.30000000000001</v>
      </c>
      <c r="G268" s="299">
        <v>132.19999999999999</v>
      </c>
      <c r="H268" s="289">
        <f t="shared" si="3"/>
        <v>99.174793698424594</v>
      </c>
    </row>
    <row r="269" spans="1:8" ht="33.75" x14ac:dyDescent="0.2">
      <c r="A269" s="295" t="s">
        <v>695</v>
      </c>
      <c r="B269" s="296">
        <v>3</v>
      </c>
      <c r="C269" s="296">
        <v>14</v>
      </c>
      <c r="D269" s="297">
        <v>8900000870</v>
      </c>
      <c r="E269" s="298">
        <v>100</v>
      </c>
      <c r="F269" s="299">
        <v>133.30000000000001</v>
      </c>
      <c r="G269" s="299">
        <v>132.19999999999999</v>
      </c>
      <c r="H269" s="289">
        <f t="shared" si="3"/>
        <v>99.174793698424594</v>
      </c>
    </row>
    <row r="270" spans="1:8" s="285" customFormat="1" ht="10.5" x14ac:dyDescent="0.15">
      <c r="A270" s="291" t="s">
        <v>799</v>
      </c>
      <c r="B270" s="292">
        <v>4</v>
      </c>
      <c r="C270" s="292"/>
      <c r="D270" s="293"/>
      <c r="E270" s="294"/>
      <c r="F270" s="282">
        <v>10200372.6</v>
      </c>
      <c r="G270" s="282">
        <v>9753699.8000000007</v>
      </c>
      <c r="H270" s="283">
        <f t="shared" ref="H270:H333" si="4">+G270/F270*100</f>
        <v>95.621014863711949</v>
      </c>
    </row>
    <row r="271" spans="1:8" s="285" customFormat="1" ht="10.5" x14ac:dyDescent="0.15">
      <c r="A271" s="291" t="s">
        <v>800</v>
      </c>
      <c r="B271" s="292">
        <v>4</v>
      </c>
      <c r="C271" s="292">
        <v>1</v>
      </c>
      <c r="D271" s="293"/>
      <c r="E271" s="294"/>
      <c r="F271" s="282">
        <v>264533.09999999998</v>
      </c>
      <c r="G271" s="282">
        <v>254099.7</v>
      </c>
      <c r="H271" s="283">
        <f t="shared" si="4"/>
        <v>96.055918900130095</v>
      </c>
    </row>
    <row r="272" spans="1:8" x14ac:dyDescent="0.2">
      <c r="A272" s="295" t="s">
        <v>801</v>
      </c>
      <c r="B272" s="296">
        <v>4</v>
      </c>
      <c r="C272" s="296">
        <v>1</v>
      </c>
      <c r="D272" s="297">
        <v>400000000</v>
      </c>
      <c r="E272" s="298"/>
      <c r="F272" s="299">
        <v>166042.6</v>
      </c>
      <c r="G272" s="299">
        <v>158063.4</v>
      </c>
      <c r="H272" s="289">
        <f t="shared" si="4"/>
        <v>95.194486234255535</v>
      </c>
    </row>
    <row r="273" spans="1:8" x14ac:dyDescent="0.2">
      <c r="A273" s="295" t="s">
        <v>802</v>
      </c>
      <c r="B273" s="296">
        <v>4</v>
      </c>
      <c r="C273" s="296">
        <v>1</v>
      </c>
      <c r="D273" s="297">
        <v>410000000</v>
      </c>
      <c r="E273" s="298"/>
      <c r="F273" s="299">
        <v>500</v>
      </c>
      <c r="G273" s="299">
        <v>30.4</v>
      </c>
      <c r="H273" s="289">
        <f t="shared" si="4"/>
        <v>6.08</v>
      </c>
    </row>
    <row r="274" spans="1:8" ht="22.5" x14ac:dyDescent="0.2">
      <c r="A274" s="295" t="s">
        <v>803</v>
      </c>
      <c r="B274" s="296">
        <v>4</v>
      </c>
      <c r="C274" s="296">
        <v>1</v>
      </c>
      <c r="D274" s="297">
        <v>410042270</v>
      </c>
      <c r="E274" s="298"/>
      <c r="F274" s="299">
        <v>500</v>
      </c>
      <c r="G274" s="299">
        <v>30.4</v>
      </c>
      <c r="H274" s="289">
        <f t="shared" si="4"/>
        <v>6.08</v>
      </c>
    </row>
    <row r="275" spans="1:8" x14ac:dyDescent="0.2">
      <c r="A275" s="295" t="s">
        <v>698</v>
      </c>
      <c r="B275" s="296">
        <v>4</v>
      </c>
      <c r="C275" s="296">
        <v>1</v>
      </c>
      <c r="D275" s="297">
        <v>410042270</v>
      </c>
      <c r="E275" s="298">
        <v>200</v>
      </c>
      <c r="F275" s="299">
        <v>500</v>
      </c>
      <c r="G275" s="299">
        <v>30.4</v>
      </c>
      <c r="H275" s="289">
        <f t="shared" si="4"/>
        <v>6.08</v>
      </c>
    </row>
    <row r="276" spans="1:8" x14ac:dyDescent="0.2">
      <c r="A276" s="295" t="s">
        <v>804</v>
      </c>
      <c r="B276" s="296">
        <v>4</v>
      </c>
      <c r="C276" s="296">
        <v>1</v>
      </c>
      <c r="D276" s="297">
        <v>420000000</v>
      </c>
      <c r="E276" s="298"/>
      <c r="F276" s="299">
        <v>40406.800000000003</v>
      </c>
      <c r="G276" s="299">
        <v>34946.1</v>
      </c>
      <c r="H276" s="289">
        <f t="shared" si="4"/>
        <v>86.485690527336985</v>
      </c>
    </row>
    <row r="277" spans="1:8" x14ac:dyDescent="0.2">
      <c r="A277" s="295" t="s">
        <v>805</v>
      </c>
      <c r="B277" s="296">
        <v>4</v>
      </c>
      <c r="C277" s="296">
        <v>1</v>
      </c>
      <c r="D277" s="297">
        <v>420042260</v>
      </c>
      <c r="E277" s="298"/>
      <c r="F277" s="299">
        <v>6194.4</v>
      </c>
      <c r="G277" s="299">
        <v>733.8</v>
      </c>
      <c r="H277" s="289">
        <f t="shared" si="4"/>
        <v>11.846183649748159</v>
      </c>
    </row>
    <row r="278" spans="1:8" x14ac:dyDescent="0.2">
      <c r="A278" s="295" t="s">
        <v>698</v>
      </c>
      <c r="B278" s="296">
        <v>4</v>
      </c>
      <c r="C278" s="296">
        <v>1</v>
      </c>
      <c r="D278" s="297">
        <v>420042260</v>
      </c>
      <c r="E278" s="298">
        <v>200</v>
      </c>
      <c r="F278" s="299">
        <v>794.4</v>
      </c>
      <c r="G278" s="299">
        <v>733.8</v>
      </c>
      <c r="H278" s="289">
        <f t="shared" si="4"/>
        <v>92.371601208459211</v>
      </c>
    </row>
    <row r="279" spans="1:8" x14ac:dyDescent="0.2">
      <c r="A279" s="295" t="s">
        <v>713</v>
      </c>
      <c r="B279" s="296">
        <v>4</v>
      </c>
      <c r="C279" s="296">
        <v>1</v>
      </c>
      <c r="D279" s="297">
        <v>420042260</v>
      </c>
      <c r="E279" s="298">
        <v>800</v>
      </c>
      <c r="F279" s="299">
        <v>5400</v>
      </c>
      <c r="G279" s="299">
        <v>0</v>
      </c>
      <c r="H279" s="289">
        <f t="shared" si="4"/>
        <v>0</v>
      </c>
    </row>
    <row r="280" spans="1:8" x14ac:dyDescent="0.2">
      <c r="A280" s="295" t="s">
        <v>806</v>
      </c>
      <c r="B280" s="296">
        <v>4</v>
      </c>
      <c r="C280" s="296">
        <v>1</v>
      </c>
      <c r="D280" s="297" t="s">
        <v>807</v>
      </c>
      <c r="E280" s="298"/>
      <c r="F280" s="299">
        <v>34212.400000000001</v>
      </c>
      <c r="G280" s="299">
        <v>34212.300000000003</v>
      </c>
      <c r="H280" s="289">
        <f t="shared" si="4"/>
        <v>99.999707708316294</v>
      </c>
    </row>
    <row r="281" spans="1:8" ht="22.5" x14ac:dyDescent="0.2">
      <c r="A281" s="295" t="s">
        <v>724</v>
      </c>
      <c r="B281" s="296">
        <v>4</v>
      </c>
      <c r="C281" s="296">
        <v>1</v>
      </c>
      <c r="D281" s="297" t="s">
        <v>807</v>
      </c>
      <c r="E281" s="298">
        <v>600</v>
      </c>
      <c r="F281" s="299">
        <v>2415.9</v>
      </c>
      <c r="G281" s="299">
        <v>2415.8000000000002</v>
      </c>
      <c r="H281" s="289">
        <f t="shared" si="4"/>
        <v>99.995860755825987</v>
      </c>
    </row>
    <row r="282" spans="1:8" x14ac:dyDescent="0.2">
      <c r="A282" s="295" t="s">
        <v>713</v>
      </c>
      <c r="B282" s="296">
        <v>4</v>
      </c>
      <c r="C282" s="296">
        <v>1</v>
      </c>
      <c r="D282" s="297" t="s">
        <v>807</v>
      </c>
      <c r="E282" s="298">
        <v>800</v>
      </c>
      <c r="F282" s="299">
        <v>31796.5</v>
      </c>
      <c r="G282" s="299">
        <v>31796.5</v>
      </c>
      <c r="H282" s="289">
        <f t="shared" si="4"/>
        <v>100</v>
      </c>
    </row>
    <row r="283" spans="1:8" x14ac:dyDescent="0.2">
      <c r="A283" s="295" t="s">
        <v>808</v>
      </c>
      <c r="B283" s="296">
        <v>4</v>
      </c>
      <c r="C283" s="296">
        <v>1</v>
      </c>
      <c r="D283" s="297">
        <v>430000000</v>
      </c>
      <c r="E283" s="298"/>
      <c r="F283" s="299">
        <v>14587.6</v>
      </c>
      <c r="G283" s="299">
        <v>14471.7</v>
      </c>
      <c r="H283" s="289">
        <f t="shared" si="4"/>
        <v>99.205489593901675</v>
      </c>
    </row>
    <row r="284" spans="1:8" ht="22.5" x14ac:dyDescent="0.2">
      <c r="A284" s="295" t="s">
        <v>809</v>
      </c>
      <c r="B284" s="296">
        <v>4</v>
      </c>
      <c r="C284" s="296">
        <v>1</v>
      </c>
      <c r="D284" s="297">
        <v>430100000</v>
      </c>
      <c r="E284" s="298"/>
      <c r="F284" s="299">
        <v>8234.5</v>
      </c>
      <c r="G284" s="299">
        <v>8218.5</v>
      </c>
      <c r="H284" s="289">
        <f t="shared" si="4"/>
        <v>99.805695549213667</v>
      </c>
    </row>
    <row r="285" spans="1:8" x14ac:dyDescent="0.2">
      <c r="A285" s="295" t="s">
        <v>810</v>
      </c>
      <c r="B285" s="296">
        <v>4</v>
      </c>
      <c r="C285" s="296">
        <v>1</v>
      </c>
      <c r="D285" s="297">
        <v>430142220</v>
      </c>
      <c r="E285" s="298"/>
      <c r="F285" s="299">
        <v>8234.5</v>
      </c>
      <c r="G285" s="299">
        <v>8218.5</v>
      </c>
      <c r="H285" s="289">
        <f t="shared" si="4"/>
        <v>99.805695549213667</v>
      </c>
    </row>
    <row r="286" spans="1:8" x14ac:dyDescent="0.2">
      <c r="A286" s="295" t="s">
        <v>707</v>
      </c>
      <c r="B286" s="296">
        <v>4</v>
      </c>
      <c r="C286" s="296">
        <v>1</v>
      </c>
      <c r="D286" s="297">
        <v>430142220</v>
      </c>
      <c r="E286" s="298">
        <v>300</v>
      </c>
      <c r="F286" s="299">
        <v>8234.5</v>
      </c>
      <c r="G286" s="299">
        <v>8218.5</v>
      </c>
      <c r="H286" s="289">
        <f t="shared" si="4"/>
        <v>99.805695549213667</v>
      </c>
    </row>
    <row r="287" spans="1:8" x14ac:dyDescent="0.2">
      <c r="A287" s="295" t="s">
        <v>811</v>
      </c>
      <c r="B287" s="296">
        <v>4</v>
      </c>
      <c r="C287" s="296">
        <v>1</v>
      </c>
      <c r="D287" s="297">
        <v>430200000</v>
      </c>
      <c r="E287" s="298"/>
      <c r="F287" s="299">
        <v>6353.1</v>
      </c>
      <c r="G287" s="299">
        <v>6253.2</v>
      </c>
      <c r="H287" s="289">
        <f t="shared" si="4"/>
        <v>98.427539311517194</v>
      </c>
    </row>
    <row r="288" spans="1:8" x14ac:dyDescent="0.2">
      <c r="A288" s="295" t="s">
        <v>810</v>
      </c>
      <c r="B288" s="296">
        <v>4</v>
      </c>
      <c r="C288" s="296">
        <v>1</v>
      </c>
      <c r="D288" s="297">
        <v>430242220</v>
      </c>
      <c r="E288" s="298"/>
      <c r="F288" s="299">
        <v>6353.1</v>
      </c>
      <c r="G288" s="299">
        <v>6253.2</v>
      </c>
      <c r="H288" s="289">
        <f t="shared" si="4"/>
        <v>98.427539311517194</v>
      </c>
    </row>
    <row r="289" spans="1:8" x14ac:dyDescent="0.2">
      <c r="A289" s="295" t="s">
        <v>698</v>
      </c>
      <c r="B289" s="296">
        <v>4</v>
      </c>
      <c r="C289" s="296">
        <v>1</v>
      </c>
      <c r="D289" s="297">
        <v>430242220</v>
      </c>
      <c r="E289" s="298">
        <v>200</v>
      </c>
      <c r="F289" s="299">
        <v>6353.1</v>
      </c>
      <c r="G289" s="299">
        <v>6253.2</v>
      </c>
      <c r="H289" s="289">
        <f t="shared" si="4"/>
        <v>98.427539311517194</v>
      </c>
    </row>
    <row r="290" spans="1:8" x14ac:dyDescent="0.2">
      <c r="A290" s="295" t="s">
        <v>812</v>
      </c>
      <c r="B290" s="296">
        <v>4</v>
      </c>
      <c r="C290" s="296">
        <v>1</v>
      </c>
      <c r="D290" s="297">
        <v>450000000</v>
      </c>
      <c r="E290" s="298"/>
      <c r="F290" s="299">
        <v>95094.8</v>
      </c>
      <c r="G290" s="299">
        <v>94035.7</v>
      </c>
      <c r="H290" s="289">
        <f t="shared" si="4"/>
        <v>98.886269280759819</v>
      </c>
    </row>
    <row r="291" spans="1:8" x14ac:dyDescent="0.2">
      <c r="A291" s="295" t="s">
        <v>813</v>
      </c>
      <c r="B291" s="296">
        <v>4</v>
      </c>
      <c r="C291" s="296">
        <v>1</v>
      </c>
      <c r="D291" s="297">
        <v>450000590</v>
      </c>
      <c r="E291" s="298"/>
      <c r="F291" s="299">
        <v>80135.600000000006</v>
      </c>
      <c r="G291" s="299">
        <v>79076.5</v>
      </c>
      <c r="H291" s="289">
        <f t="shared" si="4"/>
        <v>98.678365171035082</v>
      </c>
    </row>
    <row r="292" spans="1:8" ht="33.75" x14ac:dyDescent="0.2">
      <c r="A292" s="295" t="s">
        <v>695</v>
      </c>
      <c r="B292" s="296">
        <v>4</v>
      </c>
      <c r="C292" s="296">
        <v>1</v>
      </c>
      <c r="D292" s="297">
        <v>450000590</v>
      </c>
      <c r="E292" s="298">
        <v>100</v>
      </c>
      <c r="F292" s="299">
        <v>61285.9</v>
      </c>
      <c r="G292" s="299">
        <v>61228.6</v>
      </c>
      <c r="H292" s="289">
        <f t="shared" si="4"/>
        <v>99.906503779825371</v>
      </c>
    </row>
    <row r="293" spans="1:8" x14ac:dyDescent="0.2">
      <c r="A293" s="295" t="s">
        <v>698</v>
      </c>
      <c r="B293" s="296">
        <v>4</v>
      </c>
      <c r="C293" s="296">
        <v>1</v>
      </c>
      <c r="D293" s="297">
        <v>450000590</v>
      </c>
      <c r="E293" s="298">
        <v>200</v>
      </c>
      <c r="F293" s="299">
        <v>18655.099999999999</v>
      </c>
      <c r="G293" s="299">
        <v>17734.5</v>
      </c>
      <c r="H293" s="289">
        <f t="shared" si="4"/>
        <v>95.065156445154415</v>
      </c>
    </row>
    <row r="294" spans="1:8" x14ac:dyDescent="0.2">
      <c r="A294" s="295" t="s">
        <v>713</v>
      </c>
      <c r="B294" s="296">
        <v>4</v>
      </c>
      <c r="C294" s="296">
        <v>1</v>
      </c>
      <c r="D294" s="297">
        <v>450000590</v>
      </c>
      <c r="E294" s="298">
        <v>800</v>
      </c>
      <c r="F294" s="299">
        <v>194.6</v>
      </c>
      <c r="G294" s="299">
        <v>113.4</v>
      </c>
      <c r="H294" s="289">
        <f t="shared" si="4"/>
        <v>58.273381294964032</v>
      </c>
    </row>
    <row r="295" spans="1:8" ht="33.75" x14ac:dyDescent="0.2">
      <c r="A295" s="295" t="s">
        <v>814</v>
      </c>
      <c r="B295" s="296">
        <v>4</v>
      </c>
      <c r="C295" s="296">
        <v>1</v>
      </c>
      <c r="D295" s="297">
        <v>450052900</v>
      </c>
      <c r="E295" s="298"/>
      <c r="F295" s="299">
        <v>5109</v>
      </c>
      <c r="G295" s="299">
        <v>5109</v>
      </c>
      <c r="H295" s="289">
        <f t="shared" si="4"/>
        <v>100</v>
      </c>
    </row>
    <row r="296" spans="1:8" ht="33.75" x14ac:dyDescent="0.2">
      <c r="A296" s="295" t="s">
        <v>695</v>
      </c>
      <c r="B296" s="296">
        <v>4</v>
      </c>
      <c r="C296" s="296">
        <v>1</v>
      </c>
      <c r="D296" s="297">
        <v>450052900</v>
      </c>
      <c r="E296" s="298">
        <v>100</v>
      </c>
      <c r="F296" s="299">
        <v>963.2</v>
      </c>
      <c r="G296" s="299">
        <v>963.2</v>
      </c>
      <c r="H296" s="289">
        <f t="shared" si="4"/>
        <v>100</v>
      </c>
    </row>
    <row r="297" spans="1:8" x14ac:dyDescent="0.2">
      <c r="A297" s="295" t="s">
        <v>698</v>
      </c>
      <c r="B297" s="296">
        <v>4</v>
      </c>
      <c r="C297" s="296">
        <v>1</v>
      </c>
      <c r="D297" s="297">
        <v>450052900</v>
      </c>
      <c r="E297" s="298">
        <v>200</v>
      </c>
      <c r="F297" s="299">
        <v>4145.8</v>
      </c>
      <c r="G297" s="299">
        <v>4145.8</v>
      </c>
      <c r="H297" s="289">
        <f t="shared" si="4"/>
        <v>100</v>
      </c>
    </row>
    <row r="298" spans="1:8" ht="33.75" x14ac:dyDescent="0.2">
      <c r="A298" s="295" t="s">
        <v>815</v>
      </c>
      <c r="B298" s="296">
        <v>4</v>
      </c>
      <c r="C298" s="296">
        <v>1</v>
      </c>
      <c r="D298" s="297">
        <v>450100000</v>
      </c>
      <c r="E298" s="298"/>
      <c r="F298" s="299">
        <v>9850.2000000000007</v>
      </c>
      <c r="G298" s="299">
        <v>9850.2000000000007</v>
      </c>
      <c r="H298" s="289">
        <f t="shared" si="4"/>
        <v>100</v>
      </c>
    </row>
    <row r="299" spans="1:8" ht="33.75" x14ac:dyDescent="0.2">
      <c r="A299" s="295" t="s">
        <v>815</v>
      </c>
      <c r="B299" s="296">
        <v>4</v>
      </c>
      <c r="C299" s="296">
        <v>1</v>
      </c>
      <c r="D299" s="297" t="s">
        <v>816</v>
      </c>
      <c r="E299" s="298"/>
      <c r="F299" s="299">
        <v>9850.2000000000007</v>
      </c>
      <c r="G299" s="299">
        <v>9850.2000000000007</v>
      </c>
      <c r="H299" s="289">
        <f t="shared" si="4"/>
        <v>100</v>
      </c>
    </row>
    <row r="300" spans="1:8" ht="33.75" x14ac:dyDescent="0.2">
      <c r="A300" s="295" t="s">
        <v>695</v>
      </c>
      <c r="B300" s="296">
        <v>4</v>
      </c>
      <c r="C300" s="296">
        <v>1</v>
      </c>
      <c r="D300" s="297" t="s">
        <v>816</v>
      </c>
      <c r="E300" s="298">
        <v>100</v>
      </c>
      <c r="F300" s="299">
        <v>5208</v>
      </c>
      <c r="G300" s="299">
        <v>5208</v>
      </c>
      <c r="H300" s="289">
        <f t="shared" si="4"/>
        <v>100</v>
      </c>
    </row>
    <row r="301" spans="1:8" x14ac:dyDescent="0.2">
      <c r="A301" s="295" t="s">
        <v>698</v>
      </c>
      <c r="B301" s="296">
        <v>4</v>
      </c>
      <c r="C301" s="296">
        <v>1</v>
      </c>
      <c r="D301" s="297" t="s">
        <v>816</v>
      </c>
      <c r="E301" s="298">
        <v>200</v>
      </c>
      <c r="F301" s="299">
        <v>4642.2</v>
      </c>
      <c r="G301" s="299">
        <v>4642.2</v>
      </c>
      <c r="H301" s="289">
        <f t="shared" si="4"/>
        <v>100</v>
      </c>
    </row>
    <row r="302" spans="1:8" x14ac:dyDescent="0.2">
      <c r="A302" s="295" t="s">
        <v>817</v>
      </c>
      <c r="B302" s="296">
        <v>4</v>
      </c>
      <c r="C302" s="296">
        <v>1</v>
      </c>
      <c r="D302" s="297">
        <v>460000000</v>
      </c>
      <c r="E302" s="298"/>
      <c r="F302" s="299">
        <v>1000</v>
      </c>
      <c r="G302" s="299">
        <v>1000</v>
      </c>
      <c r="H302" s="289">
        <f t="shared" si="4"/>
        <v>100</v>
      </c>
    </row>
    <row r="303" spans="1:8" x14ac:dyDescent="0.2">
      <c r="A303" s="295" t="s">
        <v>818</v>
      </c>
      <c r="B303" s="296">
        <v>4</v>
      </c>
      <c r="C303" s="296">
        <v>1</v>
      </c>
      <c r="D303" s="297">
        <v>460042260</v>
      </c>
      <c r="E303" s="298"/>
      <c r="F303" s="299">
        <v>1000</v>
      </c>
      <c r="G303" s="299">
        <v>1000</v>
      </c>
      <c r="H303" s="289">
        <f t="shared" si="4"/>
        <v>100</v>
      </c>
    </row>
    <row r="304" spans="1:8" x14ac:dyDescent="0.2">
      <c r="A304" s="295" t="s">
        <v>698</v>
      </c>
      <c r="B304" s="296">
        <v>4</v>
      </c>
      <c r="C304" s="296">
        <v>1</v>
      </c>
      <c r="D304" s="297">
        <v>460042260</v>
      </c>
      <c r="E304" s="298">
        <v>200</v>
      </c>
      <c r="F304" s="299">
        <v>1000</v>
      </c>
      <c r="G304" s="299">
        <v>1000</v>
      </c>
      <c r="H304" s="289">
        <f t="shared" si="4"/>
        <v>100</v>
      </c>
    </row>
    <row r="305" spans="1:8" ht="22.5" x14ac:dyDescent="0.2">
      <c r="A305" s="295" t="s">
        <v>819</v>
      </c>
      <c r="B305" s="296">
        <v>4</v>
      </c>
      <c r="C305" s="296">
        <v>1</v>
      </c>
      <c r="D305" s="297">
        <v>470000000</v>
      </c>
      <c r="E305" s="298"/>
      <c r="F305" s="299">
        <v>1676.1</v>
      </c>
      <c r="G305" s="299">
        <v>1676.1</v>
      </c>
      <c r="H305" s="289">
        <f t="shared" si="4"/>
        <v>100</v>
      </c>
    </row>
    <row r="306" spans="1:8" x14ac:dyDescent="0.2">
      <c r="A306" s="295" t="s">
        <v>820</v>
      </c>
      <c r="B306" s="296">
        <v>4</v>
      </c>
      <c r="C306" s="296">
        <v>1</v>
      </c>
      <c r="D306" s="297" t="s">
        <v>821</v>
      </c>
      <c r="E306" s="298"/>
      <c r="F306" s="299">
        <v>1676.1</v>
      </c>
      <c r="G306" s="299">
        <v>1676.1</v>
      </c>
      <c r="H306" s="289">
        <f t="shared" si="4"/>
        <v>100</v>
      </c>
    </row>
    <row r="307" spans="1:8" ht="22.5" x14ac:dyDescent="0.2">
      <c r="A307" s="295" t="s">
        <v>822</v>
      </c>
      <c r="B307" s="296">
        <v>4</v>
      </c>
      <c r="C307" s="296">
        <v>1</v>
      </c>
      <c r="D307" s="297" t="s">
        <v>823</v>
      </c>
      <c r="E307" s="298"/>
      <c r="F307" s="299">
        <v>1676.1</v>
      </c>
      <c r="G307" s="299">
        <v>1676.1</v>
      </c>
      <c r="H307" s="289">
        <f t="shared" si="4"/>
        <v>100</v>
      </c>
    </row>
    <row r="308" spans="1:8" x14ac:dyDescent="0.2">
      <c r="A308" s="295" t="s">
        <v>698</v>
      </c>
      <c r="B308" s="296">
        <v>4</v>
      </c>
      <c r="C308" s="296">
        <v>1</v>
      </c>
      <c r="D308" s="297" t="s">
        <v>823</v>
      </c>
      <c r="E308" s="298">
        <v>200</v>
      </c>
      <c r="F308" s="299">
        <v>1639</v>
      </c>
      <c r="G308" s="299">
        <v>1639</v>
      </c>
      <c r="H308" s="289">
        <f t="shared" si="4"/>
        <v>100</v>
      </c>
    </row>
    <row r="309" spans="1:8" x14ac:dyDescent="0.2">
      <c r="A309" s="295" t="s">
        <v>707</v>
      </c>
      <c r="B309" s="296">
        <v>4</v>
      </c>
      <c r="C309" s="296">
        <v>1</v>
      </c>
      <c r="D309" s="297" t="s">
        <v>823</v>
      </c>
      <c r="E309" s="298">
        <v>300</v>
      </c>
      <c r="F309" s="299">
        <v>37.1</v>
      </c>
      <c r="G309" s="299">
        <v>37.1</v>
      </c>
      <c r="H309" s="289">
        <f t="shared" si="4"/>
        <v>100</v>
      </c>
    </row>
    <row r="310" spans="1:8" ht="33.75" x14ac:dyDescent="0.2">
      <c r="A310" s="295" t="s">
        <v>824</v>
      </c>
      <c r="B310" s="296">
        <v>4</v>
      </c>
      <c r="C310" s="296">
        <v>1</v>
      </c>
      <c r="D310" s="297">
        <v>480000000</v>
      </c>
      <c r="E310" s="298"/>
      <c r="F310" s="299">
        <v>2088.4</v>
      </c>
      <c r="G310" s="299">
        <v>2088.4</v>
      </c>
      <c r="H310" s="289">
        <f t="shared" si="4"/>
        <v>100</v>
      </c>
    </row>
    <row r="311" spans="1:8" ht="22.5" x14ac:dyDescent="0.2">
      <c r="A311" s="295" t="s">
        <v>825</v>
      </c>
      <c r="B311" s="296">
        <v>4</v>
      </c>
      <c r="C311" s="296">
        <v>1</v>
      </c>
      <c r="D311" s="297" t="s">
        <v>826</v>
      </c>
      <c r="E311" s="298"/>
      <c r="F311" s="299">
        <v>2088.4</v>
      </c>
      <c r="G311" s="299">
        <v>2088.4</v>
      </c>
      <c r="H311" s="289">
        <f t="shared" si="4"/>
        <v>100</v>
      </c>
    </row>
    <row r="312" spans="1:8" ht="22.5" x14ac:dyDescent="0.2">
      <c r="A312" s="295" t="s">
        <v>827</v>
      </c>
      <c r="B312" s="296">
        <v>4</v>
      </c>
      <c r="C312" s="296">
        <v>1</v>
      </c>
      <c r="D312" s="297" t="s">
        <v>828</v>
      </c>
      <c r="E312" s="298"/>
      <c r="F312" s="299">
        <v>2088.4</v>
      </c>
      <c r="G312" s="299">
        <v>2088.4</v>
      </c>
      <c r="H312" s="289">
        <f t="shared" si="4"/>
        <v>100</v>
      </c>
    </row>
    <row r="313" spans="1:8" x14ac:dyDescent="0.2">
      <c r="A313" s="295" t="s">
        <v>698</v>
      </c>
      <c r="B313" s="296">
        <v>4</v>
      </c>
      <c r="C313" s="296">
        <v>1</v>
      </c>
      <c r="D313" s="297" t="s">
        <v>828</v>
      </c>
      <c r="E313" s="298">
        <v>200</v>
      </c>
      <c r="F313" s="299">
        <v>2088.4</v>
      </c>
      <c r="G313" s="299">
        <v>2088.4</v>
      </c>
      <c r="H313" s="289">
        <f t="shared" si="4"/>
        <v>100</v>
      </c>
    </row>
    <row r="314" spans="1:8" x14ac:dyDescent="0.2">
      <c r="A314" s="295" t="s">
        <v>829</v>
      </c>
      <c r="B314" s="296">
        <v>4</v>
      </c>
      <c r="C314" s="296">
        <v>1</v>
      </c>
      <c r="D314" s="297">
        <v>490000000</v>
      </c>
      <c r="E314" s="298"/>
      <c r="F314" s="299">
        <v>10688.9</v>
      </c>
      <c r="G314" s="299">
        <v>9815</v>
      </c>
      <c r="H314" s="289">
        <f t="shared" si="4"/>
        <v>91.824228872942953</v>
      </c>
    </row>
    <row r="315" spans="1:8" ht="22.5" x14ac:dyDescent="0.2">
      <c r="A315" s="295" t="s">
        <v>830</v>
      </c>
      <c r="B315" s="296">
        <v>4</v>
      </c>
      <c r="C315" s="296">
        <v>1</v>
      </c>
      <c r="D315" s="297" t="s">
        <v>831</v>
      </c>
      <c r="E315" s="298"/>
      <c r="F315" s="299">
        <v>10688.9</v>
      </c>
      <c r="G315" s="299">
        <v>9815</v>
      </c>
      <c r="H315" s="289">
        <f t="shared" si="4"/>
        <v>91.824228872942953</v>
      </c>
    </row>
    <row r="316" spans="1:8" x14ac:dyDescent="0.2">
      <c r="A316" s="295" t="s">
        <v>213</v>
      </c>
      <c r="B316" s="296">
        <v>4</v>
      </c>
      <c r="C316" s="296">
        <v>1</v>
      </c>
      <c r="D316" s="297" t="s">
        <v>832</v>
      </c>
      <c r="E316" s="298"/>
      <c r="F316" s="299">
        <v>9600</v>
      </c>
      <c r="G316" s="299">
        <v>9600</v>
      </c>
      <c r="H316" s="289">
        <f t="shared" si="4"/>
        <v>100</v>
      </c>
    </row>
    <row r="317" spans="1:8" x14ac:dyDescent="0.2">
      <c r="A317" s="295" t="s">
        <v>698</v>
      </c>
      <c r="B317" s="296">
        <v>4</v>
      </c>
      <c r="C317" s="296">
        <v>1</v>
      </c>
      <c r="D317" s="297" t="s">
        <v>832</v>
      </c>
      <c r="E317" s="298">
        <v>200</v>
      </c>
      <c r="F317" s="299">
        <v>9600</v>
      </c>
      <c r="G317" s="299">
        <v>9600</v>
      </c>
      <c r="H317" s="289">
        <f t="shared" si="4"/>
        <v>100</v>
      </c>
    </row>
    <row r="318" spans="1:8" ht="22.5" x14ac:dyDescent="0.2">
      <c r="A318" s="295" t="s">
        <v>269</v>
      </c>
      <c r="B318" s="296">
        <v>4</v>
      </c>
      <c r="C318" s="296">
        <v>1</v>
      </c>
      <c r="D318" s="297" t="s">
        <v>833</v>
      </c>
      <c r="E318" s="298"/>
      <c r="F318" s="299">
        <v>1088.9000000000001</v>
      </c>
      <c r="G318" s="299">
        <v>215</v>
      </c>
      <c r="H318" s="289">
        <f t="shared" si="4"/>
        <v>19.744696482688951</v>
      </c>
    </row>
    <row r="319" spans="1:8" x14ac:dyDescent="0.2">
      <c r="A319" s="295" t="s">
        <v>713</v>
      </c>
      <c r="B319" s="296">
        <v>4</v>
      </c>
      <c r="C319" s="296">
        <v>1</v>
      </c>
      <c r="D319" s="297" t="s">
        <v>833</v>
      </c>
      <c r="E319" s="298">
        <v>800</v>
      </c>
      <c r="F319" s="299">
        <v>1088.9000000000001</v>
      </c>
      <c r="G319" s="299">
        <v>215</v>
      </c>
      <c r="H319" s="289">
        <f t="shared" si="4"/>
        <v>19.744696482688951</v>
      </c>
    </row>
    <row r="320" spans="1:8" ht="22.5" x14ac:dyDescent="0.2">
      <c r="A320" s="295" t="s">
        <v>834</v>
      </c>
      <c r="B320" s="296">
        <v>4</v>
      </c>
      <c r="C320" s="296">
        <v>1</v>
      </c>
      <c r="D320" s="297">
        <v>1200000000</v>
      </c>
      <c r="E320" s="298"/>
      <c r="F320" s="299">
        <v>57265</v>
      </c>
      <c r="G320" s="299">
        <v>56785.8</v>
      </c>
      <c r="H320" s="289">
        <f t="shared" si="4"/>
        <v>99.16318868418756</v>
      </c>
    </row>
    <row r="321" spans="1:8" ht="33.75" x14ac:dyDescent="0.2">
      <c r="A321" s="295" t="s">
        <v>835</v>
      </c>
      <c r="B321" s="296">
        <v>4</v>
      </c>
      <c r="C321" s="296">
        <v>1</v>
      </c>
      <c r="D321" s="297">
        <v>1220000000</v>
      </c>
      <c r="E321" s="298"/>
      <c r="F321" s="299">
        <v>57265</v>
      </c>
      <c r="G321" s="299">
        <v>56785.8</v>
      </c>
      <c r="H321" s="289">
        <f t="shared" si="4"/>
        <v>99.16318868418756</v>
      </c>
    </row>
    <row r="322" spans="1:8" ht="22.5" x14ac:dyDescent="0.2">
      <c r="A322" s="295" t="s">
        <v>836</v>
      </c>
      <c r="B322" s="296">
        <v>4</v>
      </c>
      <c r="C322" s="296">
        <v>1</v>
      </c>
      <c r="D322" s="297">
        <v>1220040030</v>
      </c>
      <c r="E322" s="298"/>
      <c r="F322" s="299">
        <v>57265</v>
      </c>
      <c r="G322" s="299">
        <v>56785.8</v>
      </c>
      <c r="H322" s="289">
        <f t="shared" si="4"/>
        <v>99.16318868418756</v>
      </c>
    </row>
    <row r="323" spans="1:8" ht="22.5" x14ac:dyDescent="0.2">
      <c r="A323" s="295" t="s">
        <v>724</v>
      </c>
      <c r="B323" s="296">
        <v>4</v>
      </c>
      <c r="C323" s="296">
        <v>1</v>
      </c>
      <c r="D323" s="297">
        <v>1220040030</v>
      </c>
      <c r="E323" s="298">
        <v>600</v>
      </c>
      <c r="F323" s="299">
        <v>57265</v>
      </c>
      <c r="G323" s="299">
        <v>56785.8</v>
      </c>
      <c r="H323" s="289">
        <f t="shared" si="4"/>
        <v>99.16318868418756</v>
      </c>
    </row>
    <row r="324" spans="1:8" ht="22.5" x14ac:dyDescent="0.2">
      <c r="A324" s="295" t="s">
        <v>759</v>
      </c>
      <c r="B324" s="296">
        <v>4</v>
      </c>
      <c r="C324" s="296">
        <v>1</v>
      </c>
      <c r="D324" s="297">
        <v>1900000000</v>
      </c>
      <c r="E324" s="298"/>
      <c r="F324" s="299">
        <v>5549.6</v>
      </c>
      <c r="G324" s="299">
        <v>5389.2</v>
      </c>
      <c r="H324" s="289">
        <f t="shared" si="4"/>
        <v>97.109701600115315</v>
      </c>
    </row>
    <row r="325" spans="1:8" x14ac:dyDescent="0.2">
      <c r="A325" s="295" t="s">
        <v>760</v>
      </c>
      <c r="B325" s="296">
        <v>4</v>
      </c>
      <c r="C325" s="296">
        <v>1</v>
      </c>
      <c r="D325" s="297">
        <v>1930000000</v>
      </c>
      <c r="E325" s="298"/>
      <c r="F325" s="299">
        <v>5549.6</v>
      </c>
      <c r="G325" s="299">
        <v>5389.2</v>
      </c>
      <c r="H325" s="289">
        <f t="shared" si="4"/>
        <v>97.109701600115315</v>
      </c>
    </row>
    <row r="326" spans="1:8" x14ac:dyDescent="0.2">
      <c r="A326" s="295" t="s">
        <v>761</v>
      </c>
      <c r="B326" s="296">
        <v>4</v>
      </c>
      <c r="C326" s="296">
        <v>1</v>
      </c>
      <c r="D326" s="297">
        <v>1930008830</v>
      </c>
      <c r="E326" s="298"/>
      <c r="F326" s="299">
        <v>5549.6</v>
      </c>
      <c r="G326" s="299">
        <v>5389.2</v>
      </c>
      <c r="H326" s="289">
        <f t="shared" si="4"/>
        <v>97.109701600115315</v>
      </c>
    </row>
    <row r="327" spans="1:8" x14ac:dyDescent="0.2">
      <c r="A327" s="295" t="s">
        <v>698</v>
      </c>
      <c r="B327" s="296">
        <v>4</v>
      </c>
      <c r="C327" s="296">
        <v>1</v>
      </c>
      <c r="D327" s="297">
        <v>1930008830</v>
      </c>
      <c r="E327" s="298">
        <v>200</v>
      </c>
      <c r="F327" s="299">
        <v>5549.6</v>
      </c>
      <c r="G327" s="299">
        <v>5389.2</v>
      </c>
      <c r="H327" s="289">
        <f t="shared" si="4"/>
        <v>97.109701600115315</v>
      </c>
    </row>
    <row r="328" spans="1:8" x14ac:dyDescent="0.2">
      <c r="A328" s="295" t="s">
        <v>712</v>
      </c>
      <c r="B328" s="296">
        <v>4</v>
      </c>
      <c r="C328" s="296">
        <v>1</v>
      </c>
      <c r="D328" s="297">
        <v>8900000000</v>
      </c>
      <c r="E328" s="298"/>
      <c r="F328" s="299">
        <v>35675.9</v>
      </c>
      <c r="G328" s="299">
        <v>33861.300000000003</v>
      </c>
      <c r="H328" s="289">
        <f t="shared" si="4"/>
        <v>94.913653194453403</v>
      </c>
    </row>
    <row r="329" spans="1:8" x14ac:dyDescent="0.2">
      <c r="A329" s="295" t="s">
        <v>712</v>
      </c>
      <c r="B329" s="296">
        <v>4</v>
      </c>
      <c r="C329" s="296">
        <v>1</v>
      </c>
      <c r="D329" s="297">
        <v>8900000110</v>
      </c>
      <c r="E329" s="298"/>
      <c r="F329" s="299">
        <v>28092.3</v>
      </c>
      <c r="G329" s="299">
        <v>27556.5</v>
      </c>
      <c r="H329" s="289">
        <f t="shared" si="4"/>
        <v>98.092715797567308</v>
      </c>
    </row>
    <row r="330" spans="1:8" ht="33.75" x14ac:dyDescent="0.2">
      <c r="A330" s="295" t="s">
        <v>695</v>
      </c>
      <c r="B330" s="296">
        <v>4</v>
      </c>
      <c r="C330" s="296">
        <v>1</v>
      </c>
      <c r="D330" s="297">
        <v>8900000110</v>
      </c>
      <c r="E330" s="298">
        <v>100</v>
      </c>
      <c r="F330" s="299">
        <v>28092.3</v>
      </c>
      <c r="G330" s="299">
        <v>27556.5</v>
      </c>
      <c r="H330" s="289">
        <f t="shared" si="4"/>
        <v>98.092715797567308</v>
      </c>
    </row>
    <row r="331" spans="1:8" x14ac:dyDescent="0.2">
      <c r="A331" s="295" t="s">
        <v>712</v>
      </c>
      <c r="B331" s="296">
        <v>4</v>
      </c>
      <c r="C331" s="296">
        <v>1</v>
      </c>
      <c r="D331" s="297">
        <v>8900000190</v>
      </c>
      <c r="E331" s="298"/>
      <c r="F331" s="299">
        <v>7566.1</v>
      </c>
      <c r="G331" s="299">
        <v>6287.3</v>
      </c>
      <c r="H331" s="289">
        <f t="shared" si="4"/>
        <v>83.098293704814893</v>
      </c>
    </row>
    <row r="332" spans="1:8" ht="33.75" x14ac:dyDescent="0.2">
      <c r="A332" s="295" t="s">
        <v>695</v>
      </c>
      <c r="B332" s="296">
        <v>4</v>
      </c>
      <c r="C332" s="296">
        <v>1</v>
      </c>
      <c r="D332" s="297">
        <v>8900000190</v>
      </c>
      <c r="E332" s="298">
        <v>100</v>
      </c>
      <c r="F332" s="299">
        <v>873.5</v>
      </c>
      <c r="G332" s="299">
        <v>355</v>
      </c>
      <c r="H332" s="289">
        <f t="shared" si="4"/>
        <v>40.641099026903262</v>
      </c>
    </row>
    <row r="333" spans="1:8" x14ac:dyDescent="0.2">
      <c r="A333" s="295" t="s">
        <v>698</v>
      </c>
      <c r="B333" s="296">
        <v>4</v>
      </c>
      <c r="C333" s="296">
        <v>1</v>
      </c>
      <c r="D333" s="297">
        <v>8900000190</v>
      </c>
      <c r="E333" s="298">
        <v>200</v>
      </c>
      <c r="F333" s="299">
        <v>6516.5</v>
      </c>
      <c r="G333" s="299">
        <v>5840.6</v>
      </c>
      <c r="H333" s="289">
        <f t="shared" si="4"/>
        <v>89.627867720402065</v>
      </c>
    </row>
    <row r="334" spans="1:8" x14ac:dyDescent="0.2">
      <c r="A334" s="295" t="s">
        <v>713</v>
      </c>
      <c r="B334" s="296">
        <v>4</v>
      </c>
      <c r="C334" s="296">
        <v>1</v>
      </c>
      <c r="D334" s="297">
        <v>8900000190</v>
      </c>
      <c r="E334" s="298">
        <v>800</v>
      </c>
      <c r="F334" s="299">
        <v>176.1</v>
      </c>
      <c r="G334" s="299">
        <v>91.7</v>
      </c>
      <c r="H334" s="289">
        <f t="shared" ref="H334:H397" si="5">+G334/F334*100</f>
        <v>52.072685973878485</v>
      </c>
    </row>
    <row r="335" spans="1:8" x14ac:dyDescent="0.2">
      <c r="A335" s="295" t="s">
        <v>712</v>
      </c>
      <c r="B335" s="296">
        <v>4</v>
      </c>
      <c r="C335" s="296">
        <v>1</v>
      </c>
      <c r="D335" s="297">
        <v>8900000870</v>
      </c>
      <c r="E335" s="298"/>
      <c r="F335" s="299">
        <v>17.5</v>
      </c>
      <c r="G335" s="299">
        <v>17.5</v>
      </c>
      <c r="H335" s="289">
        <f t="shared" si="5"/>
        <v>100</v>
      </c>
    </row>
    <row r="336" spans="1:8" ht="33.75" x14ac:dyDescent="0.2">
      <c r="A336" s="295" t="s">
        <v>695</v>
      </c>
      <c r="B336" s="296">
        <v>4</v>
      </c>
      <c r="C336" s="296">
        <v>1</v>
      </c>
      <c r="D336" s="297">
        <v>8900000870</v>
      </c>
      <c r="E336" s="298">
        <v>100</v>
      </c>
      <c r="F336" s="299">
        <v>17.5</v>
      </c>
      <c r="G336" s="299">
        <v>17.5</v>
      </c>
      <c r="H336" s="289">
        <f t="shared" si="5"/>
        <v>100</v>
      </c>
    </row>
    <row r="337" spans="1:8" s="285" customFormat="1" ht="10.5" x14ac:dyDescent="0.15">
      <c r="A337" s="291" t="s">
        <v>837</v>
      </c>
      <c r="B337" s="292">
        <v>4</v>
      </c>
      <c r="C337" s="292">
        <v>2</v>
      </c>
      <c r="D337" s="293"/>
      <c r="E337" s="294"/>
      <c r="F337" s="282">
        <v>3697042.6</v>
      </c>
      <c r="G337" s="282">
        <v>3694922.3</v>
      </c>
      <c r="H337" s="283">
        <f t="shared" si="5"/>
        <v>99.942648753898581</v>
      </c>
    </row>
    <row r="338" spans="1:8" ht="22.5" x14ac:dyDescent="0.2">
      <c r="A338" s="295" t="s">
        <v>759</v>
      </c>
      <c r="B338" s="296">
        <v>4</v>
      </c>
      <c r="C338" s="296">
        <v>2</v>
      </c>
      <c r="D338" s="297">
        <v>1900000000</v>
      </c>
      <c r="E338" s="298"/>
      <c r="F338" s="299">
        <v>3697042.6</v>
      </c>
      <c r="G338" s="299">
        <v>3694922.3</v>
      </c>
      <c r="H338" s="289">
        <f t="shared" si="5"/>
        <v>99.942648753898581</v>
      </c>
    </row>
    <row r="339" spans="1:8" x14ac:dyDescent="0.2">
      <c r="A339" s="295" t="s">
        <v>760</v>
      </c>
      <c r="B339" s="296">
        <v>4</v>
      </c>
      <c r="C339" s="296">
        <v>2</v>
      </c>
      <c r="D339" s="297">
        <v>1930000000</v>
      </c>
      <c r="E339" s="298"/>
      <c r="F339" s="299">
        <v>3697042.6</v>
      </c>
      <c r="G339" s="299">
        <v>3694922.3</v>
      </c>
      <c r="H339" s="289">
        <f t="shared" si="5"/>
        <v>99.942648753898581</v>
      </c>
    </row>
    <row r="340" spans="1:8" ht="22.5" x14ac:dyDescent="0.2">
      <c r="A340" s="295" t="s">
        <v>838</v>
      </c>
      <c r="B340" s="296">
        <v>4</v>
      </c>
      <c r="C340" s="296">
        <v>2</v>
      </c>
      <c r="D340" s="297">
        <v>1930000310</v>
      </c>
      <c r="E340" s="298"/>
      <c r="F340" s="299">
        <v>71315.8</v>
      </c>
      <c r="G340" s="299">
        <v>71315.8</v>
      </c>
      <c r="H340" s="289">
        <f t="shared" si="5"/>
        <v>100</v>
      </c>
    </row>
    <row r="341" spans="1:8" x14ac:dyDescent="0.2">
      <c r="A341" s="295" t="s">
        <v>713</v>
      </c>
      <c r="B341" s="296">
        <v>4</v>
      </c>
      <c r="C341" s="296">
        <v>2</v>
      </c>
      <c r="D341" s="297">
        <v>1930000310</v>
      </c>
      <c r="E341" s="298">
        <v>800</v>
      </c>
      <c r="F341" s="299">
        <v>71315.8</v>
      </c>
      <c r="G341" s="299">
        <v>71315.8</v>
      </c>
      <c r="H341" s="289">
        <f t="shared" si="5"/>
        <v>100</v>
      </c>
    </row>
    <row r="342" spans="1:8" ht="33.75" x14ac:dyDescent="0.2">
      <c r="A342" s="295" t="s">
        <v>839</v>
      </c>
      <c r="B342" s="296">
        <v>4</v>
      </c>
      <c r="C342" s="296">
        <v>2</v>
      </c>
      <c r="D342" s="297">
        <v>1930067010</v>
      </c>
      <c r="E342" s="298"/>
      <c r="F342" s="299">
        <v>74788.600000000006</v>
      </c>
      <c r="G342" s="299">
        <v>74788.600000000006</v>
      </c>
      <c r="H342" s="289">
        <f t="shared" si="5"/>
        <v>100</v>
      </c>
    </row>
    <row r="343" spans="1:8" x14ac:dyDescent="0.2">
      <c r="A343" s="295" t="s">
        <v>713</v>
      </c>
      <c r="B343" s="296">
        <v>4</v>
      </c>
      <c r="C343" s="296">
        <v>2</v>
      </c>
      <c r="D343" s="297">
        <v>1930067010</v>
      </c>
      <c r="E343" s="298">
        <v>800</v>
      </c>
      <c r="F343" s="299">
        <v>74788.600000000006</v>
      </c>
      <c r="G343" s="299">
        <v>74788.600000000006</v>
      </c>
      <c r="H343" s="289">
        <f t="shared" si="5"/>
        <v>100</v>
      </c>
    </row>
    <row r="344" spans="1:8" ht="56.25" x14ac:dyDescent="0.2">
      <c r="A344" s="295" t="s">
        <v>840</v>
      </c>
      <c r="B344" s="296">
        <v>4</v>
      </c>
      <c r="C344" s="296">
        <v>2</v>
      </c>
      <c r="D344" s="297">
        <v>1930067020</v>
      </c>
      <c r="E344" s="298"/>
      <c r="F344" s="299">
        <v>218900.7</v>
      </c>
      <c r="G344" s="299">
        <v>218900.7</v>
      </c>
      <c r="H344" s="289">
        <f t="shared" si="5"/>
        <v>100</v>
      </c>
    </row>
    <row r="345" spans="1:8" x14ac:dyDescent="0.2">
      <c r="A345" s="295" t="s">
        <v>713</v>
      </c>
      <c r="B345" s="296">
        <v>4</v>
      </c>
      <c r="C345" s="296">
        <v>2</v>
      </c>
      <c r="D345" s="297">
        <v>1930067020</v>
      </c>
      <c r="E345" s="298">
        <v>800</v>
      </c>
      <c r="F345" s="299">
        <v>218900.7</v>
      </c>
      <c r="G345" s="299">
        <v>218900.7</v>
      </c>
      <c r="H345" s="289">
        <f t="shared" si="5"/>
        <v>100</v>
      </c>
    </row>
    <row r="346" spans="1:8" x14ac:dyDescent="0.2">
      <c r="A346" s="295" t="s">
        <v>841</v>
      </c>
      <c r="B346" s="296">
        <v>4</v>
      </c>
      <c r="C346" s="296">
        <v>2</v>
      </c>
      <c r="D346" s="297">
        <v>1930067030</v>
      </c>
      <c r="E346" s="298"/>
      <c r="F346" s="299">
        <v>29900</v>
      </c>
      <c r="G346" s="299">
        <v>29900</v>
      </c>
      <c r="H346" s="289">
        <f t="shared" si="5"/>
        <v>100</v>
      </c>
    </row>
    <row r="347" spans="1:8" x14ac:dyDescent="0.2">
      <c r="A347" s="295" t="s">
        <v>713</v>
      </c>
      <c r="B347" s="296">
        <v>4</v>
      </c>
      <c r="C347" s="296">
        <v>2</v>
      </c>
      <c r="D347" s="297">
        <v>1930067030</v>
      </c>
      <c r="E347" s="298">
        <v>800</v>
      </c>
      <c r="F347" s="299">
        <v>29900</v>
      </c>
      <c r="G347" s="299">
        <v>29900</v>
      </c>
      <c r="H347" s="289">
        <f t="shared" si="5"/>
        <v>100</v>
      </c>
    </row>
    <row r="348" spans="1:8" x14ac:dyDescent="0.2">
      <c r="A348" s="295" t="s">
        <v>842</v>
      </c>
      <c r="B348" s="296">
        <v>4</v>
      </c>
      <c r="C348" s="296">
        <v>2</v>
      </c>
      <c r="D348" s="297">
        <v>1930067031</v>
      </c>
      <c r="E348" s="298"/>
      <c r="F348" s="299">
        <v>29900</v>
      </c>
      <c r="G348" s="299">
        <v>29900</v>
      </c>
      <c r="H348" s="289">
        <f t="shared" si="5"/>
        <v>100</v>
      </c>
    </row>
    <row r="349" spans="1:8" x14ac:dyDescent="0.2">
      <c r="A349" s="295" t="s">
        <v>713</v>
      </c>
      <c r="B349" s="296">
        <v>4</v>
      </c>
      <c r="C349" s="296">
        <v>2</v>
      </c>
      <c r="D349" s="297">
        <v>1930067031</v>
      </c>
      <c r="E349" s="298">
        <v>800</v>
      </c>
      <c r="F349" s="299">
        <v>29900</v>
      </c>
      <c r="G349" s="299">
        <v>29900</v>
      </c>
      <c r="H349" s="289">
        <f t="shared" si="5"/>
        <v>100</v>
      </c>
    </row>
    <row r="350" spans="1:8" ht="45" x14ac:dyDescent="0.2">
      <c r="A350" s="295" t="s">
        <v>843</v>
      </c>
      <c r="B350" s="296">
        <v>4</v>
      </c>
      <c r="C350" s="296">
        <v>2</v>
      </c>
      <c r="D350" s="297">
        <v>1930067040</v>
      </c>
      <c r="E350" s="298"/>
      <c r="F350" s="299">
        <v>267620.40000000002</v>
      </c>
      <c r="G350" s="299">
        <v>267620.40000000002</v>
      </c>
      <c r="H350" s="289">
        <f t="shared" si="5"/>
        <v>100</v>
      </c>
    </row>
    <row r="351" spans="1:8" x14ac:dyDescent="0.2">
      <c r="A351" s="295" t="s">
        <v>713</v>
      </c>
      <c r="B351" s="296">
        <v>4</v>
      </c>
      <c r="C351" s="296">
        <v>2</v>
      </c>
      <c r="D351" s="297">
        <v>1930067040</v>
      </c>
      <c r="E351" s="298">
        <v>800</v>
      </c>
      <c r="F351" s="299">
        <v>267620.40000000002</v>
      </c>
      <c r="G351" s="299">
        <v>267620.40000000002</v>
      </c>
      <c r="H351" s="289">
        <f t="shared" si="5"/>
        <v>100</v>
      </c>
    </row>
    <row r="352" spans="1:8" x14ac:dyDescent="0.2">
      <c r="A352" s="295" t="s">
        <v>844</v>
      </c>
      <c r="B352" s="296">
        <v>4</v>
      </c>
      <c r="C352" s="296">
        <v>2</v>
      </c>
      <c r="D352" s="297">
        <v>1930067050</v>
      </c>
      <c r="E352" s="298"/>
      <c r="F352" s="299">
        <v>1600</v>
      </c>
      <c r="G352" s="299">
        <v>1600</v>
      </c>
      <c r="H352" s="289">
        <f t="shared" si="5"/>
        <v>100</v>
      </c>
    </row>
    <row r="353" spans="1:8" x14ac:dyDescent="0.2">
      <c r="A353" s="295" t="s">
        <v>713</v>
      </c>
      <c r="B353" s="296">
        <v>4</v>
      </c>
      <c r="C353" s="296">
        <v>2</v>
      </c>
      <c r="D353" s="297">
        <v>1930067050</v>
      </c>
      <c r="E353" s="298">
        <v>800</v>
      </c>
      <c r="F353" s="299">
        <v>1600</v>
      </c>
      <c r="G353" s="299">
        <v>1600</v>
      </c>
      <c r="H353" s="289">
        <f t="shared" si="5"/>
        <v>100</v>
      </c>
    </row>
    <row r="354" spans="1:8" ht="22.5" x14ac:dyDescent="0.2">
      <c r="A354" s="295" t="s">
        <v>845</v>
      </c>
      <c r="B354" s="296">
        <v>4</v>
      </c>
      <c r="C354" s="296">
        <v>2</v>
      </c>
      <c r="D354" s="297">
        <v>1930067070</v>
      </c>
      <c r="E354" s="298"/>
      <c r="F354" s="299">
        <v>3017.1</v>
      </c>
      <c r="G354" s="299">
        <v>896.8</v>
      </c>
      <c r="H354" s="289">
        <f t="shared" si="5"/>
        <v>29.723907063073813</v>
      </c>
    </row>
    <row r="355" spans="1:8" x14ac:dyDescent="0.2">
      <c r="A355" s="295" t="s">
        <v>713</v>
      </c>
      <c r="B355" s="296">
        <v>4</v>
      </c>
      <c r="C355" s="296">
        <v>2</v>
      </c>
      <c r="D355" s="297">
        <v>1930067070</v>
      </c>
      <c r="E355" s="298">
        <v>800</v>
      </c>
      <c r="F355" s="299">
        <v>3017.1</v>
      </c>
      <c r="G355" s="299">
        <v>896.8</v>
      </c>
      <c r="H355" s="289">
        <f t="shared" si="5"/>
        <v>29.723907063073813</v>
      </c>
    </row>
    <row r="356" spans="1:8" x14ac:dyDescent="0.2">
      <c r="A356" s="295" t="s">
        <v>846</v>
      </c>
      <c r="B356" s="296">
        <v>4</v>
      </c>
      <c r="C356" s="296">
        <v>2</v>
      </c>
      <c r="D356" s="297" t="s">
        <v>847</v>
      </c>
      <c r="E356" s="298"/>
      <c r="F356" s="299">
        <v>3000000</v>
      </c>
      <c r="G356" s="299">
        <v>3000000</v>
      </c>
      <c r="H356" s="289">
        <f t="shared" si="5"/>
        <v>100</v>
      </c>
    </row>
    <row r="357" spans="1:8" x14ac:dyDescent="0.2">
      <c r="A357" s="295" t="s">
        <v>713</v>
      </c>
      <c r="B357" s="296">
        <v>4</v>
      </c>
      <c r="C357" s="296">
        <v>2</v>
      </c>
      <c r="D357" s="297" t="s">
        <v>847</v>
      </c>
      <c r="E357" s="298">
        <v>800</v>
      </c>
      <c r="F357" s="299">
        <v>3000000</v>
      </c>
      <c r="G357" s="299">
        <v>3000000</v>
      </c>
      <c r="H357" s="289">
        <f t="shared" si="5"/>
        <v>100</v>
      </c>
    </row>
    <row r="358" spans="1:8" s="285" customFormat="1" ht="10.5" x14ac:dyDescent="0.15">
      <c r="A358" s="291" t="s">
        <v>848</v>
      </c>
      <c r="B358" s="292">
        <v>4</v>
      </c>
      <c r="C358" s="292">
        <v>5</v>
      </c>
      <c r="D358" s="293"/>
      <c r="E358" s="294"/>
      <c r="F358" s="282">
        <v>927089.5</v>
      </c>
      <c r="G358" s="282">
        <v>911255.5</v>
      </c>
      <c r="H358" s="283">
        <f t="shared" si="5"/>
        <v>98.292074281932855</v>
      </c>
    </row>
    <row r="359" spans="1:8" ht="22.5" x14ac:dyDescent="0.2">
      <c r="A359" s="295" t="s">
        <v>849</v>
      </c>
      <c r="B359" s="296">
        <v>4</v>
      </c>
      <c r="C359" s="296">
        <v>5</v>
      </c>
      <c r="D359" s="297">
        <v>1800000000</v>
      </c>
      <c r="E359" s="298"/>
      <c r="F359" s="299">
        <v>851990.1</v>
      </c>
      <c r="G359" s="299">
        <v>837878</v>
      </c>
      <c r="H359" s="289">
        <f t="shared" si="5"/>
        <v>98.343630988200445</v>
      </c>
    </row>
    <row r="360" spans="1:8" x14ac:dyDescent="0.2">
      <c r="A360" s="295" t="s">
        <v>850</v>
      </c>
      <c r="B360" s="296">
        <v>4</v>
      </c>
      <c r="C360" s="296">
        <v>5</v>
      </c>
      <c r="D360" s="297">
        <v>1850000000</v>
      </c>
      <c r="E360" s="298"/>
      <c r="F360" s="299">
        <v>470584.8</v>
      </c>
      <c r="G360" s="299">
        <v>465070.4</v>
      </c>
      <c r="H360" s="289">
        <f t="shared" si="5"/>
        <v>98.828181445724567</v>
      </c>
    </row>
    <row r="361" spans="1:8" x14ac:dyDescent="0.2">
      <c r="A361" s="295" t="s">
        <v>851</v>
      </c>
      <c r="B361" s="296">
        <v>4</v>
      </c>
      <c r="C361" s="296">
        <v>5</v>
      </c>
      <c r="D361" s="297">
        <v>1850100000</v>
      </c>
      <c r="E361" s="298"/>
      <c r="F361" s="299">
        <v>1152.2</v>
      </c>
      <c r="G361" s="299">
        <v>1152.2</v>
      </c>
      <c r="H361" s="289">
        <f t="shared" si="5"/>
        <v>100</v>
      </c>
    </row>
    <row r="362" spans="1:8" ht="22.5" x14ac:dyDescent="0.2">
      <c r="A362" s="295" t="s">
        <v>852</v>
      </c>
      <c r="B362" s="296">
        <v>4</v>
      </c>
      <c r="C362" s="296">
        <v>5</v>
      </c>
      <c r="D362" s="297">
        <v>1850160410</v>
      </c>
      <c r="E362" s="298"/>
      <c r="F362" s="299">
        <v>1152.2</v>
      </c>
      <c r="G362" s="299">
        <v>1152.2</v>
      </c>
      <c r="H362" s="289">
        <f t="shared" si="5"/>
        <v>100</v>
      </c>
    </row>
    <row r="363" spans="1:8" x14ac:dyDescent="0.2">
      <c r="A363" s="295" t="s">
        <v>713</v>
      </c>
      <c r="B363" s="296">
        <v>4</v>
      </c>
      <c r="C363" s="296">
        <v>5</v>
      </c>
      <c r="D363" s="297">
        <v>1850160410</v>
      </c>
      <c r="E363" s="298">
        <v>800</v>
      </c>
      <c r="F363" s="299">
        <v>1152.2</v>
      </c>
      <c r="G363" s="299">
        <v>1152.2</v>
      </c>
      <c r="H363" s="289">
        <f t="shared" si="5"/>
        <v>100</v>
      </c>
    </row>
    <row r="364" spans="1:8" ht="22.5" x14ac:dyDescent="0.2">
      <c r="A364" s="295" t="s">
        <v>853</v>
      </c>
      <c r="B364" s="296">
        <v>4</v>
      </c>
      <c r="C364" s="296">
        <v>5</v>
      </c>
      <c r="D364" s="297">
        <v>1850200000</v>
      </c>
      <c r="E364" s="298"/>
      <c r="F364" s="299">
        <v>279889.59999999998</v>
      </c>
      <c r="G364" s="299">
        <v>279889.59999999998</v>
      </c>
      <c r="H364" s="289">
        <f t="shared" si="5"/>
        <v>100</v>
      </c>
    </row>
    <row r="365" spans="1:8" ht="22.5" x14ac:dyDescent="0.2">
      <c r="A365" s="295" t="s">
        <v>854</v>
      </c>
      <c r="B365" s="296">
        <v>4</v>
      </c>
      <c r="C365" s="296">
        <v>5</v>
      </c>
      <c r="D365" s="297" t="s">
        <v>855</v>
      </c>
      <c r="E365" s="298"/>
      <c r="F365" s="299">
        <v>167758.5</v>
      </c>
      <c r="G365" s="299">
        <v>167758.5</v>
      </c>
      <c r="H365" s="289">
        <f t="shared" si="5"/>
        <v>100</v>
      </c>
    </row>
    <row r="366" spans="1:8" ht="22.5" x14ac:dyDescent="0.2">
      <c r="A366" s="295" t="s">
        <v>724</v>
      </c>
      <c r="B366" s="296">
        <v>4</v>
      </c>
      <c r="C366" s="296">
        <v>5</v>
      </c>
      <c r="D366" s="297" t="s">
        <v>855</v>
      </c>
      <c r="E366" s="298">
        <v>600</v>
      </c>
      <c r="F366" s="299">
        <v>39094.1</v>
      </c>
      <c r="G366" s="299">
        <v>39094.1</v>
      </c>
      <c r="H366" s="289">
        <f t="shared" si="5"/>
        <v>100</v>
      </c>
    </row>
    <row r="367" spans="1:8" x14ac:dyDescent="0.2">
      <c r="A367" s="295" t="s">
        <v>713</v>
      </c>
      <c r="B367" s="296">
        <v>4</v>
      </c>
      <c r="C367" s="296">
        <v>5</v>
      </c>
      <c r="D367" s="297" t="s">
        <v>855</v>
      </c>
      <c r="E367" s="298">
        <v>800</v>
      </c>
      <c r="F367" s="299">
        <v>128664.4</v>
      </c>
      <c r="G367" s="299">
        <v>128664.4</v>
      </c>
      <c r="H367" s="289">
        <f t="shared" si="5"/>
        <v>100</v>
      </c>
    </row>
    <row r="368" spans="1:8" ht="22.5" x14ac:dyDescent="0.2">
      <c r="A368" s="295" t="s">
        <v>856</v>
      </c>
      <c r="B368" s="296">
        <v>4</v>
      </c>
      <c r="C368" s="296">
        <v>5</v>
      </c>
      <c r="D368" s="297" t="s">
        <v>857</v>
      </c>
      <c r="E368" s="298"/>
      <c r="F368" s="299">
        <v>112131.1</v>
      </c>
      <c r="G368" s="299">
        <v>112131.1</v>
      </c>
      <c r="H368" s="289">
        <f t="shared" si="5"/>
        <v>100</v>
      </c>
    </row>
    <row r="369" spans="1:8" ht="22.5" x14ac:dyDescent="0.2">
      <c r="A369" s="295" t="s">
        <v>724</v>
      </c>
      <c r="B369" s="296">
        <v>4</v>
      </c>
      <c r="C369" s="296">
        <v>5</v>
      </c>
      <c r="D369" s="297" t="s">
        <v>857</v>
      </c>
      <c r="E369" s="298">
        <v>600</v>
      </c>
      <c r="F369" s="299">
        <v>1693.5</v>
      </c>
      <c r="G369" s="299">
        <v>1693.5</v>
      </c>
      <c r="H369" s="289">
        <f t="shared" si="5"/>
        <v>100</v>
      </c>
    </row>
    <row r="370" spans="1:8" x14ac:dyDescent="0.2">
      <c r="A370" s="295" t="s">
        <v>713</v>
      </c>
      <c r="B370" s="296">
        <v>4</v>
      </c>
      <c r="C370" s="296">
        <v>5</v>
      </c>
      <c r="D370" s="297" t="s">
        <v>857</v>
      </c>
      <c r="E370" s="298">
        <v>800</v>
      </c>
      <c r="F370" s="299">
        <v>110437.6</v>
      </c>
      <c r="G370" s="299">
        <v>110437.6</v>
      </c>
      <c r="H370" s="289">
        <f t="shared" si="5"/>
        <v>100</v>
      </c>
    </row>
    <row r="371" spans="1:8" ht="22.5" x14ac:dyDescent="0.2">
      <c r="A371" s="295" t="s">
        <v>858</v>
      </c>
      <c r="B371" s="296">
        <v>4</v>
      </c>
      <c r="C371" s="296">
        <v>5</v>
      </c>
      <c r="D371" s="297">
        <v>1850300000</v>
      </c>
      <c r="E371" s="298"/>
      <c r="F371" s="299">
        <v>1206.9000000000001</v>
      </c>
      <c r="G371" s="299">
        <v>1206.9000000000001</v>
      </c>
      <c r="H371" s="289">
        <f t="shared" si="5"/>
        <v>100</v>
      </c>
    </row>
    <row r="372" spans="1:8" x14ac:dyDescent="0.2">
      <c r="A372" s="295" t="s">
        <v>859</v>
      </c>
      <c r="B372" s="296">
        <v>4</v>
      </c>
      <c r="C372" s="296">
        <v>5</v>
      </c>
      <c r="D372" s="297">
        <v>1850360110</v>
      </c>
      <c r="E372" s="298"/>
      <c r="F372" s="299">
        <v>1206.9000000000001</v>
      </c>
      <c r="G372" s="299">
        <v>1206.9000000000001</v>
      </c>
      <c r="H372" s="289">
        <f t="shared" si="5"/>
        <v>100</v>
      </c>
    </row>
    <row r="373" spans="1:8" x14ac:dyDescent="0.2">
      <c r="A373" s="295" t="s">
        <v>713</v>
      </c>
      <c r="B373" s="296">
        <v>4</v>
      </c>
      <c r="C373" s="296">
        <v>5</v>
      </c>
      <c r="D373" s="297">
        <v>1850360110</v>
      </c>
      <c r="E373" s="298">
        <v>800</v>
      </c>
      <c r="F373" s="299">
        <v>1206.9000000000001</v>
      </c>
      <c r="G373" s="299">
        <v>1206.9000000000001</v>
      </c>
      <c r="H373" s="289">
        <f t="shared" si="5"/>
        <v>100</v>
      </c>
    </row>
    <row r="374" spans="1:8" ht="22.5" x14ac:dyDescent="0.2">
      <c r="A374" s="295" t="s">
        <v>860</v>
      </c>
      <c r="B374" s="296">
        <v>4</v>
      </c>
      <c r="C374" s="296">
        <v>5</v>
      </c>
      <c r="D374" s="297">
        <v>1850400000</v>
      </c>
      <c r="E374" s="298"/>
      <c r="F374" s="299">
        <v>44205.8</v>
      </c>
      <c r="G374" s="299">
        <v>44027</v>
      </c>
      <c r="H374" s="289">
        <f t="shared" si="5"/>
        <v>99.595528188608725</v>
      </c>
    </row>
    <row r="375" spans="1:8" ht="22.5" x14ac:dyDescent="0.2">
      <c r="A375" s="295" t="s">
        <v>860</v>
      </c>
      <c r="B375" s="296">
        <v>4</v>
      </c>
      <c r="C375" s="296">
        <v>5</v>
      </c>
      <c r="D375" s="297">
        <v>1850400120</v>
      </c>
      <c r="E375" s="298"/>
      <c r="F375" s="299">
        <v>4000</v>
      </c>
      <c r="G375" s="299">
        <v>4000</v>
      </c>
      <c r="H375" s="289">
        <f t="shared" si="5"/>
        <v>100</v>
      </c>
    </row>
    <row r="376" spans="1:8" x14ac:dyDescent="0.2">
      <c r="A376" s="295" t="s">
        <v>698</v>
      </c>
      <c r="B376" s="296">
        <v>4</v>
      </c>
      <c r="C376" s="296">
        <v>5</v>
      </c>
      <c r="D376" s="297">
        <v>1850400120</v>
      </c>
      <c r="E376" s="298">
        <v>200</v>
      </c>
      <c r="F376" s="299">
        <v>4000</v>
      </c>
      <c r="G376" s="299">
        <v>4000</v>
      </c>
      <c r="H376" s="289">
        <f t="shared" si="5"/>
        <v>100</v>
      </c>
    </row>
    <row r="377" spans="1:8" ht="22.5" x14ac:dyDescent="0.2">
      <c r="A377" s="295" t="s">
        <v>860</v>
      </c>
      <c r="B377" s="296">
        <v>4</v>
      </c>
      <c r="C377" s="296">
        <v>5</v>
      </c>
      <c r="D377" s="297">
        <v>1850400130</v>
      </c>
      <c r="E377" s="298"/>
      <c r="F377" s="299">
        <v>12</v>
      </c>
      <c r="G377" s="299">
        <v>12</v>
      </c>
      <c r="H377" s="289">
        <f t="shared" si="5"/>
        <v>100</v>
      </c>
    </row>
    <row r="378" spans="1:8" x14ac:dyDescent="0.2">
      <c r="A378" s="295" t="s">
        <v>698</v>
      </c>
      <c r="B378" s="296">
        <v>4</v>
      </c>
      <c r="C378" s="296">
        <v>5</v>
      </c>
      <c r="D378" s="297">
        <v>1850400130</v>
      </c>
      <c r="E378" s="298">
        <v>200</v>
      </c>
      <c r="F378" s="299">
        <v>12</v>
      </c>
      <c r="G378" s="299">
        <v>12</v>
      </c>
      <c r="H378" s="289">
        <f t="shared" si="5"/>
        <v>100</v>
      </c>
    </row>
    <row r="379" spans="1:8" x14ac:dyDescent="0.2">
      <c r="A379" s="295" t="s">
        <v>861</v>
      </c>
      <c r="B379" s="296">
        <v>4</v>
      </c>
      <c r="C379" s="296">
        <v>5</v>
      </c>
      <c r="D379" s="297">
        <v>1850460110</v>
      </c>
      <c r="E379" s="298"/>
      <c r="F379" s="299">
        <v>4011</v>
      </c>
      <c r="G379" s="299">
        <v>4011</v>
      </c>
      <c r="H379" s="289">
        <f t="shared" si="5"/>
        <v>100</v>
      </c>
    </row>
    <row r="380" spans="1:8" x14ac:dyDescent="0.2">
      <c r="A380" s="295" t="s">
        <v>713</v>
      </c>
      <c r="B380" s="296">
        <v>4</v>
      </c>
      <c r="C380" s="296">
        <v>5</v>
      </c>
      <c r="D380" s="297">
        <v>1850460110</v>
      </c>
      <c r="E380" s="298">
        <v>800</v>
      </c>
      <c r="F380" s="299">
        <v>4011</v>
      </c>
      <c r="G380" s="299">
        <v>4011</v>
      </c>
      <c r="H380" s="289">
        <f t="shared" si="5"/>
        <v>100</v>
      </c>
    </row>
    <row r="381" spans="1:8" x14ac:dyDescent="0.2">
      <c r="A381" s="295" t="s">
        <v>862</v>
      </c>
      <c r="B381" s="296">
        <v>4</v>
      </c>
      <c r="C381" s="296">
        <v>5</v>
      </c>
      <c r="D381" s="297">
        <v>1850460150</v>
      </c>
      <c r="E381" s="298"/>
      <c r="F381" s="299">
        <v>3304.4</v>
      </c>
      <c r="G381" s="299">
        <v>3125.6</v>
      </c>
      <c r="H381" s="289">
        <f t="shared" si="5"/>
        <v>94.589032804745187</v>
      </c>
    </row>
    <row r="382" spans="1:8" x14ac:dyDescent="0.2">
      <c r="A382" s="295" t="s">
        <v>713</v>
      </c>
      <c r="B382" s="296">
        <v>4</v>
      </c>
      <c r="C382" s="296">
        <v>5</v>
      </c>
      <c r="D382" s="297">
        <v>1850460150</v>
      </c>
      <c r="E382" s="298">
        <v>800</v>
      </c>
      <c r="F382" s="299">
        <v>3304.4</v>
      </c>
      <c r="G382" s="299">
        <v>3125.6</v>
      </c>
      <c r="H382" s="289">
        <f t="shared" si="5"/>
        <v>94.589032804745187</v>
      </c>
    </row>
    <row r="383" spans="1:8" x14ac:dyDescent="0.2">
      <c r="A383" s="295" t="s">
        <v>863</v>
      </c>
      <c r="B383" s="296">
        <v>4</v>
      </c>
      <c r="C383" s="296">
        <v>5</v>
      </c>
      <c r="D383" s="297">
        <v>1850460160</v>
      </c>
      <c r="E383" s="298"/>
      <c r="F383" s="299">
        <v>540</v>
      </c>
      <c r="G383" s="299">
        <v>540</v>
      </c>
      <c r="H383" s="289">
        <f t="shared" si="5"/>
        <v>100</v>
      </c>
    </row>
    <row r="384" spans="1:8" x14ac:dyDescent="0.2">
      <c r="A384" s="295" t="s">
        <v>713</v>
      </c>
      <c r="B384" s="296">
        <v>4</v>
      </c>
      <c r="C384" s="296">
        <v>5</v>
      </c>
      <c r="D384" s="297">
        <v>1850460160</v>
      </c>
      <c r="E384" s="298">
        <v>800</v>
      </c>
      <c r="F384" s="299">
        <v>540</v>
      </c>
      <c r="G384" s="299">
        <v>540</v>
      </c>
      <c r="H384" s="289">
        <f t="shared" si="5"/>
        <v>100</v>
      </c>
    </row>
    <row r="385" spans="1:8" x14ac:dyDescent="0.2">
      <c r="A385" s="295" t="s">
        <v>864</v>
      </c>
      <c r="B385" s="296">
        <v>4</v>
      </c>
      <c r="C385" s="296">
        <v>5</v>
      </c>
      <c r="D385" s="297">
        <v>1850460170</v>
      </c>
      <c r="E385" s="298"/>
      <c r="F385" s="299">
        <v>8445.4</v>
      </c>
      <c r="G385" s="299">
        <v>8445.4</v>
      </c>
      <c r="H385" s="289">
        <f t="shared" si="5"/>
        <v>100</v>
      </c>
    </row>
    <row r="386" spans="1:8" x14ac:dyDescent="0.2">
      <c r="A386" s="295" t="s">
        <v>713</v>
      </c>
      <c r="B386" s="296">
        <v>4</v>
      </c>
      <c r="C386" s="296">
        <v>5</v>
      </c>
      <c r="D386" s="297">
        <v>1850460170</v>
      </c>
      <c r="E386" s="298">
        <v>800</v>
      </c>
      <c r="F386" s="299">
        <v>8445.4</v>
      </c>
      <c r="G386" s="299">
        <v>8445.4</v>
      </c>
      <c r="H386" s="289">
        <f t="shared" si="5"/>
        <v>100</v>
      </c>
    </row>
    <row r="387" spans="1:8" x14ac:dyDescent="0.2">
      <c r="A387" s="295" t="s">
        <v>865</v>
      </c>
      <c r="B387" s="296">
        <v>4</v>
      </c>
      <c r="C387" s="296">
        <v>5</v>
      </c>
      <c r="D387" s="297">
        <v>1850460190</v>
      </c>
      <c r="E387" s="298"/>
      <c r="F387" s="299">
        <v>3385.8</v>
      </c>
      <c r="G387" s="299">
        <v>3385.8</v>
      </c>
      <c r="H387" s="289">
        <f t="shared" si="5"/>
        <v>100</v>
      </c>
    </row>
    <row r="388" spans="1:8" ht="22.5" x14ac:dyDescent="0.2">
      <c r="A388" s="295" t="s">
        <v>724</v>
      </c>
      <c r="B388" s="296">
        <v>4</v>
      </c>
      <c r="C388" s="296">
        <v>5</v>
      </c>
      <c r="D388" s="297">
        <v>1850460190</v>
      </c>
      <c r="E388" s="298">
        <v>600</v>
      </c>
      <c r="F388" s="299">
        <v>3385.8</v>
      </c>
      <c r="G388" s="299">
        <v>3385.8</v>
      </c>
      <c r="H388" s="289">
        <f t="shared" si="5"/>
        <v>100</v>
      </c>
    </row>
    <row r="389" spans="1:8" x14ac:dyDescent="0.2">
      <c r="A389" s="295" t="s">
        <v>866</v>
      </c>
      <c r="B389" s="296">
        <v>4</v>
      </c>
      <c r="C389" s="296">
        <v>5</v>
      </c>
      <c r="D389" s="297">
        <v>1850460200</v>
      </c>
      <c r="E389" s="298"/>
      <c r="F389" s="299">
        <v>3507.2</v>
      </c>
      <c r="G389" s="299">
        <v>3507.2</v>
      </c>
      <c r="H389" s="289">
        <f t="shared" si="5"/>
        <v>100</v>
      </c>
    </row>
    <row r="390" spans="1:8" x14ac:dyDescent="0.2">
      <c r="A390" s="295" t="s">
        <v>713</v>
      </c>
      <c r="B390" s="296">
        <v>4</v>
      </c>
      <c r="C390" s="296">
        <v>5</v>
      </c>
      <c r="D390" s="297">
        <v>1850460200</v>
      </c>
      <c r="E390" s="298">
        <v>800</v>
      </c>
      <c r="F390" s="299">
        <v>3507.2</v>
      </c>
      <c r="G390" s="299">
        <v>3507.2</v>
      </c>
      <c r="H390" s="289">
        <f t="shared" si="5"/>
        <v>100</v>
      </c>
    </row>
    <row r="391" spans="1:8" x14ac:dyDescent="0.2">
      <c r="A391" s="295" t="s">
        <v>867</v>
      </c>
      <c r="B391" s="296">
        <v>4</v>
      </c>
      <c r="C391" s="296">
        <v>5</v>
      </c>
      <c r="D391" s="297">
        <v>1850460210</v>
      </c>
      <c r="E391" s="298"/>
      <c r="F391" s="299">
        <v>17000</v>
      </c>
      <c r="G391" s="299">
        <v>17000</v>
      </c>
      <c r="H391" s="289">
        <f t="shared" si="5"/>
        <v>100</v>
      </c>
    </row>
    <row r="392" spans="1:8" x14ac:dyDescent="0.2">
      <c r="A392" s="295" t="s">
        <v>713</v>
      </c>
      <c r="B392" s="296">
        <v>4</v>
      </c>
      <c r="C392" s="296">
        <v>5</v>
      </c>
      <c r="D392" s="297">
        <v>1850460210</v>
      </c>
      <c r="E392" s="298">
        <v>800</v>
      </c>
      <c r="F392" s="299">
        <v>17000</v>
      </c>
      <c r="G392" s="299">
        <v>17000</v>
      </c>
      <c r="H392" s="289">
        <f t="shared" si="5"/>
        <v>100</v>
      </c>
    </row>
    <row r="393" spans="1:8" x14ac:dyDescent="0.2">
      <c r="A393" s="295" t="s">
        <v>868</v>
      </c>
      <c r="B393" s="296">
        <v>4</v>
      </c>
      <c r="C393" s="296">
        <v>5</v>
      </c>
      <c r="D393" s="297">
        <v>1850500000</v>
      </c>
      <c r="E393" s="298"/>
      <c r="F393" s="299">
        <v>90711.8</v>
      </c>
      <c r="G393" s="299">
        <v>85376.2</v>
      </c>
      <c r="H393" s="289">
        <f t="shared" si="5"/>
        <v>94.118075046465833</v>
      </c>
    </row>
    <row r="394" spans="1:8" x14ac:dyDescent="0.2">
      <c r="A394" s="295" t="s">
        <v>869</v>
      </c>
      <c r="B394" s="296">
        <v>4</v>
      </c>
      <c r="C394" s="296">
        <v>5</v>
      </c>
      <c r="D394" s="297">
        <v>1850560460</v>
      </c>
      <c r="E394" s="298"/>
      <c r="F394" s="299">
        <v>7000</v>
      </c>
      <c r="G394" s="299">
        <v>3100</v>
      </c>
      <c r="H394" s="289">
        <f t="shared" si="5"/>
        <v>44.285714285714285</v>
      </c>
    </row>
    <row r="395" spans="1:8" x14ac:dyDescent="0.2">
      <c r="A395" s="295" t="s">
        <v>713</v>
      </c>
      <c r="B395" s="296">
        <v>4</v>
      </c>
      <c r="C395" s="296">
        <v>5</v>
      </c>
      <c r="D395" s="297">
        <v>1850560460</v>
      </c>
      <c r="E395" s="298">
        <v>800</v>
      </c>
      <c r="F395" s="299">
        <v>7000</v>
      </c>
      <c r="G395" s="299">
        <v>3100</v>
      </c>
      <c r="H395" s="289">
        <f t="shared" si="5"/>
        <v>44.285714285714285</v>
      </c>
    </row>
    <row r="396" spans="1:8" ht="22.5" x14ac:dyDescent="0.2">
      <c r="A396" s="295" t="s">
        <v>870</v>
      </c>
      <c r="B396" s="296">
        <v>4</v>
      </c>
      <c r="C396" s="296">
        <v>5</v>
      </c>
      <c r="D396" s="297">
        <v>1850560470</v>
      </c>
      <c r="E396" s="298"/>
      <c r="F396" s="299">
        <v>11040.2</v>
      </c>
      <c r="G396" s="299">
        <v>9872.2000000000007</v>
      </c>
      <c r="H396" s="289">
        <f t="shared" si="5"/>
        <v>89.420481513016071</v>
      </c>
    </row>
    <row r="397" spans="1:8" ht="22.5" x14ac:dyDescent="0.2">
      <c r="A397" s="295" t="s">
        <v>724</v>
      </c>
      <c r="B397" s="296">
        <v>4</v>
      </c>
      <c r="C397" s="296">
        <v>5</v>
      </c>
      <c r="D397" s="297">
        <v>1850560470</v>
      </c>
      <c r="E397" s="298">
        <v>600</v>
      </c>
      <c r="F397" s="299">
        <v>11040.2</v>
      </c>
      <c r="G397" s="299">
        <v>9872.2000000000007</v>
      </c>
      <c r="H397" s="289">
        <f t="shared" si="5"/>
        <v>89.420481513016071</v>
      </c>
    </row>
    <row r="398" spans="1:8" x14ac:dyDescent="0.2">
      <c r="A398" s="295" t="s">
        <v>871</v>
      </c>
      <c r="B398" s="296">
        <v>4</v>
      </c>
      <c r="C398" s="296">
        <v>5</v>
      </c>
      <c r="D398" s="297">
        <v>1850560490</v>
      </c>
      <c r="E398" s="298"/>
      <c r="F398" s="299">
        <v>7838</v>
      </c>
      <c r="G398" s="299">
        <v>7570.4</v>
      </c>
      <c r="H398" s="289">
        <f t="shared" ref="H398:H461" si="6">+G398/F398*100</f>
        <v>96.585863740750185</v>
      </c>
    </row>
    <row r="399" spans="1:8" x14ac:dyDescent="0.2">
      <c r="A399" s="295" t="s">
        <v>713</v>
      </c>
      <c r="B399" s="296">
        <v>4</v>
      </c>
      <c r="C399" s="296">
        <v>5</v>
      </c>
      <c r="D399" s="297">
        <v>1850560490</v>
      </c>
      <c r="E399" s="298">
        <v>800</v>
      </c>
      <c r="F399" s="299">
        <v>7838</v>
      </c>
      <c r="G399" s="299">
        <v>7570.4</v>
      </c>
      <c r="H399" s="289">
        <f t="shared" si="6"/>
        <v>96.585863740750185</v>
      </c>
    </row>
    <row r="400" spans="1:8" ht="22.5" x14ac:dyDescent="0.2">
      <c r="A400" s="295" t="s">
        <v>872</v>
      </c>
      <c r="B400" s="296">
        <v>4</v>
      </c>
      <c r="C400" s="296">
        <v>5</v>
      </c>
      <c r="D400" s="297">
        <v>1850560500</v>
      </c>
      <c r="E400" s="298"/>
      <c r="F400" s="299">
        <v>42063.6</v>
      </c>
      <c r="G400" s="299">
        <v>42063.6</v>
      </c>
      <c r="H400" s="289">
        <f t="shared" si="6"/>
        <v>100</v>
      </c>
    </row>
    <row r="401" spans="1:8" ht="22.5" x14ac:dyDescent="0.2">
      <c r="A401" s="295" t="s">
        <v>724</v>
      </c>
      <c r="B401" s="296">
        <v>4</v>
      </c>
      <c r="C401" s="296">
        <v>5</v>
      </c>
      <c r="D401" s="297">
        <v>1850560500</v>
      </c>
      <c r="E401" s="298">
        <v>600</v>
      </c>
      <c r="F401" s="299">
        <v>42063.6</v>
      </c>
      <c r="G401" s="299">
        <v>42063.6</v>
      </c>
      <c r="H401" s="289">
        <f t="shared" si="6"/>
        <v>100</v>
      </c>
    </row>
    <row r="402" spans="1:8" x14ac:dyDescent="0.2">
      <c r="A402" s="295" t="s">
        <v>873</v>
      </c>
      <c r="B402" s="296">
        <v>4</v>
      </c>
      <c r="C402" s="296">
        <v>5</v>
      </c>
      <c r="D402" s="297">
        <v>1850575030</v>
      </c>
      <c r="E402" s="298"/>
      <c r="F402" s="299">
        <v>22770</v>
      </c>
      <c r="G402" s="299">
        <v>22770</v>
      </c>
      <c r="H402" s="289">
        <f t="shared" si="6"/>
        <v>100</v>
      </c>
    </row>
    <row r="403" spans="1:8" x14ac:dyDescent="0.2">
      <c r="A403" s="295" t="s">
        <v>710</v>
      </c>
      <c r="B403" s="296">
        <v>4</v>
      </c>
      <c r="C403" s="296">
        <v>5</v>
      </c>
      <c r="D403" s="297">
        <v>1850575030</v>
      </c>
      <c r="E403" s="298">
        <v>500</v>
      </c>
      <c r="F403" s="299">
        <v>22770</v>
      </c>
      <c r="G403" s="299">
        <v>22770</v>
      </c>
      <c r="H403" s="289">
        <f t="shared" si="6"/>
        <v>100</v>
      </c>
    </row>
    <row r="404" spans="1:8" x14ac:dyDescent="0.2">
      <c r="A404" s="295" t="s">
        <v>874</v>
      </c>
      <c r="B404" s="296">
        <v>4</v>
      </c>
      <c r="C404" s="296">
        <v>5</v>
      </c>
      <c r="D404" s="297" t="s">
        <v>875</v>
      </c>
      <c r="E404" s="298"/>
      <c r="F404" s="299">
        <v>53418.5</v>
      </c>
      <c r="G404" s="299">
        <v>53418.5</v>
      </c>
      <c r="H404" s="289">
        <f t="shared" si="6"/>
        <v>100</v>
      </c>
    </row>
    <row r="405" spans="1:8" x14ac:dyDescent="0.2">
      <c r="A405" s="295" t="s">
        <v>876</v>
      </c>
      <c r="B405" s="296">
        <v>4</v>
      </c>
      <c r="C405" s="296">
        <v>5</v>
      </c>
      <c r="D405" s="297" t="s">
        <v>877</v>
      </c>
      <c r="E405" s="298"/>
      <c r="F405" s="299">
        <v>53418.5</v>
      </c>
      <c r="G405" s="299">
        <v>53418.5</v>
      </c>
      <c r="H405" s="289">
        <f t="shared" si="6"/>
        <v>100</v>
      </c>
    </row>
    <row r="406" spans="1:8" ht="22.5" x14ac:dyDescent="0.2">
      <c r="A406" s="295" t="s">
        <v>724</v>
      </c>
      <c r="B406" s="296">
        <v>4</v>
      </c>
      <c r="C406" s="296">
        <v>5</v>
      </c>
      <c r="D406" s="297" t="s">
        <v>877</v>
      </c>
      <c r="E406" s="298">
        <v>600</v>
      </c>
      <c r="F406" s="299">
        <v>9599.7000000000007</v>
      </c>
      <c r="G406" s="299">
        <v>9599.7000000000007</v>
      </c>
      <c r="H406" s="289">
        <f t="shared" si="6"/>
        <v>100</v>
      </c>
    </row>
    <row r="407" spans="1:8" x14ac:dyDescent="0.2">
      <c r="A407" s="295" t="s">
        <v>713</v>
      </c>
      <c r="B407" s="296">
        <v>4</v>
      </c>
      <c r="C407" s="296">
        <v>5</v>
      </c>
      <c r="D407" s="297" t="s">
        <v>877</v>
      </c>
      <c r="E407" s="298">
        <v>800</v>
      </c>
      <c r="F407" s="299">
        <v>43818.8</v>
      </c>
      <c r="G407" s="299">
        <v>43818.8</v>
      </c>
      <c r="H407" s="289">
        <f t="shared" si="6"/>
        <v>100</v>
      </c>
    </row>
    <row r="408" spans="1:8" x14ac:dyDescent="0.2">
      <c r="A408" s="295" t="s">
        <v>878</v>
      </c>
      <c r="B408" s="296">
        <v>4</v>
      </c>
      <c r="C408" s="296">
        <v>5</v>
      </c>
      <c r="D408" s="297">
        <v>1870000000</v>
      </c>
      <c r="E408" s="298"/>
      <c r="F408" s="299">
        <v>63706.400000000001</v>
      </c>
      <c r="G408" s="299">
        <v>63097.3</v>
      </c>
      <c r="H408" s="289">
        <f t="shared" si="6"/>
        <v>99.043895118857762</v>
      </c>
    </row>
    <row r="409" spans="1:8" x14ac:dyDescent="0.2">
      <c r="A409" s="295" t="s">
        <v>879</v>
      </c>
      <c r="B409" s="296">
        <v>4</v>
      </c>
      <c r="C409" s="296">
        <v>5</v>
      </c>
      <c r="D409" s="297">
        <v>1870060360</v>
      </c>
      <c r="E409" s="298"/>
      <c r="F409" s="299">
        <v>63706.400000000001</v>
      </c>
      <c r="G409" s="299">
        <v>63097.3</v>
      </c>
      <c r="H409" s="289">
        <f t="shared" si="6"/>
        <v>99.043895118857762</v>
      </c>
    </row>
    <row r="410" spans="1:8" ht="22.5" x14ac:dyDescent="0.2">
      <c r="A410" s="295" t="s">
        <v>724</v>
      </c>
      <c r="B410" s="296">
        <v>4</v>
      </c>
      <c r="C410" s="296">
        <v>5</v>
      </c>
      <c r="D410" s="297">
        <v>1870060360</v>
      </c>
      <c r="E410" s="298">
        <v>600</v>
      </c>
      <c r="F410" s="299">
        <v>8056.1</v>
      </c>
      <c r="G410" s="299">
        <v>8056.1</v>
      </c>
      <c r="H410" s="289">
        <f t="shared" si="6"/>
        <v>100</v>
      </c>
    </row>
    <row r="411" spans="1:8" x14ac:dyDescent="0.2">
      <c r="A411" s="295" t="s">
        <v>713</v>
      </c>
      <c r="B411" s="296">
        <v>4</v>
      </c>
      <c r="C411" s="296">
        <v>5</v>
      </c>
      <c r="D411" s="297">
        <v>1870060360</v>
      </c>
      <c r="E411" s="298">
        <v>800</v>
      </c>
      <c r="F411" s="299">
        <v>55650.3</v>
      </c>
      <c r="G411" s="299">
        <v>55041.2</v>
      </c>
      <c r="H411" s="289">
        <f t="shared" si="6"/>
        <v>98.90548658318103</v>
      </c>
    </row>
    <row r="412" spans="1:8" ht="22.5" x14ac:dyDescent="0.2">
      <c r="A412" s="295" t="s">
        <v>880</v>
      </c>
      <c r="B412" s="296">
        <v>4</v>
      </c>
      <c r="C412" s="296">
        <v>5</v>
      </c>
      <c r="D412" s="297">
        <v>1890000000</v>
      </c>
      <c r="E412" s="298"/>
      <c r="F412" s="299">
        <v>96477.8</v>
      </c>
      <c r="G412" s="299">
        <v>96477.8</v>
      </c>
      <c r="H412" s="289">
        <f t="shared" si="6"/>
        <v>100</v>
      </c>
    </row>
    <row r="413" spans="1:8" ht="33.75" x14ac:dyDescent="0.2">
      <c r="A413" s="295" t="s">
        <v>881</v>
      </c>
      <c r="B413" s="296">
        <v>4</v>
      </c>
      <c r="C413" s="296">
        <v>5</v>
      </c>
      <c r="D413" s="297">
        <v>1890300000</v>
      </c>
      <c r="E413" s="298"/>
      <c r="F413" s="299">
        <v>96477.8</v>
      </c>
      <c r="G413" s="299">
        <v>96477.8</v>
      </c>
      <c r="H413" s="289">
        <f t="shared" si="6"/>
        <v>100</v>
      </c>
    </row>
    <row r="414" spans="1:8" x14ac:dyDescent="0.2">
      <c r="A414" s="295" t="s">
        <v>882</v>
      </c>
      <c r="B414" s="296">
        <v>4</v>
      </c>
      <c r="C414" s="296">
        <v>5</v>
      </c>
      <c r="D414" s="297" t="s">
        <v>883</v>
      </c>
      <c r="E414" s="298"/>
      <c r="F414" s="299">
        <v>96477.8</v>
      </c>
      <c r="G414" s="299">
        <v>96477.8</v>
      </c>
      <c r="H414" s="289">
        <f t="shared" si="6"/>
        <v>100</v>
      </c>
    </row>
    <row r="415" spans="1:8" ht="22.5" x14ac:dyDescent="0.2">
      <c r="A415" s="295" t="s">
        <v>724</v>
      </c>
      <c r="B415" s="296">
        <v>4</v>
      </c>
      <c r="C415" s="296">
        <v>5</v>
      </c>
      <c r="D415" s="297" t="s">
        <v>883</v>
      </c>
      <c r="E415" s="298">
        <v>600</v>
      </c>
      <c r="F415" s="299">
        <v>18033</v>
      </c>
      <c r="G415" s="299">
        <v>18033</v>
      </c>
      <c r="H415" s="289">
        <f t="shared" si="6"/>
        <v>100</v>
      </c>
    </row>
    <row r="416" spans="1:8" x14ac:dyDescent="0.2">
      <c r="A416" s="295" t="s">
        <v>713</v>
      </c>
      <c r="B416" s="296">
        <v>4</v>
      </c>
      <c r="C416" s="296">
        <v>5</v>
      </c>
      <c r="D416" s="297" t="s">
        <v>883</v>
      </c>
      <c r="E416" s="298">
        <v>800</v>
      </c>
      <c r="F416" s="299">
        <v>78444.800000000003</v>
      </c>
      <c r="G416" s="299">
        <v>78444.800000000003</v>
      </c>
      <c r="H416" s="289">
        <f t="shared" si="6"/>
        <v>100</v>
      </c>
    </row>
    <row r="417" spans="1:8" x14ac:dyDescent="0.2">
      <c r="A417" s="295" t="s">
        <v>884</v>
      </c>
      <c r="B417" s="296">
        <v>4</v>
      </c>
      <c r="C417" s="296">
        <v>5</v>
      </c>
      <c r="D417" s="297" t="s">
        <v>885</v>
      </c>
      <c r="E417" s="298"/>
      <c r="F417" s="299">
        <v>1800</v>
      </c>
      <c r="G417" s="299">
        <v>1255</v>
      </c>
      <c r="H417" s="289">
        <f t="shared" si="6"/>
        <v>69.722222222222214</v>
      </c>
    </row>
    <row r="418" spans="1:8" x14ac:dyDescent="0.2">
      <c r="A418" s="295" t="s">
        <v>886</v>
      </c>
      <c r="B418" s="296">
        <v>4</v>
      </c>
      <c r="C418" s="296">
        <v>5</v>
      </c>
      <c r="D418" s="297" t="s">
        <v>887</v>
      </c>
      <c r="E418" s="298"/>
      <c r="F418" s="299">
        <v>1800</v>
      </c>
      <c r="G418" s="299">
        <v>1255</v>
      </c>
      <c r="H418" s="289">
        <f t="shared" si="6"/>
        <v>69.722222222222214</v>
      </c>
    </row>
    <row r="419" spans="1:8" x14ac:dyDescent="0.2">
      <c r="A419" s="295" t="s">
        <v>698</v>
      </c>
      <c r="B419" s="296">
        <v>4</v>
      </c>
      <c r="C419" s="296">
        <v>5</v>
      </c>
      <c r="D419" s="297" t="s">
        <v>887</v>
      </c>
      <c r="E419" s="298">
        <v>200</v>
      </c>
      <c r="F419" s="299">
        <v>1800</v>
      </c>
      <c r="G419" s="299">
        <v>1255</v>
      </c>
      <c r="H419" s="289">
        <f t="shared" si="6"/>
        <v>69.722222222222214</v>
      </c>
    </row>
    <row r="420" spans="1:8" x14ac:dyDescent="0.2">
      <c r="A420" s="295" t="s">
        <v>888</v>
      </c>
      <c r="B420" s="296">
        <v>4</v>
      </c>
      <c r="C420" s="296">
        <v>5</v>
      </c>
      <c r="D420" s="297" t="s">
        <v>889</v>
      </c>
      <c r="E420" s="298"/>
      <c r="F420" s="299">
        <v>22230.6</v>
      </c>
      <c r="G420" s="299">
        <v>22126.1</v>
      </c>
      <c r="H420" s="289">
        <f t="shared" si="6"/>
        <v>99.529927217439024</v>
      </c>
    </row>
    <row r="421" spans="1:8" x14ac:dyDescent="0.2">
      <c r="A421" s="295" t="s">
        <v>890</v>
      </c>
      <c r="B421" s="296">
        <v>4</v>
      </c>
      <c r="C421" s="296">
        <v>5</v>
      </c>
      <c r="D421" s="297" t="s">
        <v>891</v>
      </c>
      <c r="E421" s="298"/>
      <c r="F421" s="299">
        <v>1640.5</v>
      </c>
      <c r="G421" s="299">
        <v>1640.5</v>
      </c>
      <c r="H421" s="289">
        <f t="shared" si="6"/>
        <v>100</v>
      </c>
    </row>
    <row r="422" spans="1:8" x14ac:dyDescent="0.2">
      <c r="A422" s="295" t="s">
        <v>698</v>
      </c>
      <c r="B422" s="296">
        <v>4</v>
      </c>
      <c r="C422" s="296">
        <v>5</v>
      </c>
      <c r="D422" s="297" t="s">
        <v>891</v>
      </c>
      <c r="E422" s="298">
        <v>200</v>
      </c>
      <c r="F422" s="299">
        <v>1640.5</v>
      </c>
      <c r="G422" s="299">
        <v>1640.5</v>
      </c>
      <c r="H422" s="289">
        <f t="shared" si="6"/>
        <v>100</v>
      </c>
    </row>
    <row r="423" spans="1:8" x14ac:dyDescent="0.2">
      <c r="A423" s="295" t="s">
        <v>888</v>
      </c>
      <c r="B423" s="296">
        <v>4</v>
      </c>
      <c r="C423" s="296">
        <v>5</v>
      </c>
      <c r="D423" s="297" t="s">
        <v>892</v>
      </c>
      <c r="E423" s="298"/>
      <c r="F423" s="299">
        <v>135</v>
      </c>
      <c r="G423" s="299">
        <v>135</v>
      </c>
      <c r="H423" s="289">
        <f t="shared" si="6"/>
        <v>100</v>
      </c>
    </row>
    <row r="424" spans="1:8" x14ac:dyDescent="0.2">
      <c r="A424" s="295" t="s">
        <v>698</v>
      </c>
      <c r="B424" s="296">
        <v>4</v>
      </c>
      <c r="C424" s="296">
        <v>5</v>
      </c>
      <c r="D424" s="297" t="s">
        <v>892</v>
      </c>
      <c r="E424" s="298">
        <v>200</v>
      </c>
      <c r="F424" s="299">
        <v>135</v>
      </c>
      <c r="G424" s="299">
        <v>135</v>
      </c>
      <c r="H424" s="289">
        <f t="shared" si="6"/>
        <v>100</v>
      </c>
    </row>
    <row r="425" spans="1:8" x14ac:dyDescent="0.2">
      <c r="A425" s="295" t="s">
        <v>893</v>
      </c>
      <c r="B425" s="296">
        <v>4</v>
      </c>
      <c r="C425" s="296">
        <v>5</v>
      </c>
      <c r="D425" s="297" t="s">
        <v>894</v>
      </c>
      <c r="E425" s="298"/>
      <c r="F425" s="299">
        <v>17855.099999999999</v>
      </c>
      <c r="G425" s="299">
        <v>17850.599999999999</v>
      </c>
      <c r="H425" s="289">
        <f t="shared" si="6"/>
        <v>99.974797116790157</v>
      </c>
    </row>
    <row r="426" spans="1:8" x14ac:dyDescent="0.2">
      <c r="A426" s="295" t="s">
        <v>698</v>
      </c>
      <c r="B426" s="296">
        <v>4</v>
      </c>
      <c r="C426" s="296">
        <v>5</v>
      </c>
      <c r="D426" s="297" t="s">
        <v>894</v>
      </c>
      <c r="E426" s="298">
        <v>200</v>
      </c>
      <c r="F426" s="299">
        <v>14190</v>
      </c>
      <c r="G426" s="299">
        <v>14185.6</v>
      </c>
      <c r="H426" s="289">
        <f t="shared" si="6"/>
        <v>99.968992248062023</v>
      </c>
    </row>
    <row r="427" spans="1:8" x14ac:dyDescent="0.2">
      <c r="A427" s="295" t="s">
        <v>707</v>
      </c>
      <c r="B427" s="296">
        <v>4</v>
      </c>
      <c r="C427" s="296">
        <v>5</v>
      </c>
      <c r="D427" s="297" t="s">
        <v>894</v>
      </c>
      <c r="E427" s="298">
        <v>300</v>
      </c>
      <c r="F427" s="299">
        <v>366</v>
      </c>
      <c r="G427" s="299">
        <v>366</v>
      </c>
      <c r="H427" s="289">
        <f t="shared" si="6"/>
        <v>100</v>
      </c>
    </row>
    <row r="428" spans="1:8" x14ac:dyDescent="0.2">
      <c r="A428" s="295" t="s">
        <v>713</v>
      </c>
      <c r="B428" s="296">
        <v>4</v>
      </c>
      <c r="C428" s="296">
        <v>5</v>
      </c>
      <c r="D428" s="297" t="s">
        <v>894</v>
      </c>
      <c r="E428" s="298">
        <v>800</v>
      </c>
      <c r="F428" s="299">
        <v>3299.1</v>
      </c>
      <c r="G428" s="299">
        <v>3299</v>
      </c>
      <c r="H428" s="289">
        <f t="shared" si="6"/>
        <v>99.996968870297962</v>
      </c>
    </row>
    <row r="429" spans="1:8" ht="22.5" x14ac:dyDescent="0.2">
      <c r="A429" s="295" t="s">
        <v>895</v>
      </c>
      <c r="B429" s="296">
        <v>4</v>
      </c>
      <c r="C429" s="296">
        <v>5</v>
      </c>
      <c r="D429" s="297" t="s">
        <v>896</v>
      </c>
      <c r="E429" s="298"/>
      <c r="F429" s="299">
        <v>2500</v>
      </c>
      <c r="G429" s="299">
        <v>2500</v>
      </c>
      <c r="H429" s="289">
        <f t="shared" si="6"/>
        <v>100</v>
      </c>
    </row>
    <row r="430" spans="1:8" x14ac:dyDescent="0.2">
      <c r="A430" s="295" t="s">
        <v>698</v>
      </c>
      <c r="B430" s="296">
        <v>4</v>
      </c>
      <c r="C430" s="296">
        <v>5</v>
      </c>
      <c r="D430" s="297" t="s">
        <v>896</v>
      </c>
      <c r="E430" s="298">
        <v>200</v>
      </c>
      <c r="F430" s="299">
        <v>2500</v>
      </c>
      <c r="G430" s="299">
        <v>2500</v>
      </c>
      <c r="H430" s="289">
        <f t="shared" si="6"/>
        <v>100</v>
      </c>
    </row>
    <row r="431" spans="1:8" ht="22.5" x14ac:dyDescent="0.2">
      <c r="A431" s="295" t="s">
        <v>897</v>
      </c>
      <c r="B431" s="296">
        <v>4</v>
      </c>
      <c r="C431" s="296">
        <v>5</v>
      </c>
      <c r="D431" s="297" t="s">
        <v>898</v>
      </c>
      <c r="E431" s="298"/>
      <c r="F431" s="299">
        <v>100</v>
      </c>
      <c r="G431" s="299">
        <v>0</v>
      </c>
      <c r="H431" s="289">
        <f t="shared" si="6"/>
        <v>0</v>
      </c>
    </row>
    <row r="432" spans="1:8" x14ac:dyDescent="0.2">
      <c r="A432" s="295" t="s">
        <v>710</v>
      </c>
      <c r="B432" s="296">
        <v>4</v>
      </c>
      <c r="C432" s="296">
        <v>5</v>
      </c>
      <c r="D432" s="297" t="s">
        <v>898</v>
      </c>
      <c r="E432" s="298">
        <v>500</v>
      </c>
      <c r="F432" s="299">
        <v>100</v>
      </c>
      <c r="G432" s="299">
        <v>0</v>
      </c>
      <c r="H432" s="289">
        <f t="shared" si="6"/>
        <v>0</v>
      </c>
    </row>
    <row r="433" spans="1:8" ht="22.5" x14ac:dyDescent="0.2">
      <c r="A433" s="295" t="s">
        <v>899</v>
      </c>
      <c r="B433" s="296">
        <v>4</v>
      </c>
      <c r="C433" s="296">
        <v>5</v>
      </c>
      <c r="D433" s="297" t="s">
        <v>900</v>
      </c>
      <c r="E433" s="298"/>
      <c r="F433" s="299">
        <v>197190.5</v>
      </c>
      <c r="G433" s="299">
        <v>189851.4</v>
      </c>
      <c r="H433" s="289">
        <f t="shared" si="6"/>
        <v>96.278167558781988</v>
      </c>
    </row>
    <row r="434" spans="1:8" ht="22.5" x14ac:dyDescent="0.2">
      <c r="A434" s="295" t="s">
        <v>901</v>
      </c>
      <c r="B434" s="296">
        <v>4</v>
      </c>
      <c r="C434" s="296">
        <v>5</v>
      </c>
      <c r="D434" s="297" t="s">
        <v>902</v>
      </c>
      <c r="E434" s="298"/>
      <c r="F434" s="299">
        <v>192734.1</v>
      </c>
      <c r="G434" s="299">
        <v>185395</v>
      </c>
      <c r="H434" s="289">
        <f t="shared" si="6"/>
        <v>96.192111307755084</v>
      </c>
    </row>
    <row r="435" spans="1:8" ht="22.5" x14ac:dyDescent="0.2">
      <c r="A435" s="295" t="s">
        <v>724</v>
      </c>
      <c r="B435" s="296">
        <v>4</v>
      </c>
      <c r="C435" s="296">
        <v>5</v>
      </c>
      <c r="D435" s="297" t="s">
        <v>902</v>
      </c>
      <c r="E435" s="298">
        <v>600</v>
      </c>
      <c r="F435" s="299">
        <v>192734.1</v>
      </c>
      <c r="G435" s="299">
        <v>185395</v>
      </c>
      <c r="H435" s="289">
        <f t="shared" si="6"/>
        <v>96.192111307755084</v>
      </c>
    </row>
    <row r="436" spans="1:8" ht="22.5" x14ac:dyDescent="0.2">
      <c r="A436" s="295" t="s">
        <v>903</v>
      </c>
      <c r="B436" s="296">
        <v>4</v>
      </c>
      <c r="C436" s="296">
        <v>5</v>
      </c>
      <c r="D436" s="297" t="s">
        <v>904</v>
      </c>
      <c r="E436" s="298"/>
      <c r="F436" s="299">
        <v>4456.3999999999996</v>
      </c>
      <c r="G436" s="299">
        <v>4456.3999999999996</v>
      </c>
      <c r="H436" s="289">
        <f t="shared" si="6"/>
        <v>100</v>
      </c>
    </row>
    <row r="437" spans="1:8" x14ac:dyDescent="0.2">
      <c r="A437" s="295" t="s">
        <v>710</v>
      </c>
      <c r="B437" s="296">
        <v>4</v>
      </c>
      <c r="C437" s="296">
        <v>5</v>
      </c>
      <c r="D437" s="297" t="s">
        <v>904</v>
      </c>
      <c r="E437" s="298">
        <v>500</v>
      </c>
      <c r="F437" s="299">
        <v>4456.3999999999996</v>
      </c>
      <c r="G437" s="299">
        <v>4456.3999999999996</v>
      </c>
      <c r="H437" s="289">
        <f t="shared" si="6"/>
        <v>100</v>
      </c>
    </row>
    <row r="438" spans="1:8" ht="22.5" x14ac:dyDescent="0.2">
      <c r="A438" s="295" t="s">
        <v>759</v>
      </c>
      <c r="B438" s="296">
        <v>4</v>
      </c>
      <c r="C438" s="296">
        <v>5</v>
      </c>
      <c r="D438" s="297">
        <v>1900000000</v>
      </c>
      <c r="E438" s="298"/>
      <c r="F438" s="299">
        <v>4082.6</v>
      </c>
      <c r="G438" s="299">
        <v>4082.5</v>
      </c>
      <c r="H438" s="289">
        <f t="shared" si="6"/>
        <v>99.997550580512424</v>
      </c>
    </row>
    <row r="439" spans="1:8" x14ac:dyDescent="0.2">
      <c r="A439" s="295" t="s">
        <v>760</v>
      </c>
      <c r="B439" s="296">
        <v>4</v>
      </c>
      <c r="C439" s="296">
        <v>5</v>
      </c>
      <c r="D439" s="297">
        <v>1930000000</v>
      </c>
      <c r="E439" s="298"/>
      <c r="F439" s="299">
        <v>4082.6</v>
      </c>
      <c r="G439" s="299">
        <v>4082.5</v>
      </c>
      <c r="H439" s="289">
        <f t="shared" si="6"/>
        <v>99.997550580512424</v>
      </c>
    </row>
    <row r="440" spans="1:8" x14ac:dyDescent="0.2">
      <c r="A440" s="295" t="s">
        <v>761</v>
      </c>
      <c r="B440" s="296">
        <v>4</v>
      </c>
      <c r="C440" s="296">
        <v>5</v>
      </c>
      <c r="D440" s="297">
        <v>1930008830</v>
      </c>
      <c r="E440" s="298"/>
      <c r="F440" s="299">
        <v>4082.6</v>
      </c>
      <c r="G440" s="299">
        <v>4082.5</v>
      </c>
      <c r="H440" s="289">
        <f t="shared" si="6"/>
        <v>99.997550580512424</v>
      </c>
    </row>
    <row r="441" spans="1:8" x14ac:dyDescent="0.2">
      <c r="A441" s="295" t="s">
        <v>698</v>
      </c>
      <c r="B441" s="296">
        <v>4</v>
      </c>
      <c r="C441" s="296">
        <v>5</v>
      </c>
      <c r="D441" s="297">
        <v>1930008830</v>
      </c>
      <c r="E441" s="298">
        <v>200</v>
      </c>
      <c r="F441" s="299">
        <v>4082.6</v>
      </c>
      <c r="G441" s="299">
        <v>4082.5</v>
      </c>
      <c r="H441" s="289">
        <f t="shared" si="6"/>
        <v>99.997550580512424</v>
      </c>
    </row>
    <row r="442" spans="1:8" x14ac:dyDescent="0.2">
      <c r="A442" s="295" t="s">
        <v>905</v>
      </c>
      <c r="B442" s="296">
        <v>4</v>
      </c>
      <c r="C442" s="296">
        <v>5</v>
      </c>
      <c r="D442" s="297">
        <v>8200000000</v>
      </c>
      <c r="E442" s="298"/>
      <c r="F442" s="299">
        <v>1501</v>
      </c>
      <c r="G442" s="299">
        <v>1501</v>
      </c>
      <c r="H442" s="289">
        <f t="shared" si="6"/>
        <v>100</v>
      </c>
    </row>
    <row r="443" spans="1:8" x14ac:dyDescent="0.2">
      <c r="A443" s="295" t="s">
        <v>905</v>
      </c>
      <c r="B443" s="296">
        <v>4</v>
      </c>
      <c r="C443" s="296">
        <v>5</v>
      </c>
      <c r="D443" s="297">
        <v>8200000310</v>
      </c>
      <c r="E443" s="298"/>
      <c r="F443" s="299">
        <v>1501</v>
      </c>
      <c r="G443" s="299">
        <v>1501</v>
      </c>
      <c r="H443" s="289">
        <f t="shared" si="6"/>
        <v>100</v>
      </c>
    </row>
    <row r="444" spans="1:8" x14ac:dyDescent="0.2">
      <c r="A444" s="295" t="s">
        <v>698</v>
      </c>
      <c r="B444" s="296">
        <v>4</v>
      </c>
      <c r="C444" s="296">
        <v>5</v>
      </c>
      <c r="D444" s="297">
        <v>8200000310</v>
      </c>
      <c r="E444" s="298">
        <v>200</v>
      </c>
      <c r="F444" s="299">
        <v>1501</v>
      </c>
      <c r="G444" s="299">
        <v>1501</v>
      </c>
      <c r="H444" s="289">
        <f t="shared" si="6"/>
        <v>100</v>
      </c>
    </row>
    <row r="445" spans="1:8" x14ac:dyDescent="0.2">
      <c r="A445" s="295" t="s">
        <v>712</v>
      </c>
      <c r="B445" s="296">
        <v>4</v>
      </c>
      <c r="C445" s="296">
        <v>5</v>
      </c>
      <c r="D445" s="297">
        <v>8900000000</v>
      </c>
      <c r="E445" s="298"/>
      <c r="F445" s="299">
        <v>54628.9</v>
      </c>
      <c r="G445" s="299">
        <v>52937.4</v>
      </c>
      <c r="H445" s="289">
        <f t="shared" si="6"/>
        <v>96.903653560661112</v>
      </c>
    </row>
    <row r="446" spans="1:8" x14ac:dyDescent="0.2">
      <c r="A446" s="295" t="s">
        <v>712</v>
      </c>
      <c r="B446" s="296">
        <v>4</v>
      </c>
      <c r="C446" s="296">
        <v>5</v>
      </c>
      <c r="D446" s="297">
        <v>8900000110</v>
      </c>
      <c r="E446" s="298"/>
      <c r="F446" s="299">
        <v>43202.1</v>
      </c>
      <c r="G446" s="299">
        <v>42972.3</v>
      </c>
      <c r="H446" s="289">
        <f t="shared" si="6"/>
        <v>99.468081412709125</v>
      </c>
    </row>
    <row r="447" spans="1:8" ht="33.75" x14ac:dyDescent="0.2">
      <c r="A447" s="295" t="s">
        <v>695</v>
      </c>
      <c r="B447" s="296">
        <v>4</v>
      </c>
      <c r="C447" s="296">
        <v>5</v>
      </c>
      <c r="D447" s="297">
        <v>8900000110</v>
      </c>
      <c r="E447" s="298">
        <v>100</v>
      </c>
      <c r="F447" s="299">
        <v>43202.1</v>
      </c>
      <c r="G447" s="299">
        <v>42972.3</v>
      </c>
      <c r="H447" s="289">
        <f t="shared" si="6"/>
        <v>99.468081412709125</v>
      </c>
    </row>
    <row r="448" spans="1:8" x14ac:dyDescent="0.2">
      <c r="A448" s="295" t="s">
        <v>712</v>
      </c>
      <c r="B448" s="296">
        <v>4</v>
      </c>
      <c r="C448" s="296">
        <v>5</v>
      </c>
      <c r="D448" s="297">
        <v>8900000190</v>
      </c>
      <c r="E448" s="298"/>
      <c r="F448" s="299">
        <v>10471.700000000001</v>
      </c>
      <c r="G448" s="299">
        <v>9529.2000000000007</v>
      </c>
      <c r="H448" s="289">
        <f t="shared" si="6"/>
        <v>90.999551171252051</v>
      </c>
    </row>
    <row r="449" spans="1:8" ht="33.75" x14ac:dyDescent="0.2">
      <c r="A449" s="295" t="s">
        <v>695</v>
      </c>
      <c r="B449" s="296">
        <v>4</v>
      </c>
      <c r="C449" s="296">
        <v>5</v>
      </c>
      <c r="D449" s="297">
        <v>8900000190</v>
      </c>
      <c r="E449" s="298">
        <v>100</v>
      </c>
      <c r="F449" s="299">
        <v>701.2</v>
      </c>
      <c r="G449" s="299">
        <v>201.2</v>
      </c>
      <c r="H449" s="289">
        <f t="shared" si="6"/>
        <v>28.69366799771819</v>
      </c>
    </row>
    <row r="450" spans="1:8" x14ac:dyDescent="0.2">
      <c r="A450" s="295" t="s">
        <v>698</v>
      </c>
      <c r="B450" s="296">
        <v>4</v>
      </c>
      <c r="C450" s="296">
        <v>5</v>
      </c>
      <c r="D450" s="297">
        <v>8900000190</v>
      </c>
      <c r="E450" s="298">
        <v>200</v>
      </c>
      <c r="F450" s="299">
        <v>9100.5</v>
      </c>
      <c r="G450" s="299">
        <v>8662.5</v>
      </c>
      <c r="H450" s="289">
        <f t="shared" si="6"/>
        <v>95.18707763309709</v>
      </c>
    </row>
    <row r="451" spans="1:8" x14ac:dyDescent="0.2">
      <c r="A451" s="295" t="s">
        <v>713</v>
      </c>
      <c r="B451" s="296">
        <v>4</v>
      </c>
      <c r="C451" s="296">
        <v>5</v>
      </c>
      <c r="D451" s="297">
        <v>8900000190</v>
      </c>
      <c r="E451" s="298">
        <v>800</v>
      </c>
      <c r="F451" s="299">
        <v>670</v>
      </c>
      <c r="G451" s="299">
        <v>665.5</v>
      </c>
      <c r="H451" s="289">
        <f t="shared" si="6"/>
        <v>99.328358208955223</v>
      </c>
    </row>
    <row r="452" spans="1:8" x14ac:dyDescent="0.2">
      <c r="A452" s="295" t="s">
        <v>712</v>
      </c>
      <c r="B452" s="296">
        <v>4</v>
      </c>
      <c r="C452" s="296">
        <v>5</v>
      </c>
      <c r="D452" s="297">
        <v>8900000870</v>
      </c>
      <c r="E452" s="298"/>
      <c r="F452" s="299">
        <v>79.2</v>
      </c>
      <c r="G452" s="299">
        <v>0</v>
      </c>
      <c r="H452" s="289">
        <f t="shared" si="6"/>
        <v>0</v>
      </c>
    </row>
    <row r="453" spans="1:8" ht="33.75" x14ac:dyDescent="0.2">
      <c r="A453" s="295" t="s">
        <v>695</v>
      </c>
      <c r="B453" s="296">
        <v>4</v>
      </c>
      <c r="C453" s="296">
        <v>5</v>
      </c>
      <c r="D453" s="297">
        <v>8900000870</v>
      </c>
      <c r="E453" s="298">
        <v>100</v>
      </c>
      <c r="F453" s="299">
        <v>79.2</v>
      </c>
      <c r="G453" s="299">
        <v>0</v>
      </c>
      <c r="H453" s="289">
        <f t="shared" si="6"/>
        <v>0</v>
      </c>
    </row>
    <row r="454" spans="1:8" x14ac:dyDescent="0.2">
      <c r="A454" s="295" t="s">
        <v>735</v>
      </c>
      <c r="B454" s="296">
        <v>4</v>
      </c>
      <c r="C454" s="296">
        <v>5</v>
      </c>
      <c r="D454" s="297">
        <v>8900099990</v>
      </c>
      <c r="E454" s="298"/>
      <c r="F454" s="299">
        <v>875.9</v>
      </c>
      <c r="G454" s="299">
        <v>435.9</v>
      </c>
      <c r="H454" s="289">
        <f t="shared" si="6"/>
        <v>49.765955017696086</v>
      </c>
    </row>
    <row r="455" spans="1:8" x14ac:dyDescent="0.2">
      <c r="A455" s="295" t="s">
        <v>713</v>
      </c>
      <c r="B455" s="296">
        <v>4</v>
      </c>
      <c r="C455" s="296">
        <v>5</v>
      </c>
      <c r="D455" s="297">
        <v>8900099990</v>
      </c>
      <c r="E455" s="298">
        <v>800</v>
      </c>
      <c r="F455" s="299">
        <v>875.9</v>
      </c>
      <c r="G455" s="299">
        <v>435.9</v>
      </c>
      <c r="H455" s="289">
        <f t="shared" si="6"/>
        <v>49.765955017696086</v>
      </c>
    </row>
    <row r="456" spans="1:8" x14ac:dyDescent="0.2">
      <c r="A456" s="295" t="s">
        <v>700</v>
      </c>
      <c r="B456" s="296">
        <v>4</v>
      </c>
      <c r="C456" s="296">
        <v>5</v>
      </c>
      <c r="D456" s="297">
        <v>9900000000</v>
      </c>
      <c r="E456" s="298"/>
      <c r="F456" s="299">
        <v>14886.9</v>
      </c>
      <c r="G456" s="299">
        <v>14856.6</v>
      </c>
      <c r="H456" s="289">
        <f t="shared" si="6"/>
        <v>99.796465348729427</v>
      </c>
    </row>
    <row r="457" spans="1:8" ht="45" x14ac:dyDescent="0.2">
      <c r="A457" s="295" t="s">
        <v>906</v>
      </c>
      <c r="B457" s="296">
        <v>4</v>
      </c>
      <c r="C457" s="296">
        <v>5</v>
      </c>
      <c r="D457" s="297">
        <v>9900059200</v>
      </c>
      <c r="E457" s="298"/>
      <c r="F457" s="299">
        <v>101</v>
      </c>
      <c r="G457" s="299">
        <v>101</v>
      </c>
      <c r="H457" s="289">
        <f t="shared" si="6"/>
        <v>100</v>
      </c>
    </row>
    <row r="458" spans="1:8" x14ac:dyDescent="0.2">
      <c r="A458" s="295" t="s">
        <v>698</v>
      </c>
      <c r="B458" s="296">
        <v>4</v>
      </c>
      <c r="C458" s="296">
        <v>5</v>
      </c>
      <c r="D458" s="297">
        <v>9900059200</v>
      </c>
      <c r="E458" s="298">
        <v>200</v>
      </c>
      <c r="F458" s="299">
        <v>101</v>
      </c>
      <c r="G458" s="299">
        <v>101</v>
      </c>
      <c r="H458" s="289">
        <f t="shared" si="6"/>
        <v>100</v>
      </c>
    </row>
    <row r="459" spans="1:8" ht="56.25" x14ac:dyDescent="0.2">
      <c r="A459" s="295" t="s">
        <v>907</v>
      </c>
      <c r="B459" s="296">
        <v>4</v>
      </c>
      <c r="C459" s="296">
        <v>5</v>
      </c>
      <c r="D459" s="297">
        <v>9900059700</v>
      </c>
      <c r="E459" s="298"/>
      <c r="F459" s="299">
        <v>14785.9</v>
      </c>
      <c r="G459" s="299">
        <v>14755.6</v>
      </c>
      <c r="H459" s="289">
        <f t="shared" si="6"/>
        <v>99.795075037704848</v>
      </c>
    </row>
    <row r="460" spans="1:8" ht="33.75" x14ac:dyDescent="0.2">
      <c r="A460" s="295" t="s">
        <v>695</v>
      </c>
      <c r="B460" s="296">
        <v>4</v>
      </c>
      <c r="C460" s="296">
        <v>5</v>
      </c>
      <c r="D460" s="297">
        <v>9900059700</v>
      </c>
      <c r="E460" s="298">
        <v>100</v>
      </c>
      <c r="F460" s="299">
        <v>11508.8</v>
      </c>
      <c r="G460" s="299">
        <v>11506.2</v>
      </c>
      <c r="H460" s="289">
        <f t="shared" si="6"/>
        <v>99.977408591686384</v>
      </c>
    </row>
    <row r="461" spans="1:8" x14ac:dyDescent="0.2">
      <c r="A461" s="295" t="s">
        <v>698</v>
      </c>
      <c r="B461" s="296">
        <v>4</v>
      </c>
      <c r="C461" s="296">
        <v>5</v>
      </c>
      <c r="D461" s="297">
        <v>9900059700</v>
      </c>
      <c r="E461" s="298">
        <v>200</v>
      </c>
      <c r="F461" s="299">
        <v>3277.1</v>
      </c>
      <c r="G461" s="299">
        <v>3249.4</v>
      </c>
      <c r="H461" s="289">
        <f t="shared" si="6"/>
        <v>99.154740471758572</v>
      </c>
    </row>
    <row r="462" spans="1:8" s="285" customFormat="1" ht="10.5" x14ac:dyDescent="0.15">
      <c r="A462" s="291" t="s">
        <v>908</v>
      </c>
      <c r="B462" s="292">
        <v>4</v>
      </c>
      <c r="C462" s="292">
        <v>6</v>
      </c>
      <c r="D462" s="293"/>
      <c r="E462" s="294"/>
      <c r="F462" s="282">
        <v>24614.9</v>
      </c>
      <c r="G462" s="282">
        <v>23381.9</v>
      </c>
      <c r="H462" s="283">
        <f t="shared" ref="H462:H525" si="7">+G462/F462*100</f>
        <v>94.990838882140494</v>
      </c>
    </row>
    <row r="463" spans="1:8" ht="22.5" x14ac:dyDescent="0.2">
      <c r="A463" s="295" t="s">
        <v>909</v>
      </c>
      <c r="B463" s="296">
        <v>4</v>
      </c>
      <c r="C463" s="296">
        <v>6</v>
      </c>
      <c r="D463" s="297">
        <v>2500000000</v>
      </c>
      <c r="E463" s="298"/>
      <c r="F463" s="299">
        <v>16937.5</v>
      </c>
      <c r="G463" s="299">
        <v>15704.5</v>
      </c>
      <c r="H463" s="289">
        <f t="shared" si="7"/>
        <v>92.72029520295203</v>
      </c>
    </row>
    <row r="464" spans="1:8" x14ac:dyDescent="0.2">
      <c r="A464" s="295" t="s">
        <v>910</v>
      </c>
      <c r="B464" s="296">
        <v>4</v>
      </c>
      <c r="C464" s="296">
        <v>6</v>
      </c>
      <c r="D464" s="297">
        <v>2500002500</v>
      </c>
      <c r="E464" s="298"/>
      <c r="F464" s="299">
        <v>2836.6</v>
      </c>
      <c r="G464" s="299">
        <v>1670</v>
      </c>
      <c r="H464" s="289">
        <f t="shared" si="7"/>
        <v>58.873299019953464</v>
      </c>
    </row>
    <row r="465" spans="1:8" x14ac:dyDescent="0.2">
      <c r="A465" s="295" t="s">
        <v>698</v>
      </c>
      <c r="B465" s="296">
        <v>4</v>
      </c>
      <c r="C465" s="296">
        <v>6</v>
      </c>
      <c r="D465" s="297">
        <v>2500002500</v>
      </c>
      <c r="E465" s="298">
        <v>200</v>
      </c>
      <c r="F465" s="299">
        <v>2836.6</v>
      </c>
      <c r="G465" s="299">
        <v>1670</v>
      </c>
      <c r="H465" s="289">
        <f t="shared" si="7"/>
        <v>58.873299019953464</v>
      </c>
    </row>
    <row r="466" spans="1:8" x14ac:dyDescent="0.2">
      <c r="A466" s="295" t="s">
        <v>911</v>
      </c>
      <c r="B466" s="296">
        <v>4</v>
      </c>
      <c r="C466" s="296">
        <v>6</v>
      </c>
      <c r="D466" s="297">
        <v>2500005120</v>
      </c>
      <c r="E466" s="298"/>
      <c r="F466" s="299">
        <v>163.4</v>
      </c>
      <c r="G466" s="299">
        <v>97.4</v>
      </c>
      <c r="H466" s="289">
        <f t="shared" si="7"/>
        <v>59.608323133414927</v>
      </c>
    </row>
    <row r="467" spans="1:8" x14ac:dyDescent="0.2">
      <c r="A467" s="295" t="s">
        <v>698</v>
      </c>
      <c r="B467" s="296">
        <v>4</v>
      </c>
      <c r="C467" s="296">
        <v>6</v>
      </c>
      <c r="D467" s="297">
        <v>2500005120</v>
      </c>
      <c r="E467" s="298">
        <v>200</v>
      </c>
      <c r="F467" s="299">
        <v>97.4</v>
      </c>
      <c r="G467" s="299">
        <v>97.4</v>
      </c>
      <c r="H467" s="289">
        <f t="shared" si="7"/>
        <v>100</v>
      </c>
    </row>
    <row r="468" spans="1:8" x14ac:dyDescent="0.2">
      <c r="A468" s="295" t="s">
        <v>713</v>
      </c>
      <c r="B468" s="296">
        <v>4</v>
      </c>
      <c r="C468" s="296">
        <v>6</v>
      </c>
      <c r="D468" s="297">
        <v>2500005120</v>
      </c>
      <c r="E468" s="298">
        <v>800</v>
      </c>
      <c r="F468" s="299">
        <v>66</v>
      </c>
      <c r="G468" s="299">
        <v>0</v>
      </c>
      <c r="H468" s="289">
        <f t="shared" si="7"/>
        <v>0</v>
      </c>
    </row>
    <row r="469" spans="1:8" ht="22.5" x14ac:dyDescent="0.2">
      <c r="A469" s="295" t="s">
        <v>912</v>
      </c>
      <c r="B469" s="296">
        <v>4</v>
      </c>
      <c r="C469" s="296">
        <v>6</v>
      </c>
      <c r="D469" s="297" t="s">
        <v>913</v>
      </c>
      <c r="E469" s="298"/>
      <c r="F469" s="299">
        <v>13937.5</v>
      </c>
      <c r="G469" s="299">
        <v>13937.1</v>
      </c>
      <c r="H469" s="289">
        <f t="shared" si="7"/>
        <v>99.997130044843047</v>
      </c>
    </row>
    <row r="470" spans="1:8" x14ac:dyDescent="0.2">
      <c r="A470" s="295" t="s">
        <v>698</v>
      </c>
      <c r="B470" s="296">
        <v>4</v>
      </c>
      <c r="C470" s="296">
        <v>6</v>
      </c>
      <c r="D470" s="297" t="s">
        <v>913</v>
      </c>
      <c r="E470" s="298">
        <v>200</v>
      </c>
      <c r="F470" s="299">
        <v>21.3</v>
      </c>
      <c r="G470" s="299">
        <v>21</v>
      </c>
      <c r="H470" s="289">
        <f t="shared" si="7"/>
        <v>98.591549295774655</v>
      </c>
    </row>
    <row r="471" spans="1:8" x14ac:dyDescent="0.2">
      <c r="A471" s="295" t="s">
        <v>914</v>
      </c>
      <c r="B471" s="296">
        <v>4</v>
      </c>
      <c r="C471" s="296">
        <v>6</v>
      </c>
      <c r="D471" s="297" t="s">
        <v>913</v>
      </c>
      <c r="E471" s="298">
        <v>400</v>
      </c>
      <c r="F471" s="299">
        <v>13916.2</v>
      </c>
      <c r="G471" s="299">
        <v>13916.1</v>
      </c>
      <c r="H471" s="289">
        <f t="shared" si="7"/>
        <v>99.999281413029422</v>
      </c>
    </row>
    <row r="472" spans="1:8" x14ac:dyDescent="0.2">
      <c r="A472" s="295" t="s">
        <v>915</v>
      </c>
      <c r="B472" s="296">
        <v>4</v>
      </c>
      <c r="C472" s="296">
        <v>6</v>
      </c>
      <c r="D472" s="297">
        <v>8100000000</v>
      </c>
      <c r="E472" s="298"/>
      <c r="F472" s="299">
        <v>7677.4</v>
      </c>
      <c r="G472" s="299">
        <v>7677.4</v>
      </c>
      <c r="H472" s="289">
        <f t="shared" si="7"/>
        <v>100</v>
      </c>
    </row>
    <row r="473" spans="1:8" x14ac:dyDescent="0.2">
      <c r="A473" s="295" t="s">
        <v>916</v>
      </c>
      <c r="B473" s="296">
        <v>4</v>
      </c>
      <c r="C473" s="296">
        <v>6</v>
      </c>
      <c r="D473" s="297">
        <v>8100051280</v>
      </c>
      <c r="E473" s="298"/>
      <c r="F473" s="299">
        <v>7677.4</v>
      </c>
      <c r="G473" s="299">
        <v>7677.4</v>
      </c>
      <c r="H473" s="289">
        <f t="shared" si="7"/>
        <v>100</v>
      </c>
    </row>
    <row r="474" spans="1:8" x14ac:dyDescent="0.2">
      <c r="A474" s="295" t="s">
        <v>698</v>
      </c>
      <c r="B474" s="296">
        <v>4</v>
      </c>
      <c r="C474" s="296">
        <v>6</v>
      </c>
      <c r="D474" s="297">
        <v>8100051280</v>
      </c>
      <c r="E474" s="298">
        <v>200</v>
      </c>
      <c r="F474" s="299">
        <v>7677.4</v>
      </c>
      <c r="G474" s="299">
        <v>7677.4</v>
      </c>
      <c r="H474" s="289">
        <f t="shared" si="7"/>
        <v>100</v>
      </c>
    </row>
    <row r="475" spans="1:8" s="285" customFormat="1" ht="10.5" x14ac:dyDescent="0.15">
      <c r="A475" s="291" t="s">
        <v>917</v>
      </c>
      <c r="B475" s="292">
        <v>4</v>
      </c>
      <c r="C475" s="292">
        <v>7</v>
      </c>
      <c r="D475" s="293"/>
      <c r="E475" s="294"/>
      <c r="F475" s="282">
        <v>533773.6</v>
      </c>
      <c r="G475" s="282">
        <v>531838.1</v>
      </c>
      <c r="H475" s="283">
        <f t="shared" si="7"/>
        <v>99.637393082010803</v>
      </c>
    </row>
    <row r="476" spans="1:8" ht="22.5" x14ac:dyDescent="0.2">
      <c r="A476" s="295" t="s">
        <v>918</v>
      </c>
      <c r="B476" s="296">
        <v>4</v>
      </c>
      <c r="C476" s="296">
        <v>7</v>
      </c>
      <c r="D476" s="297">
        <v>2100000000</v>
      </c>
      <c r="E476" s="298"/>
      <c r="F476" s="299">
        <v>525829.1</v>
      </c>
      <c r="G476" s="299">
        <v>525669.4</v>
      </c>
      <c r="H476" s="289">
        <f t="shared" si="7"/>
        <v>99.969628915554509</v>
      </c>
    </row>
    <row r="477" spans="1:8" x14ac:dyDescent="0.2">
      <c r="A477" s="295" t="s">
        <v>919</v>
      </c>
      <c r="B477" s="296">
        <v>4</v>
      </c>
      <c r="C477" s="296">
        <v>7</v>
      </c>
      <c r="D477" s="297">
        <v>2110000000</v>
      </c>
      <c r="E477" s="298"/>
      <c r="F477" s="299">
        <v>343127.8</v>
      </c>
      <c r="G477" s="299">
        <v>343127.7</v>
      </c>
      <c r="H477" s="289">
        <f t="shared" si="7"/>
        <v>99.999970856339829</v>
      </c>
    </row>
    <row r="478" spans="1:8" x14ac:dyDescent="0.2">
      <c r="A478" s="295" t="s">
        <v>920</v>
      </c>
      <c r="B478" s="296">
        <v>4</v>
      </c>
      <c r="C478" s="296">
        <v>7</v>
      </c>
      <c r="D478" s="297">
        <v>2110100000</v>
      </c>
      <c r="E478" s="298"/>
      <c r="F478" s="299">
        <v>217294.4</v>
      </c>
      <c r="G478" s="299">
        <v>217294.3</v>
      </c>
      <c r="H478" s="289">
        <f t="shared" si="7"/>
        <v>99.999953979485895</v>
      </c>
    </row>
    <row r="479" spans="1:8" x14ac:dyDescent="0.2">
      <c r="A479" s="295" t="s">
        <v>921</v>
      </c>
      <c r="B479" s="296">
        <v>4</v>
      </c>
      <c r="C479" s="296">
        <v>7</v>
      </c>
      <c r="D479" s="297">
        <v>2110151290</v>
      </c>
      <c r="E479" s="298"/>
      <c r="F479" s="299">
        <v>163370.6</v>
      </c>
      <c r="G479" s="299">
        <v>163370.5</v>
      </c>
      <c r="H479" s="289">
        <f t="shared" si="7"/>
        <v>99.99993878947619</v>
      </c>
    </row>
    <row r="480" spans="1:8" ht="22.5" x14ac:dyDescent="0.2">
      <c r="A480" s="295" t="s">
        <v>724</v>
      </c>
      <c r="B480" s="296">
        <v>4</v>
      </c>
      <c r="C480" s="296">
        <v>7</v>
      </c>
      <c r="D480" s="297">
        <v>2110151290</v>
      </c>
      <c r="E480" s="298">
        <v>600</v>
      </c>
      <c r="F480" s="299">
        <v>163370.6</v>
      </c>
      <c r="G480" s="299">
        <v>163370.5</v>
      </c>
      <c r="H480" s="289">
        <f t="shared" si="7"/>
        <v>99.99993878947619</v>
      </c>
    </row>
    <row r="481" spans="1:8" ht="22.5" x14ac:dyDescent="0.2">
      <c r="A481" s="295" t="s">
        <v>922</v>
      </c>
      <c r="B481" s="296">
        <v>4</v>
      </c>
      <c r="C481" s="296">
        <v>7</v>
      </c>
      <c r="D481" s="297" t="s">
        <v>923</v>
      </c>
      <c r="E481" s="298"/>
      <c r="F481" s="299">
        <v>53923.8</v>
      </c>
      <c r="G481" s="299">
        <v>53923.8</v>
      </c>
      <c r="H481" s="289">
        <f t="shared" si="7"/>
        <v>100</v>
      </c>
    </row>
    <row r="482" spans="1:8" ht="22.5" x14ac:dyDescent="0.2">
      <c r="A482" s="295" t="s">
        <v>724</v>
      </c>
      <c r="B482" s="296">
        <v>4</v>
      </c>
      <c r="C482" s="296">
        <v>7</v>
      </c>
      <c r="D482" s="297" t="s">
        <v>923</v>
      </c>
      <c r="E482" s="298">
        <v>600</v>
      </c>
      <c r="F482" s="299">
        <v>53923.8</v>
      </c>
      <c r="G482" s="299">
        <v>53923.8</v>
      </c>
      <c r="H482" s="289">
        <f t="shared" si="7"/>
        <v>100</v>
      </c>
    </row>
    <row r="483" spans="1:8" x14ac:dyDescent="0.2">
      <c r="A483" s="295" t="s">
        <v>924</v>
      </c>
      <c r="B483" s="296">
        <v>4</v>
      </c>
      <c r="C483" s="296">
        <v>7</v>
      </c>
      <c r="D483" s="297" t="s">
        <v>925</v>
      </c>
      <c r="E483" s="298"/>
      <c r="F483" s="299">
        <v>125833.4</v>
      </c>
      <c r="G483" s="299">
        <v>125833.4</v>
      </c>
      <c r="H483" s="289">
        <f t="shared" si="7"/>
        <v>100</v>
      </c>
    </row>
    <row r="484" spans="1:8" x14ac:dyDescent="0.2">
      <c r="A484" s="295" t="s">
        <v>926</v>
      </c>
      <c r="B484" s="296">
        <v>4</v>
      </c>
      <c r="C484" s="296">
        <v>7</v>
      </c>
      <c r="D484" s="297" t="s">
        <v>927</v>
      </c>
      <c r="E484" s="298"/>
      <c r="F484" s="299">
        <v>29584.799999999999</v>
      </c>
      <c r="G484" s="299">
        <v>29584.799999999999</v>
      </c>
      <c r="H484" s="289">
        <f t="shared" si="7"/>
        <v>100</v>
      </c>
    </row>
    <row r="485" spans="1:8" ht="22.5" x14ac:dyDescent="0.2">
      <c r="A485" s="295" t="s">
        <v>724</v>
      </c>
      <c r="B485" s="296">
        <v>4</v>
      </c>
      <c r="C485" s="296">
        <v>7</v>
      </c>
      <c r="D485" s="297" t="s">
        <v>927</v>
      </c>
      <c r="E485" s="298">
        <v>600</v>
      </c>
      <c r="F485" s="299">
        <v>29584.799999999999</v>
      </c>
      <c r="G485" s="299">
        <v>29584.799999999999</v>
      </c>
      <c r="H485" s="289">
        <f t="shared" si="7"/>
        <v>100</v>
      </c>
    </row>
    <row r="486" spans="1:8" ht="33.75" x14ac:dyDescent="0.2">
      <c r="A486" s="295" t="s">
        <v>928</v>
      </c>
      <c r="B486" s="296">
        <v>4</v>
      </c>
      <c r="C486" s="296">
        <v>7</v>
      </c>
      <c r="D486" s="297" t="s">
        <v>929</v>
      </c>
      <c r="E486" s="298"/>
      <c r="F486" s="299">
        <v>8684.2000000000007</v>
      </c>
      <c r="G486" s="299">
        <v>8684.2000000000007</v>
      </c>
      <c r="H486" s="289">
        <f t="shared" si="7"/>
        <v>100</v>
      </c>
    </row>
    <row r="487" spans="1:8" x14ac:dyDescent="0.2">
      <c r="A487" s="295" t="s">
        <v>698</v>
      </c>
      <c r="B487" s="296">
        <v>4</v>
      </c>
      <c r="C487" s="296">
        <v>7</v>
      </c>
      <c r="D487" s="297" t="s">
        <v>929</v>
      </c>
      <c r="E487" s="298">
        <v>200</v>
      </c>
      <c r="F487" s="299">
        <v>8684.2000000000007</v>
      </c>
      <c r="G487" s="299">
        <v>8684.2000000000007</v>
      </c>
      <c r="H487" s="289">
        <f t="shared" si="7"/>
        <v>100</v>
      </c>
    </row>
    <row r="488" spans="1:8" x14ac:dyDescent="0.2">
      <c r="A488" s="295" t="s">
        <v>930</v>
      </c>
      <c r="B488" s="296">
        <v>4</v>
      </c>
      <c r="C488" s="296">
        <v>7</v>
      </c>
      <c r="D488" s="297" t="s">
        <v>931</v>
      </c>
      <c r="E488" s="298"/>
      <c r="F488" s="299">
        <v>277.10000000000002</v>
      </c>
      <c r="G488" s="299">
        <v>277.10000000000002</v>
      </c>
      <c r="H488" s="289">
        <f t="shared" si="7"/>
        <v>100</v>
      </c>
    </row>
    <row r="489" spans="1:8" ht="22.5" x14ac:dyDescent="0.2">
      <c r="A489" s="295" t="s">
        <v>724</v>
      </c>
      <c r="B489" s="296">
        <v>4</v>
      </c>
      <c r="C489" s="296">
        <v>7</v>
      </c>
      <c r="D489" s="297" t="s">
        <v>931</v>
      </c>
      <c r="E489" s="298">
        <v>600</v>
      </c>
      <c r="F489" s="299">
        <v>277.10000000000002</v>
      </c>
      <c r="G489" s="299">
        <v>277.10000000000002</v>
      </c>
      <c r="H489" s="289">
        <f t="shared" si="7"/>
        <v>100</v>
      </c>
    </row>
    <row r="490" spans="1:8" ht="22.5" x14ac:dyDescent="0.2">
      <c r="A490" s="295" t="s">
        <v>932</v>
      </c>
      <c r="B490" s="296">
        <v>4</v>
      </c>
      <c r="C490" s="296">
        <v>7</v>
      </c>
      <c r="D490" s="297" t="s">
        <v>933</v>
      </c>
      <c r="E490" s="298"/>
      <c r="F490" s="299">
        <v>87287.3</v>
      </c>
      <c r="G490" s="299">
        <v>87287.3</v>
      </c>
      <c r="H490" s="289">
        <f t="shared" si="7"/>
        <v>100</v>
      </c>
    </row>
    <row r="491" spans="1:8" x14ac:dyDescent="0.2">
      <c r="A491" s="295" t="s">
        <v>698</v>
      </c>
      <c r="B491" s="296">
        <v>4</v>
      </c>
      <c r="C491" s="296">
        <v>7</v>
      </c>
      <c r="D491" s="297" t="s">
        <v>933</v>
      </c>
      <c r="E491" s="298">
        <v>200</v>
      </c>
      <c r="F491" s="299">
        <v>87287.3</v>
      </c>
      <c r="G491" s="299">
        <v>87287.3</v>
      </c>
      <c r="H491" s="289">
        <f t="shared" si="7"/>
        <v>100</v>
      </c>
    </row>
    <row r="492" spans="1:8" x14ac:dyDescent="0.2">
      <c r="A492" s="295" t="s">
        <v>934</v>
      </c>
      <c r="B492" s="296">
        <v>4</v>
      </c>
      <c r="C492" s="296">
        <v>7</v>
      </c>
      <c r="D492" s="297">
        <v>2120000000</v>
      </c>
      <c r="E492" s="298"/>
      <c r="F492" s="299">
        <v>182701.3</v>
      </c>
      <c r="G492" s="299">
        <v>182541.7</v>
      </c>
      <c r="H492" s="289">
        <f t="shared" si="7"/>
        <v>99.912644299739526</v>
      </c>
    </row>
    <row r="493" spans="1:8" x14ac:dyDescent="0.2">
      <c r="A493" s="295" t="s">
        <v>921</v>
      </c>
      <c r="B493" s="296">
        <v>4</v>
      </c>
      <c r="C493" s="296">
        <v>7</v>
      </c>
      <c r="D493" s="297">
        <v>2120051290</v>
      </c>
      <c r="E493" s="298"/>
      <c r="F493" s="299">
        <v>146643.29999999999</v>
      </c>
      <c r="G493" s="299">
        <v>146643.29999999999</v>
      </c>
      <c r="H493" s="289">
        <f t="shared" si="7"/>
        <v>100</v>
      </c>
    </row>
    <row r="494" spans="1:8" ht="33.75" x14ac:dyDescent="0.2">
      <c r="A494" s="295" t="s">
        <v>695</v>
      </c>
      <c r="B494" s="296">
        <v>4</v>
      </c>
      <c r="C494" s="296">
        <v>7</v>
      </c>
      <c r="D494" s="297">
        <v>2120051290</v>
      </c>
      <c r="E494" s="298">
        <v>100</v>
      </c>
      <c r="F494" s="299">
        <v>108481.2</v>
      </c>
      <c r="G494" s="299">
        <v>108481.2</v>
      </c>
      <c r="H494" s="289">
        <f t="shared" si="7"/>
        <v>100</v>
      </c>
    </row>
    <row r="495" spans="1:8" x14ac:dyDescent="0.2">
      <c r="A495" s="295" t="s">
        <v>698</v>
      </c>
      <c r="B495" s="296">
        <v>4</v>
      </c>
      <c r="C495" s="296">
        <v>7</v>
      </c>
      <c r="D495" s="297">
        <v>2120051290</v>
      </c>
      <c r="E495" s="298">
        <v>200</v>
      </c>
      <c r="F495" s="299">
        <v>38162.1</v>
      </c>
      <c r="G495" s="299">
        <v>38162.1</v>
      </c>
      <c r="H495" s="289">
        <f t="shared" si="7"/>
        <v>100</v>
      </c>
    </row>
    <row r="496" spans="1:8" ht="22.5" x14ac:dyDescent="0.2">
      <c r="A496" s="295" t="s">
        <v>935</v>
      </c>
      <c r="B496" s="296">
        <v>4</v>
      </c>
      <c r="C496" s="296">
        <v>7</v>
      </c>
      <c r="D496" s="297">
        <v>2120051291</v>
      </c>
      <c r="E496" s="298"/>
      <c r="F496" s="299">
        <v>36058</v>
      </c>
      <c r="G496" s="299">
        <v>35898.400000000001</v>
      </c>
      <c r="H496" s="289">
        <f t="shared" si="7"/>
        <v>99.557379777025915</v>
      </c>
    </row>
    <row r="497" spans="1:8" ht="33.75" x14ac:dyDescent="0.2">
      <c r="A497" s="295" t="s">
        <v>695</v>
      </c>
      <c r="B497" s="296">
        <v>4</v>
      </c>
      <c r="C497" s="296">
        <v>7</v>
      </c>
      <c r="D497" s="297">
        <v>2120051291</v>
      </c>
      <c r="E497" s="298">
        <v>100</v>
      </c>
      <c r="F497" s="299">
        <v>32127</v>
      </c>
      <c r="G497" s="299">
        <v>32126.1</v>
      </c>
      <c r="H497" s="289">
        <f t="shared" si="7"/>
        <v>99.997198617984878</v>
      </c>
    </row>
    <row r="498" spans="1:8" x14ac:dyDescent="0.2">
      <c r="A498" s="295" t="s">
        <v>698</v>
      </c>
      <c r="B498" s="296">
        <v>4</v>
      </c>
      <c r="C498" s="296">
        <v>7</v>
      </c>
      <c r="D498" s="297">
        <v>2120051291</v>
      </c>
      <c r="E498" s="298">
        <v>200</v>
      </c>
      <c r="F498" s="299">
        <v>3931</v>
      </c>
      <c r="G498" s="299">
        <v>3772.3</v>
      </c>
      <c r="H498" s="289">
        <f t="shared" si="7"/>
        <v>95.962859323327393</v>
      </c>
    </row>
    <row r="499" spans="1:8" x14ac:dyDescent="0.2">
      <c r="A499" s="295" t="s">
        <v>936</v>
      </c>
      <c r="B499" s="296">
        <v>4</v>
      </c>
      <c r="C499" s="296">
        <v>7</v>
      </c>
      <c r="D499" s="297">
        <v>8500000000</v>
      </c>
      <c r="E499" s="298"/>
      <c r="F499" s="299">
        <v>7944.5</v>
      </c>
      <c r="G499" s="299">
        <v>6168.7</v>
      </c>
      <c r="H499" s="289">
        <f t="shared" si="7"/>
        <v>77.647429038957767</v>
      </c>
    </row>
    <row r="500" spans="1:8" x14ac:dyDescent="0.2">
      <c r="A500" s="295" t="s">
        <v>937</v>
      </c>
      <c r="B500" s="296">
        <v>4</v>
      </c>
      <c r="C500" s="296">
        <v>7</v>
      </c>
      <c r="D500" s="297">
        <v>8500095000</v>
      </c>
      <c r="E500" s="298"/>
      <c r="F500" s="299">
        <v>7944.5</v>
      </c>
      <c r="G500" s="299">
        <v>6168.7</v>
      </c>
      <c r="H500" s="289">
        <f t="shared" si="7"/>
        <v>77.647429038957767</v>
      </c>
    </row>
    <row r="501" spans="1:8" x14ac:dyDescent="0.2">
      <c r="A501" s="295" t="s">
        <v>698</v>
      </c>
      <c r="B501" s="296">
        <v>4</v>
      </c>
      <c r="C501" s="296">
        <v>7</v>
      </c>
      <c r="D501" s="297">
        <v>8500095000</v>
      </c>
      <c r="E501" s="298">
        <v>200</v>
      </c>
      <c r="F501" s="299">
        <v>3356.6</v>
      </c>
      <c r="G501" s="299">
        <v>1765.4</v>
      </c>
      <c r="H501" s="289">
        <f t="shared" si="7"/>
        <v>52.594887683965922</v>
      </c>
    </row>
    <row r="502" spans="1:8" ht="22.5" x14ac:dyDescent="0.2">
      <c r="A502" s="295" t="s">
        <v>724</v>
      </c>
      <c r="B502" s="296">
        <v>4</v>
      </c>
      <c r="C502" s="296">
        <v>7</v>
      </c>
      <c r="D502" s="297">
        <v>8500095000</v>
      </c>
      <c r="E502" s="298">
        <v>600</v>
      </c>
      <c r="F502" s="299">
        <v>3500</v>
      </c>
      <c r="G502" s="299">
        <v>3500</v>
      </c>
      <c r="H502" s="289">
        <f t="shared" si="7"/>
        <v>100</v>
      </c>
    </row>
    <row r="503" spans="1:8" x14ac:dyDescent="0.2">
      <c r="A503" s="295" t="s">
        <v>713</v>
      </c>
      <c r="B503" s="296">
        <v>4</v>
      </c>
      <c r="C503" s="296">
        <v>7</v>
      </c>
      <c r="D503" s="297">
        <v>8500095000</v>
      </c>
      <c r="E503" s="298">
        <v>800</v>
      </c>
      <c r="F503" s="299">
        <v>1087.9000000000001</v>
      </c>
      <c r="G503" s="299">
        <v>903.3</v>
      </c>
      <c r="H503" s="289">
        <f t="shared" si="7"/>
        <v>83.031528633146422</v>
      </c>
    </row>
    <row r="504" spans="1:8" s="285" customFormat="1" ht="10.5" x14ac:dyDescent="0.15">
      <c r="A504" s="291" t="s">
        <v>938</v>
      </c>
      <c r="B504" s="292">
        <v>4</v>
      </c>
      <c r="C504" s="292">
        <v>8</v>
      </c>
      <c r="D504" s="293"/>
      <c r="E504" s="294"/>
      <c r="F504" s="282">
        <v>283499</v>
      </c>
      <c r="G504" s="282">
        <v>255256.7</v>
      </c>
      <c r="H504" s="283">
        <f t="shared" si="7"/>
        <v>90.037954278498347</v>
      </c>
    </row>
    <row r="505" spans="1:8" ht="22.5" x14ac:dyDescent="0.2">
      <c r="A505" s="295" t="s">
        <v>939</v>
      </c>
      <c r="B505" s="296">
        <v>4</v>
      </c>
      <c r="C505" s="296">
        <v>8</v>
      </c>
      <c r="D505" s="297">
        <v>1700000000</v>
      </c>
      <c r="E505" s="298"/>
      <c r="F505" s="299">
        <v>37847.800000000003</v>
      </c>
      <c r="G505" s="299">
        <v>37847.800000000003</v>
      </c>
      <c r="H505" s="289">
        <f t="shared" si="7"/>
        <v>100</v>
      </c>
    </row>
    <row r="506" spans="1:8" x14ac:dyDescent="0.2">
      <c r="A506" s="295" t="s">
        <v>940</v>
      </c>
      <c r="B506" s="296">
        <v>4</v>
      </c>
      <c r="C506" s="296">
        <v>8</v>
      </c>
      <c r="D506" s="297">
        <v>1720000000</v>
      </c>
      <c r="E506" s="298"/>
      <c r="F506" s="299">
        <v>37847.800000000003</v>
      </c>
      <c r="G506" s="299">
        <v>37847.800000000003</v>
      </c>
      <c r="H506" s="289">
        <f t="shared" si="7"/>
        <v>100</v>
      </c>
    </row>
    <row r="507" spans="1:8" x14ac:dyDescent="0.2">
      <c r="A507" s="295" t="s">
        <v>941</v>
      </c>
      <c r="B507" s="296">
        <v>4</v>
      </c>
      <c r="C507" s="296">
        <v>8</v>
      </c>
      <c r="D507" s="297">
        <v>1720100000</v>
      </c>
      <c r="E507" s="298"/>
      <c r="F507" s="299">
        <v>30285.599999999999</v>
      </c>
      <c r="G507" s="299">
        <v>30285.599999999999</v>
      </c>
      <c r="H507" s="289">
        <f t="shared" si="7"/>
        <v>100</v>
      </c>
    </row>
    <row r="508" spans="1:8" x14ac:dyDescent="0.2">
      <c r="A508" s="295" t="s">
        <v>942</v>
      </c>
      <c r="B508" s="296">
        <v>4</v>
      </c>
      <c r="C508" s="296">
        <v>8</v>
      </c>
      <c r="D508" s="297">
        <v>1720160320</v>
      </c>
      <c r="E508" s="298"/>
      <c r="F508" s="299">
        <v>30285.599999999999</v>
      </c>
      <c r="G508" s="299">
        <v>30285.599999999999</v>
      </c>
      <c r="H508" s="289">
        <f t="shared" si="7"/>
        <v>100</v>
      </c>
    </row>
    <row r="509" spans="1:8" x14ac:dyDescent="0.2">
      <c r="A509" s="295" t="s">
        <v>713</v>
      </c>
      <c r="B509" s="296">
        <v>4</v>
      </c>
      <c r="C509" s="296">
        <v>8</v>
      </c>
      <c r="D509" s="297">
        <v>1720160320</v>
      </c>
      <c r="E509" s="298">
        <v>800</v>
      </c>
      <c r="F509" s="299">
        <v>30285.599999999999</v>
      </c>
      <c r="G509" s="299">
        <v>30285.599999999999</v>
      </c>
      <c r="H509" s="289">
        <f t="shared" si="7"/>
        <v>100</v>
      </c>
    </row>
    <row r="510" spans="1:8" x14ac:dyDescent="0.2">
      <c r="A510" s="295" t="s">
        <v>943</v>
      </c>
      <c r="B510" s="296">
        <v>4</v>
      </c>
      <c r="C510" s="296">
        <v>8</v>
      </c>
      <c r="D510" s="297">
        <v>1720200000</v>
      </c>
      <c r="E510" s="298"/>
      <c r="F510" s="299">
        <v>7562.2</v>
      </c>
      <c r="G510" s="299">
        <v>7562.2</v>
      </c>
      <c r="H510" s="289">
        <f t="shared" si="7"/>
        <v>100</v>
      </c>
    </row>
    <row r="511" spans="1:8" x14ac:dyDescent="0.2">
      <c r="A511" s="295" t="s">
        <v>944</v>
      </c>
      <c r="B511" s="296">
        <v>4</v>
      </c>
      <c r="C511" s="296">
        <v>8</v>
      </c>
      <c r="D511" s="297">
        <v>1720265090</v>
      </c>
      <c r="E511" s="298"/>
      <c r="F511" s="299">
        <v>7562.2</v>
      </c>
      <c r="G511" s="299">
        <v>7562.2</v>
      </c>
      <c r="H511" s="289">
        <f t="shared" si="7"/>
        <v>100</v>
      </c>
    </row>
    <row r="512" spans="1:8" x14ac:dyDescent="0.2">
      <c r="A512" s="295" t="s">
        <v>698</v>
      </c>
      <c r="B512" s="296">
        <v>4</v>
      </c>
      <c r="C512" s="296">
        <v>8</v>
      </c>
      <c r="D512" s="297">
        <v>1720265090</v>
      </c>
      <c r="E512" s="298">
        <v>200</v>
      </c>
      <c r="F512" s="299">
        <v>526.6</v>
      </c>
      <c r="G512" s="299">
        <v>526.6</v>
      </c>
      <c r="H512" s="289">
        <f t="shared" si="7"/>
        <v>100</v>
      </c>
    </row>
    <row r="513" spans="1:8" x14ac:dyDescent="0.2">
      <c r="A513" s="295" t="s">
        <v>713</v>
      </c>
      <c r="B513" s="296">
        <v>4</v>
      </c>
      <c r="C513" s="296">
        <v>8</v>
      </c>
      <c r="D513" s="297">
        <v>1720265090</v>
      </c>
      <c r="E513" s="298">
        <v>800</v>
      </c>
      <c r="F513" s="299">
        <v>7035.6</v>
      </c>
      <c r="G513" s="299">
        <v>7035.6</v>
      </c>
      <c r="H513" s="289">
        <f t="shared" si="7"/>
        <v>100</v>
      </c>
    </row>
    <row r="514" spans="1:8" x14ac:dyDescent="0.2">
      <c r="A514" s="295" t="s">
        <v>945</v>
      </c>
      <c r="B514" s="296">
        <v>4</v>
      </c>
      <c r="C514" s="296">
        <v>8</v>
      </c>
      <c r="D514" s="297">
        <v>8400000000</v>
      </c>
      <c r="E514" s="298"/>
      <c r="F514" s="299">
        <v>67395.100000000006</v>
      </c>
      <c r="G514" s="299">
        <v>57395.1</v>
      </c>
      <c r="H514" s="289">
        <f t="shared" si="7"/>
        <v>85.162126029933916</v>
      </c>
    </row>
    <row r="515" spans="1:8" x14ac:dyDescent="0.2">
      <c r="A515" s="295" t="s">
        <v>945</v>
      </c>
      <c r="B515" s="296">
        <v>4</v>
      </c>
      <c r="C515" s="296">
        <v>8</v>
      </c>
      <c r="D515" s="297">
        <v>8400100000</v>
      </c>
      <c r="E515" s="298"/>
      <c r="F515" s="299">
        <v>64112</v>
      </c>
      <c r="G515" s="299">
        <v>54112</v>
      </c>
      <c r="H515" s="289">
        <f t="shared" si="7"/>
        <v>84.402295982031447</v>
      </c>
    </row>
    <row r="516" spans="1:8" ht="22.5" x14ac:dyDescent="0.2">
      <c r="A516" s="295" t="s">
        <v>946</v>
      </c>
      <c r="B516" s="296">
        <v>4</v>
      </c>
      <c r="C516" s="296">
        <v>8</v>
      </c>
      <c r="D516" s="297">
        <v>8400168020</v>
      </c>
      <c r="E516" s="298"/>
      <c r="F516" s="299">
        <v>64112</v>
      </c>
      <c r="G516" s="299">
        <v>54112</v>
      </c>
      <c r="H516" s="289">
        <f t="shared" si="7"/>
        <v>84.402295982031447</v>
      </c>
    </row>
    <row r="517" spans="1:8" x14ac:dyDescent="0.2">
      <c r="A517" s="295" t="s">
        <v>713</v>
      </c>
      <c r="B517" s="296">
        <v>4</v>
      </c>
      <c r="C517" s="296">
        <v>8</v>
      </c>
      <c r="D517" s="297">
        <v>8400168020</v>
      </c>
      <c r="E517" s="298">
        <v>800</v>
      </c>
      <c r="F517" s="299">
        <v>64112</v>
      </c>
      <c r="G517" s="299">
        <v>54112</v>
      </c>
      <c r="H517" s="289">
        <f t="shared" si="7"/>
        <v>84.402295982031447</v>
      </c>
    </row>
    <row r="518" spans="1:8" x14ac:dyDescent="0.2">
      <c r="A518" s="295" t="s">
        <v>945</v>
      </c>
      <c r="B518" s="296">
        <v>4</v>
      </c>
      <c r="C518" s="296">
        <v>8</v>
      </c>
      <c r="D518" s="297">
        <v>8400200000</v>
      </c>
      <c r="E518" s="298"/>
      <c r="F518" s="299">
        <v>3283.1</v>
      </c>
      <c r="G518" s="299">
        <v>3283.1</v>
      </c>
      <c r="H518" s="289">
        <f t="shared" si="7"/>
        <v>100</v>
      </c>
    </row>
    <row r="519" spans="1:8" ht="22.5" x14ac:dyDescent="0.2">
      <c r="A519" s="295" t="s">
        <v>947</v>
      </c>
      <c r="B519" s="296">
        <v>4</v>
      </c>
      <c r="C519" s="296">
        <v>8</v>
      </c>
      <c r="D519" s="297">
        <v>8400268030</v>
      </c>
      <c r="E519" s="298"/>
      <c r="F519" s="299">
        <v>3283.1</v>
      </c>
      <c r="G519" s="299">
        <v>3283.1</v>
      </c>
      <c r="H519" s="289">
        <f t="shared" si="7"/>
        <v>100</v>
      </c>
    </row>
    <row r="520" spans="1:8" x14ac:dyDescent="0.2">
      <c r="A520" s="295" t="s">
        <v>710</v>
      </c>
      <c r="B520" s="296">
        <v>4</v>
      </c>
      <c r="C520" s="296">
        <v>8</v>
      </c>
      <c r="D520" s="297">
        <v>8400268030</v>
      </c>
      <c r="E520" s="298">
        <v>500</v>
      </c>
      <c r="F520" s="299">
        <v>3283.1</v>
      </c>
      <c r="G520" s="299">
        <v>3283.1</v>
      </c>
      <c r="H520" s="289">
        <f t="shared" si="7"/>
        <v>100</v>
      </c>
    </row>
    <row r="521" spans="1:8" x14ac:dyDescent="0.2">
      <c r="A521" s="295" t="s">
        <v>712</v>
      </c>
      <c r="B521" s="296">
        <v>4</v>
      </c>
      <c r="C521" s="296">
        <v>8</v>
      </c>
      <c r="D521" s="297">
        <v>8900000000</v>
      </c>
      <c r="E521" s="298"/>
      <c r="F521" s="299">
        <v>178256.1</v>
      </c>
      <c r="G521" s="299">
        <v>160013.79999999999</v>
      </c>
      <c r="H521" s="289">
        <f t="shared" si="7"/>
        <v>89.766240818687265</v>
      </c>
    </row>
    <row r="522" spans="1:8" x14ac:dyDescent="0.2">
      <c r="A522" s="295" t="s">
        <v>712</v>
      </c>
      <c r="B522" s="296">
        <v>4</v>
      </c>
      <c r="C522" s="296">
        <v>8</v>
      </c>
      <c r="D522" s="297">
        <v>8900000110</v>
      </c>
      <c r="E522" s="298"/>
      <c r="F522" s="299">
        <v>12075.3</v>
      </c>
      <c r="G522" s="299">
        <v>12075.3</v>
      </c>
      <c r="H522" s="289">
        <f t="shared" si="7"/>
        <v>100</v>
      </c>
    </row>
    <row r="523" spans="1:8" ht="33.75" x14ac:dyDescent="0.2">
      <c r="A523" s="295" t="s">
        <v>695</v>
      </c>
      <c r="B523" s="296">
        <v>4</v>
      </c>
      <c r="C523" s="296">
        <v>8</v>
      </c>
      <c r="D523" s="297">
        <v>8900000110</v>
      </c>
      <c r="E523" s="298">
        <v>100</v>
      </c>
      <c r="F523" s="299">
        <v>12075.3</v>
      </c>
      <c r="G523" s="299">
        <v>12075.3</v>
      </c>
      <c r="H523" s="289">
        <f t="shared" si="7"/>
        <v>100</v>
      </c>
    </row>
    <row r="524" spans="1:8" x14ac:dyDescent="0.2">
      <c r="A524" s="295" t="s">
        <v>712</v>
      </c>
      <c r="B524" s="296">
        <v>4</v>
      </c>
      <c r="C524" s="296">
        <v>8</v>
      </c>
      <c r="D524" s="297">
        <v>8900000190</v>
      </c>
      <c r="E524" s="298"/>
      <c r="F524" s="299">
        <v>1927.8</v>
      </c>
      <c r="G524" s="299">
        <v>1913.8</v>
      </c>
      <c r="H524" s="289">
        <f t="shared" si="7"/>
        <v>99.273783587509072</v>
      </c>
    </row>
    <row r="525" spans="1:8" ht="33.75" x14ac:dyDescent="0.2">
      <c r="A525" s="295" t="s">
        <v>695</v>
      </c>
      <c r="B525" s="296">
        <v>4</v>
      </c>
      <c r="C525" s="296">
        <v>8</v>
      </c>
      <c r="D525" s="297">
        <v>8900000190</v>
      </c>
      <c r="E525" s="298">
        <v>100</v>
      </c>
      <c r="F525" s="299">
        <v>550</v>
      </c>
      <c r="G525" s="299">
        <v>550</v>
      </c>
      <c r="H525" s="289">
        <f t="shared" si="7"/>
        <v>100</v>
      </c>
    </row>
    <row r="526" spans="1:8" x14ac:dyDescent="0.2">
      <c r="A526" s="295" t="s">
        <v>698</v>
      </c>
      <c r="B526" s="296">
        <v>4</v>
      </c>
      <c r="C526" s="296">
        <v>8</v>
      </c>
      <c r="D526" s="297">
        <v>8900000190</v>
      </c>
      <c r="E526" s="298">
        <v>200</v>
      </c>
      <c r="F526" s="299">
        <v>1364.1</v>
      </c>
      <c r="G526" s="299">
        <v>1363.8</v>
      </c>
      <c r="H526" s="289">
        <f t="shared" ref="H526:H589" si="8">+G526/F526*100</f>
        <v>99.978007477457666</v>
      </c>
    </row>
    <row r="527" spans="1:8" x14ac:dyDescent="0.2">
      <c r="A527" s="295" t="s">
        <v>713</v>
      </c>
      <c r="B527" s="296">
        <v>4</v>
      </c>
      <c r="C527" s="296">
        <v>8</v>
      </c>
      <c r="D527" s="297">
        <v>8900000190</v>
      </c>
      <c r="E527" s="298">
        <v>800</v>
      </c>
      <c r="F527" s="299">
        <v>13.7</v>
      </c>
      <c r="G527" s="299">
        <v>0</v>
      </c>
      <c r="H527" s="289">
        <f t="shared" si="8"/>
        <v>0</v>
      </c>
    </row>
    <row r="528" spans="1:8" x14ac:dyDescent="0.2">
      <c r="A528" s="295" t="s">
        <v>948</v>
      </c>
      <c r="B528" s="296">
        <v>4</v>
      </c>
      <c r="C528" s="296">
        <v>8</v>
      </c>
      <c r="D528" s="297">
        <v>8900040410</v>
      </c>
      <c r="E528" s="298"/>
      <c r="F528" s="299">
        <v>164253</v>
      </c>
      <c r="G528" s="299">
        <v>146024.70000000001</v>
      </c>
      <c r="H528" s="289">
        <f t="shared" si="8"/>
        <v>88.90230315428029</v>
      </c>
    </row>
    <row r="529" spans="1:8" ht="22.5" x14ac:dyDescent="0.2">
      <c r="A529" s="295" t="s">
        <v>724</v>
      </c>
      <c r="B529" s="296">
        <v>4</v>
      </c>
      <c r="C529" s="296">
        <v>8</v>
      </c>
      <c r="D529" s="297">
        <v>8900040410</v>
      </c>
      <c r="E529" s="298">
        <v>600</v>
      </c>
      <c r="F529" s="299">
        <v>164253</v>
      </c>
      <c r="G529" s="299">
        <v>146024.70000000001</v>
      </c>
      <c r="H529" s="289">
        <f t="shared" si="8"/>
        <v>88.90230315428029</v>
      </c>
    </row>
    <row r="530" spans="1:8" s="285" customFormat="1" ht="10.5" x14ac:dyDescent="0.15">
      <c r="A530" s="291" t="s">
        <v>949</v>
      </c>
      <c r="B530" s="292">
        <v>4</v>
      </c>
      <c r="C530" s="292">
        <v>9</v>
      </c>
      <c r="D530" s="293"/>
      <c r="E530" s="294"/>
      <c r="F530" s="282">
        <v>2960182.4</v>
      </c>
      <c r="G530" s="282">
        <v>2625652.5</v>
      </c>
      <c r="H530" s="283">
        <f t="shared" si="8"/>
        <v>88.699010574483523</v>
      </c>
    </row>
    <row r="531" spans="1:8" ht="22.5" x14ac:dyDescent="0.2">
      <c r="A531" s="295" t="s">
        <v>939</v>
      </c>
      <c r="B531" s="296">
        <v>4</v>
      </c>
      <c r="C531" s="296">
        <v>9</v>
      </c>
      <c r="D531" s="297">
        <v>1700000000</v>
      </c>
      <c r="E531" s="298"/>
      <c r="F531" s="299">
        <v>2775520.5</v>
      </c>
      <c r="G531" s="299">
        <v>2458773.7999999998</v>
      </c>
      <c r="H531" s="289">
        <f t="shared" si="8"/>
        <v>88.587845054648312</v>
      </c>
    </row>
    <row r="532" spans="1:8" x14ac:dyDescent="0.2">
      <c r="A532" s="295" t="s">
        <v>950</v>
      </c>
      <c r="B532" s="296">
        <v>4</v>
      </c>
      <c r="C532" s="296">
        <v>9</v>
      </c>
      <c r="D532" s="297">
        <v>1710000000</v>
      </c>
      <c r="E532" s="298"/>
      <c r="F532" s="299">
        <v>2613917</v>
      </c>
      <c r="G532" s="299">
        <v>2349472.6</v>
      </c>
      <c r="H532" s="289">
        <f t="shared" si="8"/>
        <v>89.883213583292815</v>
      </c>
    </row>
    <row r="533" spans="1:8" x14ac:dyDescent="0.2">
      <c r="A533" s="295" t="s">
        <v>951</v>
      </c>
      <c r="B533" s="296">
        <v>4</v>
      </c>
      <c r="C533" s="296">
        <v>9</v>
      </c>
      <c r="D533" s="297">
        <v>1710100000</v>
      </c>
      <c r="E533" s="298"/>
      <c r="F533" s="299">
        <v>158715.79999999999</v>
      </c>
      <c r="G533" s="299">
        <v>113596</v>
      </c>
      <c r="H533" s="289">
        <f t="shared" si="8"/>
        <v>71.571954398994947</v>
      </c>
    </row>
    <row r="534" spans="1:8" x14ac:dyDescent="0.2">
      <c r="A534" s="295" t="s">
        <v>952</v>
      </c>
      <c r="B534" s="296">
        <v>4</v>
      </c>
      <c r="C534" s="296">
        <v>9</v>
      </c>
      <c r="D534" s="297">
        <v>1710110610</v>
      </c>
      <c r="E534" s="298"/>
      <c r="F534" s="299">
        <v>158715.79999999999</v>
      </c>
      <c r="G534" s="299">
        <v>113596</v>
      </c>
      <c r="H534" s="289">
        <f t="shared" si="8"/>
        <v>71.571954398994947</v>
      </c>
    </row>
    <row r="535" spans="1:8" x14ac:dyDescent="0.2">
      <c r="A535" s="295" t="s">
        <v>698</v>
      </c>
      <c r="B535" s="296">
        <v>4</v>
      </c>
      <c r="C535" s="296">
        <v>9</v>
      </c>
      <c r="D535" s="297">
        <v>1710110610</v>
      </c>
      <c r="E535" s="298">
        <v>200</v>
      </c>
      <c r="F535" s="299">
        <v>10242.700000000001</v>
      </c>
      <c r="G535" s="299">
        <v>4817.7</v>
      </c>
      <c r="H535" s="289">
        <f t="shared" si="8"/>
        <v>47.035449637302655</v>
      </c>
    </row>
    <row r="536" spans="1:8" x14ac:dyDescent="0.2">
      <c r="A536" s="295" t="s">
        <v>914</v>
      </c>
      <c r="B536" s="296">
        <v>4</v>
      </c>
      <c r="C536" s="296">
        <v>9</v>
      </c>
      <c r="D536" s="297">
        <v>1710110610</v>
      </c>
      <c r="E536" s="298">
        <v>400</v>
      </c>
      <c r="F536" s="299">
        <v>148473.1</v>
      </c>
      <c r="G536" s="299">
        <v>108778.3</v>
      </c>
      <c r="H536" s="289">
        <f t="shared" si="8"/>
        <v>73.26465198072917</v>
      </c>
    </row>
    <row r="537" spans="1:8" x14ac:dyDescent="0.2">
      <c r="A537" s="295" t="s">
        <v>953</v>
      </c>
      <c r="B537" s="296">
        <v>4</v>
      </c>
      <c r="C537" s="296">
        <v>9</v>
      </c>
      <c r="D537" s="297">
        <v>1710200000</v>
      </c>
      <c r="E537" s="298"/>
      <c r="F537" s="299">
        <v>121991.7</v>
      </c>
      <c r="G537" s="299">
        <v>79734.899999999994</v>
      </c>
      <c r="H537" s="289">
        <f t="shared" si="8"/>
        <v>65.360922095519612</v>
      </c>
    </row>
    <row r="538" spans="1:8" x14ac:dyDescent="0.2">
      <c r="A538" s="295" t="s">
        <v>954</v>
      </c>
      <c r="B538" s="296">
        <v>4</v>
      </c>
      <c r="C538" s="296">
        <v>9</v>
      </c>
      <c r="D538" s="297">
        <v>1710210610</v>
      </c>
      <c r="E538" s="298"/>
      <c r="F538" s="299">
        <v>121991.7</v>
      </c>
      <c r="G538" s="299">
        <v>79734.899999999994</v>
      </c>
      <c r="H538" s="289">
        <f t="shared" si="8"/>
        <v>65.360922095519612</v>
      </c>
    </row>
    <row r="539" spans="1:8" x14ac:dyDescent="0.2">
      <c r="A539" s="295" t="s">
        <v>698</v>
      </c>
      <c r="B539" s="296">
        <v>4</v>
      </c>
      <c r="C539" s="296">
        <v>9</v>
      </c>
      <c r="D539" s="297">
        <v>1710210610</v>
      </c>
      <c r="E539" s="298">
        <v>200</v>
      </c>
      <c r="F539" s="299">
        <v>9888.1</v>
      </c>
      <c r="G539" s="299">
        <v>7345.7</v>
      </c>
      <c r="H539" s="289">
        <f t="shared" si="8"/>
        <v>74.288285919438508</v>
      </c>
    </row>
    <row r="540" spans="1:8" x14ac:dyDescent="0.2">
      <c r="A540" s="295" t="s">
        <v>914</v>
      </c>
      <c r="B540" s="296">
        <v>4</v>
      </c>
      <c r="C540" s="296">
        <v>9</v>
      </c>
      <c r="D540" s="297">
        <v>1710210610</v>
      </c>
      <c r="E540" s="298">
        <v>400</v>
      </c>
      <c r="F540" s="299">
        <v>112103.6</v>
      </c>
      <c r="G540" s="299">
        <v>72389.2</v>
      </c>
      <c r="H540" s="289">
        <f t="shared" si="8"/>
        <v>64.573483813187082</v>
      </c>
    </row>
    <row r="541" spans="1:8" x14ac:dyDescent="0.2">
      <c r="A541" s="295" t="s">
        <v>955</v>
      </c>
      <c r="B541" s="296">
        <v>4</v>
      </c>
      <c r="C541" s="296">
        <v>9</v>
      </c>
      <c r="D541" s="297">
        <v>1710300000</v>
      </c>
      <c r="E541" s="298"/>
      <c r="F541" s="299">
        <v>36200</v>
      </c>
      <c r="G541" s="299">
        <v>35942.9</v>
      </c>
      <c r="H541" s="289">
        <f t="shared" si="8"/>
        <v>99.289779005524863</v>
      </c>
    </row>
    <row r="542" spans="1:8" ht="22.5" x14ac:dyDescent="0.2">
      <c r="A542" s="295" t="s">
        <v>956</v>
      </c>
      <c r="B542" s="296">
        <v>4</v>
      </c>
      <c r="C542" s="296">
        <v>9</v>
      </c>
      <c r="D542" s="297">
        <v>1710310610</v>
      </c>
      <c r="E542" s="298"/>
      <c r="F542" s="299">
        <v>36200</v>
      </c>
      <c r="G542" s="299">
        <v>35942.9</v>
      </c>
      <c r="H542" s="289">
        <f t="shared" si="8"/>
        <v>99.289779005524863</v>
      </c>
    </row>
    <row r="543" spans="1:8" x14ac:dyDescent="0.2">
      <c r="A543" s="295" t="s">
        <v>698</v>
      </c>
      <c r="B543" s="296">
        <v>4</v>
      </c>
      <c r="C543" s="296">
        <v>9</v>
      </c>
      <c r="D543" s="297">
        <v>1710310610</v>
      </c>
      <c r="E543" s="298">
        <v>200</v>
      </c>
      <c r="F543" s="299">
        <v>36200</v>
      </c>
      <c r="G543" s="299">
        <v>35942.9</v>
      </c>
      <c r="H543" s="289">
        <f t="shared" si="8"/>
        <v>99.289779005524863</v>
      </c>
    </row>
    <row r="544" spans="1:8" x14ac:dyDescent="0.2">
      <c r="A544" s="295" t="s">
        <v>957</v>
      </c>
      <c r="B544" s="296">
        <v>4</v>
      </c>
      <c r="C544" s="296">
        <v>9</v>
      </c>
      <c r="D544" s="297">
        <v>1710400000</v>
      </c>
      <c r="E544" s="298"/>
      <c r="F544" s="299">
        <v>759317.9</v>
      </c>
      <c r="G544" s="299">
        <v>593215.6</v>
      </c>
      <c r="H544" s="289">
        <f t="shared" si="8"/>
        <v>78.12480121962092</v>
      </c>
    </row>
    <row r="545" spans="1:8" x14ac:dyDescent="0.2">
      <c r="A545" s="295" t="s">
        <v>958</v>
      </c>
      <c r="B545" s="296">
        <v>4</v>
      </c>
      <c r="C545" s="296">
        <v>9</v>
      </c>
      <c r="D545" s="297">
        <v>1710410610</v>
      </c>
      <c r="E545" s="298"/>
      <c r="F545" s="299">
        <v>759317.9</v>
      </c>
      <c r="G545" s="299">
        <v>593215.6</v>
      </c>
      <c r="H545" s="289">
        <f t="shared" si="8"/>
        <v>78.12480121962092</v>
      </c>
    </row>
    <row r="546" spans="1:8" x14ac:dyDescent="0.2">
      <c r="A546" s="295" t="s">
        <v>698</v>
      </c>
      <c r="B546" s="296">
        <v>4</v>
      </c>
      <c r="C546" s="296">
        <v>9</v>
      </c>
      <c r="D546" s="297">
        <v>1710410610</v>
      </c>
      <c r="E546" s="298">
        <v>200</v>
      </c>
      <c r="F546" s="299">
        <v>759317.9</v>
      </c>
      <c r="G546" s="299">
        <v>593215.6</v>
      </c>
      <c r="H546" s="289">
        <f t="shared" si="8"/>
        <v>78.12480121962092</v>
      </c>
    </row>
    <row r="547" spans="1:8" x14ac:dyDescent="0.2">
      <c r="A547" s="295" t="s">
        <v>959</v>
      </c>
      <c r="B547" s="296">
        <v>4</v>
      </c>
      <c r="C547" s="296">
        <v>9</v>
      </c>
      <c r="D547" s="297">
        <v>1710500000</v>
      </c>
      <c r="E547" s="298"/>
      <c r="F547" s="299">
        <v>29352.400000000001</v>
      </c>
      <c r="G547" s="299">
        <v>28686.400000000001</v>
      </c>
      <c r="H547" s="289">
        <f t="shared" si="8"/>
        <v>97.731020291356074</v>
      </c>
    </row>
    <row r="548" spans="1:8" x14ac:dyDescent="0.2">
      <c r="A548" s="295" t="s">
        <v>960</v>
      </c>
      <c r="B548" s="296">
        <v>4</v>
      </c>
      <c r="C548" s="296">
        <v>9</v>
      </c>
      <c r="D548" s="297">
        <v>1710510610</v>
      </c>
      <c r="E548" s="298"/>
      <c r="F548" s="299">
        <v>29352.400000000001</v>
      </c>
      <c r="G548" s="299">
        <v>28686.400000000001</v>
      </c>
      <c r="H548" s="289">
        <f t="shared" si="8"/>
        <v>97.731020291356074</v>
      </c>
    </row>
    <row r="549" spans="1:8" x14ac:dyDescent="0.2">
      <c r="A549" s="295" t="s">
        <v>698</v>
      </c>
      <c r="B549" s="296">
        <v>4</v>
      </c>
      <c r="C549" s="296">
        <v>9</v>
      </c>
      <c r="D549" s="297">
        <v>1710510610</v>
      </c>
      <c r="E549" s="298">
        <v>200</v>
      </c>
      <c r="F549" s="299">
        <v>29352.400000000001</v>
      </c>
      <c r="G549" s="299">
        <v>28686.400000000001</v>
      </c>
      <c r="H549" s="289">
        <f t="shared" si="8"/>
        <v>97.731020291356074</v>
      </c>
    </row>
    <row r="550" spans="1:8" x14ac:dyDescent="0.2">
      <c r="A550" s="295" t="s">
        <v>961</v>
      </c>
      <c r="B550" s="296">
        <v>4</v>
      </c>
      <c r="C550" s="296">
        <v>9</v>
      </c>
      <c r="D550" s="297">
        <v>1710600000</v>
      </c>
      <c r="E550" s="298"/>
      <c r="F550" s="299">
        <v>230175.8</v>
      </c>
      <c r="G550" s="299">
        <v>228407.5</v>
      </c>
      <c r="H550" s="289">
        <f t="shared" si="8"/>
        <v>99.231761114765334</v>
      </c>
    </row>
    <row r="551" spans="1:8" x14ac:dyDescent="0.2">
      <c r="A551" s="295" t="s">
        <v>962</v>
      </c>
      <c r="B551" s="296">
        <v>4</v>
      </c>
      <c r="C551" s="296">
        <v>9</v>
      </c>
      <c r="D551" s="297">
        <v>1710610610</v>
      </c>
      <c r="E551" s="298"/>
      <c r="F551" s="299">
        <v>230175.8</v>
      </c>
      <c r="G551" s="299">
        <v>228407.5</v>
      </c>
      <c r="H551" s="289">
        <f t="shared" si="8"/>
        <v>99.231761114765334</v>
      </c>
    </row>
    <row r="552" spans="1:8" x14ac:dyDescent="0.2">
      <c r="A552" s="295" t="s">
        <v>698</v>
      </c>
      <c r="B552" s="296">
        <v>4</v>
      </c>
      <c r="C552" s="296">
        <v>9</v>
      </c>
      <c r="D552" s="297">
        <v>1710610610</v>
      </c>
      <c r="E552" s="298">
        <v>200</v>
      </c>
      <c r="F552" s="299">
        <v>230175.8</v>
      </c>
      <c r="G552" s="299">
        <v>228407.5</v>
      </c>
      <c r="H552" s="289">
        <f t="shared" si="8"/>
        <v>99.231761114765334</v>
      </c>
    </row>
    <row r="553" spans="1:8" x14ac:dyDescent="0.2">
      <c r="A553" s="295" t="s">
        <v>963</v>
      </c>
      <c r="B553" s="296">
        <v>4</v>
      </c>
      <c r="C553" s="296">
        <v>9</v>
      </c>
      <c r="D553" s="297">
        <v>1710900000</v>
      </c>
      <c r="E553" s="298"/>
      <c r="F553" s="299">
        <v>6100.3</v>
      </c>
      <c r="G553" s="299">
        <v>5969.7</v>
      </c>
      <c r="H553" s="289">
        <f t="shared" si="8"/>
        <v>97.859121682540192</v>
      </c>
    </row>
    <row r="554" spans="1:8" x14ac:dyDescent="0.2">
      <c r="A554" s="295" t="s">
        <v>964</v>
      </c>
      <c r="B554" s="296">
        <v>4</v>
      </c>
      <c r="C554" s="296">
        <v>9</v>
      </c>
      <c r="D554" s="297">
        <v>1710910610</v>
      </c>
      <c r="E554" s="298"/>
      <c r="F554" s="299">
        <v>6100.3</v>
      </c>
      <c r="G554" s="299">
        <v>5969.7</v>
      </c>
      <c r="H554" s="289">
        <f t="shared" si="8"/>
        <v>97.859121682540192</v>
      </c>
    </row>
    <row r="555" spans="1:8" x14ac:dyDescent="0.2">
      <c r="A555" s="295" t="s">
        <v>698</v>
      </c>
      <c r="B555" s="296">
        <v>4</v>
      </c>
      <c r="C555" s="296">
        <v>9</v>
      </c>
      <c r="D555" s="297">
        <v>1710910610</v>
      </c>
      <c r="E555" s="298">
        <v>200</v>
      </c>
      <c r="F555" s="299">
        <v>6100.3</v>
      </c>
      <c r="G555" s="299">
        <v>5969.7</v>
      </c>
      <c r="H555" s="289">
        <f t="shared" si="8"/>
        <v>97.859121682540192</v>
      </c>
    </row>
    <row r="556" spans="1:8" x14ac:dyDescent="0.2">
      <c r="A556" s="295" t="s">
        <v>965</v>
      </c>
      <c r="B556" s="296">
        <v>4</v>
      </c>
      <c r="C556" s="296">
        <v>9</v>
      </c>
      <c r="D556" s="297">
        <v>1711000000</v>
      </c>
      <c r="E556" s="298"/>
      <c r="F556" s="299">
        <v>2100</v>
      </c>
      <c r="G556" s="299">
        <v>787</v>
      </c>
      <c r="H556" s="289">
        <f t="shared" si="8"/>
        <v>37.476190476190474</v>
      </c>
    </row>
    <row r="557" spans="1:8" x14ac:dyDescent="0.2">
      <c r="A557" s="295" t="s">
        <v>966</v>
      </c>
      <c r="B557" s="296">
        <v>4</v>
      </c>
      <c r="C557" s="296">
        <v>9</v>
      </c>
      <c r="D557" s="297">
        <v>1711010610</v>
      </c>
      <c r="E557" s="298"/>
      <c r="F557" s="299">
        <v>2100</v>
      </c>
      <c r="G557" s="299">
        <v>787</v>
      </c>
      <c r="H557" s="289">
        <f t="shared" si="8"/>
        <v>37.476190476190474</v>
      </c>
    </row>
    <row r="558" spans="1:8" x14ac:dyDescent="0.2">
      <c r="A558" s="295" t="s">
        <v>698</v>
      </c>
      <c r="B558" s="296">
        <v>4</v>
      </c>
      <c r="C558" s="296">
        <v>9</v>
      </c>
      <c r="D558" s="297">
        <v>1711010610</v>
      </c>
      <c r="E558" s="298">
        <v>200</v>
      </c>
      <c r="F558" s="299">
        <v>2100</v>
      </c>
      <c r="G558" s="299">
        <v>787</v>
      </c>
      <c r="H558" s="289">
        <f t="shared" si="8"/>
        <v>37.476190476190474</v>
      </c>
    </row>
    <row r="559" spans="1:8" ht="22.5" x14ac:dyDescent="0.2">
      <c r="A559" s="295" t="s">
        <v>967</v>
      </c>
      <c r="B559" s="296">
        <v>4</v>
      </c>
      <c r="C559" s="296">
        <v>9</v>
      </c>
      <c r="D559" s="297">
        <v>1711100000</v>
      </c>
      <c r="E559" s="298"/>
      <c r="F559" s="299">
        <v>1500</v>
      </c>
      <c r="G559" s="299">
        <v>1300.5999999999999</v>
      </c>
      <c r="H559" s="289">
        <f t="shared" si="8"/>
        <v>86.706666666666663</v>
      </c>
    </row>
    <row r="560" spans="1:8" x14ac:dyDescent="0.2">
      <c r="A560" s="295" t="s">
        <v>968</v>
      </c>
      <c r="B560" s="296">
        <v>4</v>
      </c>
      <c r="C560" s="296">
        <v>9</v>
      </c>
      <c r="D560" s="297">
        <v>1711110610</v>
      </c>
      <c r="E560" s="298"/>
      <c r="F560" s="299">
        <v>1500</v>
      </c>
      <c r="G560" s="299">
        <v>1300.5999999999999</v>
      </c>
      <c r="H560" s="289">
        <f t="shared" si="8"/>
        <v>86.706666666666663</v>
      </c>
    </row>
    <row r="561" spans="1:8" x14ac:dyDescent="0.2">
      <c r="A561" s="295" t="s">
        <v>698</v>
      </c>
      <c r="B561" s="296">
        <v>4</v>
      </c>
      <c r="C561" s="296">
        <v>9</v>
      </c>
      <c r="D561" s="297">
        <v>1711110610</v>
      </c>
      <c r="E561" s="298">
        <v>200</v>
      </c>
      <c r="F561" s="299">
        <v>1500</v>
      </c>
      <c r="G561" s="299">
        <v>1300.5999999999999</v>
      </c>
      <c r="H561" s="289">
        <f t="shared" si="8"/>
        <v>86.706666666666663</v>
      </c>
    </row>
    <row r="562" spans="1:8" x14ac:dyDescent="0.2">
      <c r="A562" s="295" t="s">
        <v>969</v>
      </c>
      <c r="B562" s="296">
        <v>4</v>
      </c>
      <c r="C562" s="296">
        <v>9</v>
      </c>
      <c r="D562" s="297">
        <v>1711200000</v>
      </c>
      <c r="E562" s="298"/>
      <c r="F562" s="299">
        <v>145967</v>
      </c>
      <c r="G562" s="299">
        <v>143581.1</v>
      </c>
      <c r="H562" s="289">
        <f t="shared" si="8"/>
        <v>98.365452465283255</v>
      </c>
    </row>
    <row r="563" spans="1:8" x14ac:dyDescent="0.2">
      <c r="A563" s="295" t="s">
        <v>970</v>
      </c>
      <c r="B563" s="296">
        <v>4</v>
      </c>
      <c r="C563" s="296">
        <v>9</v>
      </c>
      <c r="D563" s="297">
        <v>1711240590</v>
      </c>
      <c r="E563" s="298"/>
      <c r="F563" s="299">
        <v>145967</v>
      </c>
      <c r="G563" s="299">
        <v>143581.1</v>
      </c>
      <c r="H563" s="289">
        <f t="shared" si="8"/>
        <v>98.365452465283255</v>
      </c>
    </row>
    <row r="564" spans="1:8" ht="33.75" x14ac:dyDescent="0.2">
      <c r="A564" s="295" t="s">
        <v>695</v>
      </c>
      <c r="B564" s="296">
        <v>4</v>
      </c>
      <c r="C564" s="296">
        <v>9</v>
      </c>
      <c r="D564" s="297">
        <v>1711240590</v>
      </c>
      <c r="E564" s="298">
        <v>100</v>
      </c>
      <c r="F564" s="299">
        <v>43040.3</v>
      </c>
      <c r="G564" s="299">
        <v>42989.7</v>
      </c>
      <c r="H564" s="289">
        <f t="shared" si="8"/>
        <v>99.88243576369122</v>
      </c>
    </row>
    <row r="565" spans="1:8" x14ac:dyDescent="0.2">
      <c r="A565" s="295" t="s">
        <v>698</v>
      </c>
      <c r="B565" s="296">
        <v>4</v>
      </c>
      <c r="C565" s="296">
        <v>9</v>
      </c>
      <c r="D565" s="297">
        <v>1711240590</v>
      </c>
      <c r="E565" s="298">
        <v>200</v>
      </c>
      <c r="F565" s="299">
        <v>41691.4</v>
      </c>
      <c r="G565" s="299">
        <v>39792.1</v>
      </c>
      <c r="H565" s="289">
        <f t="shared" si="8"/>
        <v>95.444384213530839</v>
      </c>
    </row>
    <row r="566" spans="1:8" x14ac:dyDescent="0.2">
      <c r="A566" s="295" t="s">
        <v>914</v>
      </c>
      <c r="B566" s="296">
        <v>4</v>
      </c>
      <c r="C566" s="296">
        <v>9</v>
      </c>
      <c r="D566" s="297">
        <v>1711240590</v>
      </c>
      <c r="E566" s="298">
        <v>400</v>
      </c>
      <c r="F566" s="299">
        <v>8951</v>
      </c>
      <c r="G566" s="299">
        <v>8951</v>
      </c>
      <c r="H566" s="289">
        <f t="shared" si="8"/>
        <v>100</v>
      </c>
    </row>
    <row r="567" spans="1:8" x14ac:dyDescent="0.2">
      <c r="A567" s="295" t="s">
        <v>713</v>
      </c>
      <c r="B567" s="296">
        <v>4</v>
      </c>
      <c r="C567" s="296">
        <v>9</v>
      </c>
      <c r="D567" s="297">
        <v>1711240590</v>
      </c>
      <c r="E567" s="298">
        <v>800</v>
      </c>
      <c r="F567" s="299">
        <v>52284.3</v>
      </c>
      <c r="G567" s="299">
        <v>51848.3</v>
      </c>
      <c r="H567" s="289">
        <f t="shared" si="8"/>
        <v>99.166097662204521</v>
      </c>
    </row>
    <row r="568" spans="1:8" x14ac:dyDescent="0.2">
      <c r="A568" s="295" t="s">
        <v>971</v>
      </c>
      <c r="B568" s="296">
        <v>4</v>
      </c>
      <c r="C568" s="296">
        <v>9</v>
      </c>
      <c r="D568" s="297">
        <v>1711300000</v>
      </c>
      <c r="E568" s="298"/>
      <c r="F568" s="299">
        <v>45787.6</v>
      </c>
      <c r="G568" s="299">
        <v>45787.6</v>
      </c>
      <c r="H568" s="289">
        <f t="shared" si="8"/>
        <v>100</v>
      </c>
    </row>
    <row r="569" spans="1:8" ht="22.5" x14ac:dyDescent="0.2">
      <c r="A569" s="295" t="s">
        <v>972</v>
      </c>
      <c r="B569" s="296">
        <v>4</v>
      </c>
      <c r="C569" s="296">
        <v>9</v>
      </c>
      <c r="D569" s="297">
        <v>1711310400</v>
      </c>
      <c r="E569" s="298"/>
      <c r="F569" s="299">
        <v>45787.6</v>
      </c>
      <c r="G569" s="299">
        <v>45787.6</v>
      </c>
      <c r="H569" s="289">
        <f t="shared" si="8"/>
        <v>100</v>
      </c>
    </row>
    <row r="570" spans="1:8" x14ac:dyDescent="0.2">
      <c r="A570" s="295" t="s">
        <v>698</v>
      </c>
      <c r="B570" s="296">
        <v>4</v>
      </c>
      <c r="C570" s="296">
        <v>9</v>
      </c>
      <c r="D570" s="297">
        <v>1711310400</v>
      </c>
      <c r="E570" s="298">
        <v>200</v>
      </c>
      <c r="F570" s="299">
        <v>45787.6</v>
      </c>
      <c r="G570" s="299">
        <v>45787.6</v>
      </c>
      <c r="H570" s="289">
        <f t="shared" si="8"/>
        <v>100</v>
      </c>
    </row>
    <row r="571" spans="1:8" x14ac:dyDescent="0.2">
      <c r="A571" s="295" t="s">
        <v>973</v>
      </c>
      <c r="B571" s="296">
        <v>4</v>
      </c>
      <c r="C571" s="296">
        <v>9</v>
      </c>
      <c r="D571" s="297">
        <v>1711400000</v>
      </c>
      <c r="E571" s="298"/>
      <c r="F571" s="299">
        <v>154708.5</v>
      </c>
      <c r="G571" s="299">
        <v>150463.29999999999</v>
      </c>
      <c r="H571" s="289">
        <f t="shared" si="8"/>
        <v>97.256000801507341</v>
      </c>
    </row>
    <row r="572" spans="1:8" ht="22.5" x14ac:dyDescent="0.2">
      <c r="A572" s="295" t="s">
        <v>974</v>
      </c>
      <c r="B572" s="296">
        <v>4</v>
      </c>
      <c r="C572" s="296">
        <v>9</v>
      </c>
      <c r="D572" s="297">
        <v>1711475050</v>
      </c>
      <c r="E572" s="298"/>
      <c r="F572" s="299">
        <v>154708.5</v>
      </c>
      <c r="G572" s="299">
        <v>150463.29999999999</v>
      </c>
      <c r="H572" s="289">
        <f t="shared" si="8"/>
        <v>97.256000801507341</v>
      </c>
    </row>
    <row r="573" spans="1:8" x14ac:dyDescent="0.2">
      <c r="A573" s="295" t="s">
        <v>710</v>
      </c>
      <c r="B573" s="296">
        <v>4</v>
      </c>
      <c r="C573" s="296">
        <v>9</v>
      </c>
      <c r="D573" s="297">
        <v>1711475050</v>
      </c>
      <c r="E573" s="298">
        <v>500</v>
      </c>
      <c r="F573" s="299">
        <v>154708.5</v>
      </c>
      <c r="G573" s="299">
        <v>150463.29999999999</v>
      </c>
      <c r="H573" s="289">
        <f t="shared" si="8"/>
        <v>97.256000801507341</v>
      </c>
    </row>
    <row r="574" spans="1:8" x14ac:dyDescent="0.2">
      <c r="A574" s="295" t="s">
        <v>975</v>
      </c>
      <c r="B574" s="296">
        <v>4</v>
      </c>
      <c r="C574" s="296">
        <v>9</v>
      </c>
      <c r="D574" s="297" t="s">
        <v>976</v>
      </c>
      <c r="E574" s="298"/>
      <c r="F574" s="299">
        <v>922000</v>
      </c>
      <c r="G574" s="299">
        <v>922000</v>
      </c>
      <c r="H574" s="289">
        <f t="shared" si="8"/>
        <v>100</v>
      </c>
    </row>
    <row r="575" spans="1:8" x14ac:dyDescent="0.2">
      <c r="A575" s="295" t="s">
        <v>977</v>
      </c>
      <c r="B575" s="296">
        <v>4</v>
      </c>
      <c r="C575" s="296">
        <v>9</v>
      </c>
      <c r="D575" s="297" t="s">
        <v>978</v>
      </c>
      <c r="E575" s="298"/>
      <c r="F575" s="299">
        <v>706000</v>
      </c>
      <c r="G575" s="299">
        <v>706000</v>
      </c>
      <c r="H575" s="289">
        <f t="shared" si="8"/>
        <v>100</v>
      </c>
    </row>
    <row r="576" spans="1:8" x14ac:dyDescent="0.2">
      <c r="A576" s="295" t="s">
        <v>914</v>
      </c>
      <c r="B576" s="296">
        <v>4</v>
      </c>
      <c r="C576" s="296">
        <v>9</v>
      </c>
      <c r="D576" s="297" t="s">
        <v>978</v>
      </c>
      <c r="E576" s="298">
        <v>400</v>
      </c>
      <c r="F576" s="299">
        <v>328575</v>
      </c>
      <c r="G576" s="299">
        <v>328575</v>
      </c>
      <c r="H576" s="289">
        <f t="shared" si="8"/>
        <v>100</v>
      </c>
    </row>
    <row r="577" spans="1:8" x14ac:dyDescent="0.2">
      <c r="A577" s="295" t="s">
        <v>710</v>
      </c>
      <c r="B577" s="296">
        <v>4</v>
      </c>
      <c r="C577" s="296">
        <v>9</v>
      </c>
      <c r="D577" s="297" t="s">
        <v>978</v>
      </c>
      <c r="E577" s="298">
        <v>500</v>
      </c>
      <c r="F577" s="299">
        <v>377425</v>
      </c>
      <c r="G577" s="299">
        <v>377425</v>
      </c>
      <c r="H577" s="289">
        <f t="shared" si="8"/>
        <v>100</v>
      </c>
    </row>
    <row r="578" spans="1:8" ht="22.5" x14ac:dyDescent="0.2">
      <c r="A578" s="295" t="s">
        <v>979</v>
      </c>
      <c r="B578" s="296">
        <v>4</v>
      </c>
      <c r="C578" s="296">
        <v>9</v>
      </c>
      <c r="D578" s="297" t="s">
        <v>980</v>
      </c>
      <c r="E578" s="298"/>
      <c r="F578" s="299">
        <v>216000</v>
      </c>
      <c r="G578" s="299">
        <v>216000</v>
      </c>
      <c r="H578" s="289">
        <f t="shared" si="8"/>
        <v>100</v>
      </c>
    </row>
    <row r="579" spans="1:8" x14ac:dyDescent="0.2">
      <c r="A579" s="295" t="s">
        <v>914</v>
      </c>
      <c r="B579" s="296">
        <v>4</v>
      </c>
      <c r="C579" s="296">
        <v>9</v>
      </c>
      <c r="D579" s="297" t="s">
        <v>980</v>
      </c>
      <c r="E579" s="298">
        <v>400</v>
      </c>
      <c r="F579" s="299">
        <v>108000</v>
      </c>
      <c r="G579" s="299">
        <v>108000</v>
      </c>
      <c r="H579" s="289">
        <f t="shared" si="8"/>
        <v>100</v>
      </c>
    </row>
    <row r="580" spans="1:8" x14ac:dyDescent="0.2">
      <c r="A580" s="295" t="s">
        <v>710</v>
      </c>
      <c r="B580" s="296">
        <v>4</v>
      </c>
      <c r="C580" s="296">
        <v>9</v>
      </c>
      <c r="D580" s="297" t="s">
        <v>980</v>
      </c>
      <c r="E580" s="298">
        <v>500</v>
      </c>
      <c r="F580" s="299">
        <v>108000</v>
      </c>
      <c r="G580" s="299">
        <v>108000</v>
      </c>
      <c r="H580" s="289">
        <f t="shared" si="8"/>
        <v>100</v>
      </c>
    </row>
    <row r="581" spans="1:8" x14ac:dyDescent="0.2">
      <c r="A581" s="295" t="s">
        <v>981</v>
      </c>
      <c r="B581" s="296">
        <v>4</v>
      </c>
      <c r="C581" s="296">
        <v>9</v>
      </c>
      <c r="D581" s="297">
        <v>1730000000</v>
      </c>
      <c r="E581" s="298"/>
      <c r="F581" s="299">
        <v>161603.5</v>
      </c>
      <c r="G581" s="299">
        <v>109301.2</v>
      </c>
      <c r="H581" s="289">
        <f t="shared" si="8"/>
        <v>67.635416312146702</v>
      </c>
    </row>
    <row r="582" spans="1:8" ht="22.5" x14ac:dyDescent="0.2">
      <c r="A582" s="295" t="s">
        <v>982</v>
      </c>
      <c r="B582" s="296">
        <v>4</v>
      </c>
      <c r="C582" s="296">
        <v>9</v>
      </c>
      <c r="D582" s="297">
        <v>1730100000</v>
      </c>
      <c r="E582" s="298"/>
      <c r="F582" s="299">
        <v>125769</v>
      </c>
      <c r="G582" s="299">
        <v>73466.600000000006</v>
      </c>
      <c r="H582" s="289">
        <f t="shared" si="8"/>
        <v>58.413917579053667</v>
      </c>
    </row>
    <row r="583" spans="1:8" ht="22.5" x14ac:dyDescent="0.2">
      <c r="A583" s="295" t="s">
        <v>983</v>
      </c>
      <c r="B583" s="296">
        <v>4</v>
      </c>
      <c r="C583" s="296">
        <v>9</v>
      </c>
      <c r="D583" s="297">
        <v>1730160310</v>
      </c>
      <c r="E583" s="298"/>
      <c r="F583" s="299">
        <v>125769</v>
      </c>
      <c r="G583" s="299">
        <v>73466.600000000006</v>
      </c>
      <c r="H583" s="289">
        <f t="shared" si="8"/>
        <v>58.413917579053667</v>
      </c>
    </row>
    <row r="584" spans="1:8" x14ac:dyDescent="0.2">
      <c r="A584" s="295" t="s">
        <v>698</v>
      </c>
      <c r="B584" s="296">
        <v>4</v>
      </c>
      <c r="C584" s="296">
        <v>9</v>
      </c>
      <c r="D584" s="297">
        <v>1730160310</v>
      </c>
      <c r="E584" s="298">
        <v>200</v>
      </c>
      <c r="F584" s="299">
        <v>89365.1</v>
      </c>
      <c r="G584" s="299">
        <v>37062.699999999997</v>
      </c>
      <c r="H584" s="289">
        <f t="shared" si="8"/>
        <v>41.473349215745294</v>
      </c>
    </row>
    <row r="585" spans="1:8" x14ac:dyDescent="0.2">
      <c r="A585" s="295" t="s">
        <v>713</v>
      </c>
      <c r="B585" s="296">
        <v>4</v>
      </c>
      <c r="C585" s="296">
        <v>9</v>
      </c>
      <c r="D585" s="297">
        <v>1730160310</v>
      </c>
      <c r="E585" s="298">
        <v>800</v>
      </c>
      <c r="F585" s="299">
        <v>36403.9</v>
      </c>
      <c r="G585" s="299">
        <v>36403.9</v>
      </c>
      <c r="H585" s="289">
        <f t="shared" si="8"/>
        <v>100</v>
      </c>
    </row>
    <row r="586" spans="1:8" ht="22.5" x14ac:dyDescent="0.2">
      <c r="A586" s="295" t="s">
        <v>984</v>
      </c>
      <c r="B586" s="296">
        <v>4</v>
      </c>
      <c r="C586" s="296">
        <v>9</v>
      </c>
      <c r="D586" s="297">
        <v>1730300000</v>
      </c>
      <c r="E586" s="298"/>
      <c r="F586" s="299">
        <v>35834.5</v>
      </c>
      <c r="G586" s="299">
        <v>35834.6</v>
      </c>
      <c r="H586" s="289">
        <f t="shared" si="8"/>
        <v>100.00027906068173</v>
      </c>
    </row>
    <row r="587" spans="1:8" x14ac:dyDescent="0.2">
      <c r="A587" s="295" t="s">
        <v>985</v>
      </c>
      <c r="B587" s="296">
        <v>4</v>
      </c>
      <c r="C587" s="296">
        <v>9</v>
      </c>
      <c r="D587" s="297">
        <v>1730310640</v>
      </c>
      <c r="E587" s="298"/>
      <c r="F587" s="299">
        <v>35834.5</v>
      </c>
      <c r="G587" s="299">
        <v>35834.6</v>
      </c>
      <c r="H587" s="289">
        <f t="shared" si="8"/>
        <v>100.00027906068173</v>
      </c>
    </row>
    <row r="588" spans="1:8" x14ac:dyDescent="0.2">
      <c r="A588" s="295" t="s">
        <v>698</v>
      </c>
      <c r="B588" s="296">
        <v>4</v>
      </c>
      <c r="C588" s="296">
        <v>9</v>
      </c>
      <c r="D588" s="297">
        <v>1730310640</v>
      </c>
      <c r="E588" s="298">
        <v>200</v>
      </c>
      <c r="F588" s="299">
        <v>35834.5</v>
      </c>
      <c r="G588" s="299">
        <v>35834.6</v>
      </c>
      <c r="H588" s="289">
        <f t="shared" si="8"/>
        <v>100.00027906068173</v>
      </c>
    </row>
    <row r="589" spans="1:8" x14ac:dyDescent="0.2">
      <c r="A589" s="295" t="s">
        <v>986</v>
      </c>
      <c r="B589" s="296">
        <v>4</v>
      </c>
      <c r="C589" s="296">
        <v>9</v>
      </c>
      <c r="D589" s="297">
        <v>4000000000</v>
      </c>
      <c r="E589" s="298"/>
      <c r="F589" s="299">
        <v>184661.9</v>
      </c>
      <c r="G589" s="299">
        <v>166878.70000000001</v>
      </c>
      <c r="H589" s="289">
        <f t="shared" si="8"/>
        <v>90.369859727426189</v>
      </c>
    </row>
    <row r="590" spans="1:8" x14ac:dyDescent="0.2">
      <c r="A590" s="295" t="s">
        <v>987</v>
      </c>
      <c r="B590" s="296">
        <v>4</v>
      </c>
      <c r="C590" s="296">
        <v>9</v>
      </c>
      <c r="D590" s="297">
        <v>4020000000</v>
      </c>
      <c r="E590" s="298"/>
      <c r="F590" s="299">
        <v>184661.9</v>
      </c>
      <c r="G590" s="299">
        <v>166878.70000000001</v>
      </c>
      <c r="H590" s="289">
        <f t="shared" ref="H590:H653" si="9">+G590/F590*100</f>
        <v>90.369859727426189</v>
      </c>
    </row>
    <row r="591" spans="1:8" x14ac:dyDescent="0.2">
      <c r="A591" s="295" t="s">
        <v>988</v>
      </c>
      <c r="B591" s="296">
        <v>4</v>
      </c>
      <c r="C591" s="296">
        <v>9</v>
      </c>
      <c r="D591" s="297">
        <v>4020200000</v>
      </c>
      <c r="E591" s="298"/>
      <c r="F591" s="299">
        <v>184661.9</v>
      </c>
      <c r="G591" s="299">
        <v>166878.70000000001</v>
      </c>
      <c r="H591" s="289">
        <f t="shared" si="9"/>
        <v>90.369859727426189</v>
      </c>
    </row>
    <row r="592" spans="1:8" x14ac:dyDescent="0.2">
      <c r="A592" s="295" t="s">
        <v>989</v>
      </c>
      <c r="B592" s="296">
        <v>4</v>
      </c>
      <c r="C592" s="296">
        <v>9</v>
      </c>
      <c r="D592" s="297" t="s">
        <v>990</v>
      </c>
      <c r="E592" s="298"/>
      <c r="F592" s="299">
        <v>184661.9</v>
      </c>
      <c r="G592" s="299">
        <v>166878.70000000001</v>
      </c>
      <c r="H592" s="289">
        <f t="shared" si="9"/>
        <v>90.369859727426189</v>
      </c>
    </row>
    <row r="593" spans="1:8" x14ac:dyDescent="0.2">
      <c r="A593" s="295" t="s">
        <v>914</v>
      </c>
      <c r="B593" s="296">
        <v>4</v>
      </c>
      <c r="C593" s="296">
        <v>9</v>
      </c>
      <c r="D593" s="297" t="s">
        <v>990</v>
      </c>
      <c r="E593" s="298">
        <v>400</v>
      </c>
      <c r="F593" s="299">
        <v>184661.9</v>
      </c>
      <c r="G593" s="299">
        <v>166878.70000000001</v>
      </c>
      <c r="H593" s="289">
        <f t="shared" si="9"/>
        <v>90.369859727426189</v>
      </c>
    </row>
    <row r="594" spans="1:8" s="285" customFormat="1" ht="10.5" x14ac:dyDescent="0.15">
      <c r="A594" s="291" t="s">
        <v>991</v>
      </c>
      <c r="B594" s="292">
        <v>4</v>
      </c>
      <c r="C594" s="292">
        <v>10</v>
      </c>
      <c r="D594" s="293"/>
      <c r="E594" s="294"/>
      <c r="F594" s="282">
        <v>146531.1</v>
      </c>
      <c r="G594" s="282">
        <v>140387.6</v>
      </c>
      <c r="H594" s="283">
        <f t="shared" si="9"/>
        <v>95.807374680187351</v>
      </c>
    </row>
    <row r="595" spans="1:8" ht="22.5" x14ac:dyDescent="0.2">
      <c r="A595" s="295" t="s">
        <v>834</v>
      </c>
      <c r="B595" s="296">
        <v>4</v>
      </c>
      <c r="C595" s="296">
        <v>10</v>
      </c>
      <c r="D595" s="297">
        <v>1200000000</v>
      </c>
      <c r="E595" s="298"/>
      <c r="F595" s="299">
        <v>131894.79999999999</v>
      </c>
      <c r="G595" s="299">
        <v>126208.9</v>
      </c>
      <c r="H595" s="289">
        <f t="shared" si="9"/>
        <v>95.689064314893386</v>
      </c>
    </row>
    <row r="596" spans="1:8" x14ac:dyDescent="0.2">
      <c r="A596" s="295" t="s">
        <v>992</v>
      </c>
      <c r="B596" s="296">
        <v>4</v>
      </c>
      <c r="C596" s="296">
        <v>10</v>
      </c>
      <c r="D596" s="297">
        <v>1210000000</v>
      </c>
      <c r="E596" s="298"/>
      <c r="F596" s="299">
        <v>131894.79999999999</v>
      </c>
      <c r="G596" s="299">
        <v>126208.9</v>
      </c>
      <c r="H596" s="289">
        <f t="shared" si="9"/>
        <v>95.689064314893386</v>
      </c>
    </row>
    <row r="597" spans="1:8" x14ac:dyDescent="0.2">
      <c r="A597" s="295" t="s">
        <v>993</v>
      </c>
      <c r="B597" s="296">
        <v>4</v>
      </c>
      <c r="C597" s="296">
        <v>10</v>
      </c>
      <c r="D597" s="297">
        <v>1210100000</v>
      </c>
      <c r="E597" s="298"/>
      <c r="F597" s="299">
        <v>10992</v>
      </c>
      <c r="G597" s="299">
        <v>10992</v>
      </c>
      <c r="H597" s="289">
        <f t="shared" si="9"/>
        <v>100</v>
      </c>
    </row>
    <row r="598" spans="1:8" x14ac:dyDescent="0.2">
      <c r="A598" s="295" t="s">
        <v>993</v>
      </c>
      <c r="B598" s="296">
        <v>4</v>
      </c>
      <c r="C598" s="296">
        <v>10</v>
      </c>
      <c r="D598" s="297">
        <v>1210100010</v>
      </c>
      <c r="E598" s="298"/>
      <c r="F598" s="299">
        <v>10992</v>
      </c>
      <c r="G598" s="299">
        <v>10992</v>
      </c>
      <c r="H598" s="289">
        <f t="shared" si="9"/>
        <v>100</v>
      </c>
    </row>
    <row r="599" spans="1:8" x14ac:dyDescent="0.2">
      <c r="A599" s="295" t="s">
        <v>698</v>
      </c>
      <c r="B599" s="296">
        <v>4</v>
      </c>
      <c r="C599" s="296">
        <v>10</v>
      </c>
      <c r="D599" s="297">
        <v>1210100010</v>
      </c>
      <c r="E599" s="298">
        <v>200</v>
      </c>
      <c r="F599" s="299">
        <v>10992</v>
      </c>
      <c r="G599" s="299">
        <v>10992</v>
      </c>
      <c r="H599" s="289">
        <f t="shared" si="9"/>
        <v>100</v>
      </c>
    </row>
    <row r="600" spans="1:8" ht="22.5" x14ac:dyDescent="0.2">
      <c r="A600" s="295" t="s">
        <v>994</v>
      </c>
      <c r="B600" s="296">
        <v>4</v>
      </c>
      <c r="C600" s="296">
        <v>10</v>
      </c>
      <c r="D600" s="297">
        <v>1210200000</v>
      </c>
      <c r="E600" s="298"/>
      <c r="F600" s="299">
        <v>12316.6</v>
      </c>
      <c r="G600" s="299">
        <v>11416.5</v>
      </c>
      <c r="H600" s="289">
        <f t="shared" si="9"/>
        <v>92.691976681876483</v>
      </c>
    </row>
    <row r="601" spans="1:8" ht="22.5" x14ac:dyDescent="0.2">
      <c r="A601" s="295" t="s">
        <v>994</v>
      </c>
      <c r="B601" s="296">
        <v>4</v>
      </c>
      <c r="C601" s="296">
        <v>10</v>
      </c>
      <c r="D601" s="297">
        <v>1210200010</v>
      </c>
      <c r="E601" s="298"/>
      <c r="F601" s="299">
        <v>12316.6</v>
      </c>
      <c r="G601" s="299">
        <v>11416.5</v>
      </c>
      <c r="H601" s="289">
        <f t="shared" si="9"/>
        <v>92.691976681876483</v>
      </c>
    </row>
    <row r="602" spans="1:8" x14ac:dyDescent="0.2">
      <c r="A602" s="295" t="s">
        <v>698</v>
      </c>
      <c r="B602" s="296">
        <v>4</v>
      </c>
      <c r="C602" s="296">
        <v>10</v>
      </c>
      <c r="D602" s="297">
        <v>1210200010</v>
      </c>
      <c r="E602" s="298">
        <v>200</v>
      </c>
      <c r="F602" s="299">
        <v>12316.6</v>
      </c>
      <c r="G602" s="299">
        <v>11416.5</v>
      </c>
      <c r="H602" s="289">
        <f t="shared" si="9"/>
        <v>92.691976681876483</v>
      </c>
    </row>
    <row r="603" spans="1:8" x14ac:dyDescent="0.2">
      <c r="A603" s="295" t="s">
        <v>995</v>
      </c>
      <c r="B603" s="296">
        <v>4</v>
      </c>
      <c r="C603" s="296">
        <v>10</v>
      </c>
      <c r="D603" s="297">
        <v>1210300000</v>
      </c>
      <c r="E603" s="298"/>
      <c r="F603" s="299">
        <v>104121.3</v>
      </c>
      <c r="G603" s="299">
        <v>99335.5</v>
      </c>
      <c r="H603" s="289">
        <f t="shared" si="9"/>
        <v>95.403630189019921</v>
      </c>
    </row>
    <row r="604" spans="1:8" x14ac:dyDescent="0.2">
      <c r="A604" s="295" t="s">
        <v>995</v>
      </c>
      <c r="B604" s="296">
        <v>4</v>
      </c>
      <c r="C604" s="296">
        <v>10</v>
      </c>
      <c r="D604" s="297">
        <v>1210300010</v>
      </c>
      <c r="E604" s="298"/>
      <c r="F604" s="299">
        <v>49687.4</v>
      </c>
      <c r="G604" s="299">
        <v>48440</v>
      </c>
      <c r="H604" s="289">
        <f t="shared" si="9"/>
        <v>97.489504381392464</v>
      </c>
    </row>
    <row r="605" spans="1:8" x14ac:dyDescent="0.2">
      <c r="A605" s="295" t="s">
        <v>698</v>
      </c>
      <c r="B605" s="296">
        <v>4</v>
      </c>
      <c r="C605" s="296">
        <v>10</v>
      </c>
      <c r="D605" s="297">
        <v>1210300010</v>
      </c>
      <c r="E605" s="298">
        <v>200</v>
      </c>
      <c r="F605" s="299">
        <v>49687.4</v>
      </c>
      <c r="G605" s="299">
        <v>48440</v>
      </c>
      <c r="H605" s="289">
        <f t="shared" si="9"/>
        <v>97.489504381392464</v>
      </c>
    </row>
    <row r="606" spans="1:8" x14ac:dyDescent="0.2">
      <c r="A606" s="295" t="s">
        <v>995</v>
      </c>
      <c r="B606" s="296">
        <v>4</v>
      </c>
      <c r="C606" s="296">
        <v>10</v>
      </c>
      <c r="D606" s="297">
        <v>1210300190</v>
      </c>
      <c r="E606" s="298"/>
      <c r="F606" s="299">
        <v>31597.1</v>
      </c>
      <c r="G606" s="299">
        <v>28484.3</v>
      </c>
      <c r="H606" s="289">
        <f t="shared" si="9"/>
        <v>90.148462991856846</v>
      </c>
    </row>
    <row r="607" spans="1:8" x14ac:dyDescent="0.2">
      <c r="A607" s="295" t="s">
        <v>698</v>
      </c>
      <c r="B607" s="296">
        <v>4</v>
      </c>
      <c r="C607" s="296">
        <v>10</v>
      </c>
      <c r="D607" s="297">
        <v>1210300190</v>
      </c>
      <c r="E607" s="298">
        <v>200</v>
      </c>
      <c r="F607" s="299">
        <v>31597.1</v>
      </c>
      <c r="G607" s="299">
        <v>28484.3</v>
      </c>
      <c r="H607" s="289">
        <f t="shared" si="9"/>
        <v>90.148462991856846</v>
      </c>
    </row>
    <row r="608" spans="1:8" x14ac:dyDescent="0.2">
      <c r="A608" s="295" t="s">
        <v>996</v>
      </c>
      <c r="B608" s="296">
        <v>4</v>
      </c>
      <c r="C608" s="296">
        <v>10</v>
      </c>
      <c r="D608" s="297">
        <v>1210340040</v>
      </c>
      <c r="E608" s="298"/>
      <c r="F608" s="299">
        <v>22836.799999999999</v>
      </c>
      <c r="G608" s="299">
        <v>22411.200000000001</v>
      </c>
      <c r="H608" s="289">
        <f t="shared" si="9"/>
        <v>98.136341343795991</v>
      </c>
    </row>
    <row r="609" spans="1:8" x14ac:dyDescent="0.2">
      <c r="A609" s="295" t="s">
        <v>713</v>
      </c>
      <c r="B609" s="296">
        <v>4</v>
      </c>
      <c r="C609" s="296">
        <v>10</v>
      </c>
      <c r="D609" s="297">
        <v>1210340040</v>
      </c>
      <c r="E609" s="298">
        <v>800</v>
      </c>
      <c r="F609" s="299">
        <v>22836.799999999999</v>
      </c>
      <c r="G609" s="299">
        <v>22411.200000000001</v>
      </c>
      <c r="H609" s="289">
        <f t="shared" si="9"/>
        <v>98.136341343795991</v>
      </c>
    </row>
    <row r="610" spans="1:8" x14ac:dyDescent="0.2">
      <c r="A610" s="295" t="s">
        <v>997</v>
      </c>
      <c r="B610" s="296">
        <v>4</v>
      </c>
      <c r="C610" s="296">
        <v>10</v>
      </c>
      <c r="D610" s="297" t="s">
        <v>998</v>
      </c>
      <c r="E610" s="298"/>
      <c r="F610" s="299">
        <v>4464.8999999999996</v>
      </c>
      <c r="G610" s="299">
        <v>4464.8999999999996</v>
      </c>
      <c r="H610" s="289">
        <f t="shared" si="9"/>
        <v>100</v>
      </c>
    </row>
    <row r="611" spans="1:8" ht="22.5" x14ac:dyDescent="0.2">
      <c r="A611" s="295" t="s">
        <v>161</v>
      </c>
      <c r="B611" s="296">
        <v>4</v>
      </c>
      <c r="C611" s="296">
        <v>10</v>
      </c>
      <c r="D611" s="297" t="s">
        <v>999</v>
      </c>
      <c r="E611" s="298"/>
      <c r="F611" s="299">
        <v>4464.8999999999996</v>
      </c>
      <c r="G611" s="299">
        <v>4464.8999999999996</v>
      </c>
      <c r="H611" s="289">
        <f t="shared" si="9"/>
        <v>100</v>
      </c>
    </row>
    <row r="612" spans="1:8" x14ac:dyDescent="0.2">
      <c r="A612" s="295" t="s">
        <v>698</v>
      </c>
      <c r="B612" s="296">
        <v>4</v>
      </c>
      <c r="C612" s="296">
        <v>10</v>
      </c>
      <c r="D612" s="297" t="s">
        <v>999</v>
      </c>
      <c r="E612" s="298">
        <v>200</v>
      </c>
      <c r="F612" s="299">
        <v>4464.8999999999996</v>
      </c>
      <c r="G612" s="299">
        <v>4464.8999999999996</v>
      </c>
      <c r="H612" s="289">
        <f t="shared" si="9"/>
        <v>100</v>
      </c>
    </row>
    <row r="613" spans="1:8" x14ac:dyDescent="0.2">
      <c r="A613" s="295" t="s">
        <v>712</v>
      </c>
      <c r="B613" s="296">
        <v>4</v>
      </c>
      <c r="C613" s="296">
        <v>10</v>
      </c>
      <c r="D613" s="297">
        <v>8900000000</v>
      </c>
      <c r="E613" s="298"/>
      <c r="F613" s="299">
        <v>14636.3</v>
      </c>
      <c r="G613" s="299">
        <v>14178.7</v>
      </c>
      <c r="H613" s="289">
        <f t="shared" si="9"/>
        <v>96.873526779308989</v>
      </c>
    </row>
    <row r="614" spans="1:8" x14ac:dyDescent="0.2">
      <c r="A614" s="295" t="s">
        <v>712</v>
      </c>
      <c r="B614" s="296">
        <v>4</v>
      </c>
      <c r="C614" s="296">
        <v>10</v>
      </c>
      <c r="D614" s="297">
        <v>8900000110</v>
      </c>
      <c r="E614" s="298"/>
      <c r="F614" s="299">
        <v>13494.9</v>
      </c>
      <c r="G614" s="299">
        <v>13494.9</v>
      </c>
      <c r="H614" s="289">
        <f t="shared" si="9"/>
        <v>100</v>
      </c>
    </row>
    <row r="615" spans="1:8" ht="33.75" x14ac:dyDescent="0.2">
      <c r="A615" s="295" t="s">
        <v>695</v>
      </c>
      <c r="B615" s="296">
        <v>4</v>
      </c>
      <c r="C615" s="296">
        <v>10</v>
      </c>
      <c r="D615" s="297">
        <v>8900000110</v>
      </c>
      <c r="E615" s="298">
        <v>100</v>
      </c>
      <c r="F615" s="299">
        <v>13494.9</v>
      </c>
      <c r="G615" s="299">
        <v>13494.9</v>
      </c>
      <c r="H615" s="289">
        <f t="shared" si="9"/>
        <v>100</v>
      </c>
    </row>
    <row r="616" spans="1:8" x14ac:dyDescent="0.2">
      <c r="A616" s="295" t="s">
        <v>712</v>
      </c>
      <c r="B616" s="296">
        <v>4</v>
      </c>
      <c r="C616" s="296">
        <v>10</v>
      </c>
      <c r="D616" s="297">
        <v>8900000190</v>
      </c>
      <c r="E616" s="298"/>
      <c r="F616" s="299">
        <v>1141.4000000000001</v>
      </c>
      <c r="G616" s="299">
        <v>683.8</v>
      </c>
      <c r="H616" s="289">
        <f t="shared" si="9"/>
        <v>59.908883826879268</v>
      </c>
    </row>
    <row r="617" spans="1:8" x14ac:dyDescent="0.2">
      <c r="A617" s="295" t="s">
        <v>698</v>
      </c>
      <c r="B617" s="296">
        <v>4</v>
      </c>
      <c r="C617" s="296">
        <v>10</v>
      </c>
      <c r="D617" s="297">
        <v>8900000190</v>
      </c>
      <c r="E617" s="298">
        <v>200</v>
      </c>
      <c r="F617" s="299">
        <v>1128.4000000000001</v>
      </c>
      <c r="G617" s="299">
        <v>679.8</v>
      </c>
      <c r="H617" s="289">
        <f t="shared" si="9"/>
        <v>60.244594115561846</v>
      </c>
    </row>
    <row r="618" spans="1:8" x14ac:dyDescent="0.2">
      <c r="A618" s="295" t="s">
        <v>713</v>
      </c>
      <c r="B618" s="296">
        <v>4</v>
      </c>
      <c r="C618" s="296">
        <v>10</v>
      </c>
      <c r="D618" s="297">
        <v>8900000190</v>
      </c>
      <c r="E618" s="298">
        <v>800</v>
      </c>
      <c r="F618" s="299">
        <v>13</v>
      </c>
      <c r="G618" s="299">
        <v>4</v>
      </c>
      <c r="H618" s="289">
        <f t="shared" si="9"/>
        <v>30.76923076923077</v>
      </c>
    </row>
    <row r="619" spans="1:8" s="285" customFormat="1" ht="10.5" x14ac:dyDescent="0.15">
      <c r="A619" s="291" t="s">
        <v>1000</v>
      </c>
      <c r="B619" s="292">
        <v>4</v>
      </c>
      <c r="C619" s="292">
        <v>11</v>
      </c>
      <c r="D619" s="293"/>
      <c r="E619" s="294"/>
      <c r="F619" s="282">
        <v>13840</v>
      </c>
      <c r="G619" s="282">
        <v>13840</v>
      </c>
      <c r="H619" s="283">
        <f t="shared" si="9"/>
        <v>100</v>
      </c>
    </row>
    <row r="620" spans="1:8" ht="22.5" x14ac:dyDescent="0.2">
      <c r="A620" s="295" t="s">
        <v>759</v>
      </c>
      <c r="B620" s="296">
        <v>4</v>
      </c>
      <c r="C620" s="296">
        <v>11</v>
      </c>
      <c r="D620" s="297">
        <v>1900000000</v>
      </c>
      <c r="E620" s="298"/>
      <c r="F620" s="299">
        <v>13840</v>
      </c>
      <c r="G620" s="299">
        <v>13840</v>
      </c>
      <c r="H620" s="289">
        <f t="shared" si="9"/>
        <v>100</v>
      </c>
    </row>
    <row r="621" spans="1:8" x14ac:dyDescent="0.2">
      <c r="A621" s="295" t="s">
        <v>760</v>
      </c>
      <c r="B621" s="296">
        <v>4</v>
      </c>
      <c r="C621" s="296">
        <v>11</v>
      </c>
      <c r="D621" s="297">
        <v>1930000000</v>
      </c>
      <c r="E621" s="298"/>
      <c r="F621" s="299">
        <v>13840</v>
      </c>
      <c r="G621" s="299">
        <v>13840</v>
      </c>
      <c r="H621" s="289">
        <f t="shared" si="9"/>
        <v>100</v>
      </c>
    </row>
    <row r="622" spans="1:8" x14ac:dyDescent="0.2">
      <c r="A622" s="295" t="s">
        <v>1001</v>
      </c>
      <c r="B622" s="296">
        <v>4</v>
      </c>
      <c r="C622" s="296">
        <v>11</v>
      </c>
      <c r="D622" s="297">
        <v>1930041200</v>
      </c>
      <c r="E622" s="298"/>
      <c r="F622" s="299">
        <v>6500</v>
      </c>
      <c r="G622" s="299">
        <v>6500</v>
      </c>
      <c r="H622" s="289">
        <f t="shared" si="9"/>
        <v>100</v>
      </c>
    </row>
    <row r="623" spans="1:8" x14ac:dyDescent="0.2">
      <c r="A623" s="295" t="s">
        <v>698</v>
      </c>
      <c r="B623" s="296">
        <v>4</v>
      </c>
      <c r="C623" s="296">
        <v>11</v>
      </c>
      <c r="D623" s="297">
        <v>1930041200</v>
      </c>
      <c r="E623" s="298">
        <v>200</v>
      </c>
      <c r="F623" s="299">
        <v>6500</v>
      </c>
      <c r="G623" s="299">
        <v>6500</v>
      </c>
      <c r="H623" s="289">
        <f t="shared" si="9"/>
        <v>100</v>
      </c>
    </row>
    <row r="624" spans="1:8" x14ac:dyDescent="0.2">
      <c r="A624" s="295" t="s">
        <v>1002</v>
      </c>
      <c r="B624" s="296">
        <v>4</v>
      </c>
      <c r="C624" s="296">
        <v>11</v>
      </c>
      <c r="D624" s="297" t="s">
        <v>1003</v>
      </c>
      <c r="E624" s="298"/>
      <c r="F624" s="299">
        <v>7340</v>
      </c>
      <c r="G624" s="299">
        <v>7340</v>
      </c>
      <c r="H624" s="289">
        <f t="shared" si="9"/>
        <v>100</v>
      </c>
    </row>
    <row r="625" spans="1:8" x14ac:dyDescent="0.2">
      <c r="A625" s="295" t="s">
        <v>698</v>
      </c>
      <c r="B625" s="296">
        <v>4</v>
      </c>
      <c r="C625" s="296">
        <v>11</v>
      </c>
      <c r="D625" s="297" t="s">
        <v>1003</v>
      </c>
      <c r="E625" s="298">
        <v>200</v>
      </c>
      <c r="F625" s="299">
        <v>7340</v>
      </c>
      <c r="G625" s="299">
        <v>7340</v>
      </c>
      <c r="H625" s="289">
        <f t="shared" si="9"/>
        <v>100</v>
      </c>
    </row>
    <row r="626" spans="1:8" s="285" customFormat="1" ht="10.5" x14ac:dyDescent="0.15">
      <c r="A626" s="291" t="s">
        <v>1004</v>
      </c>
      <c r="B626" s="292">
        <v>4</v>
      </c>
      <c r="C626" s="292">
        <v>12</v>
      </c>
      <c r="D626" s="293"/>
      <c r="E626" s="294"/>
      <c r="F626" s="282">
        <v>1349266.4</v>
      </c>
      <c r="G626" s="282">
        <v>1303065.5</v>
      </c>
      <c r="H626" s="283">
        <f t="shared" si="9"/>
        <v>96.575850402855963</v>
      </c>
    </row>
    <row r="627" spans="1:8" ht="22.5" x14ac:dyDescent="0.2">
      <c r="A627" s="295" t="s">
        <v>1005</v>
      </c>
      <c r="B627" s="296">
        <v>4</v>
      </c>
      <c r="C627" s="296">
        <v>12</v>
      </c>
      <c r="D627" s="297">
        <v>1600000000</v>
      </c>
      <c r="E627" s="298"/>
      <c r="F627" s="299">
        <v>127969.7</v>
      </c>
      <c r="G627" s="299">
        <v>127969.7</v>
      </c>
      <c r="H627" s="289">
        <f t="shared" si="9"/>
        <v>100</v>
      </c>
    </row>
    <row r="628" spans="1:8" ht="22.5" x14ac:dyDescent="0.2">
      <c r="A628" s="295" t="s">
        <v>1006</v>
      </c>
      <c r="B628" s="296">
        <v>4</v>
      </c>
      <c r="C628" s="296">
        <v>12</v>
      </c>
      <c r="D628" s="297">
        <v>1610000000</v>
      </c>
      <c r="E628" s="298"/>
      <c r="F628" s="299">
        <v>37059.699999999997</v>
      </c>
      <c r="G628" s="299">
        <v>37059.699999999997</v>
      </c>
      <c r="H628" s="289">
        <f t="shared" si="9"/>
        <v>100</v>
      </c>
    </row>
    <row r="629" spans="1:8" ht="22.5" x14ac:dyDescent="0.2">
      <c r="A629" s="295" t="s">
        <v>1006</v>
      </c>
      <c r="B629" s="296">
        <v>4</v>
      </c>
      <c r="C629" s="296">
        <v>12</v>
      </c>
      <c r="D629" s="297" t="s">
        <v>1007</v>
      </c>
      <c r="E629" s="298"/>
      <c r="F629" s="299">
        <v>37059.699999999997</v>
      </c>
      <c r="G629" s="299">
        <v>37059.699999999997</v>
      </c>
      <c r="H629" s="289">
        <f t="shared" si="9"/>
        <v>100</v>
      </c>
    </row>
    <row r="630" spans="1:8" x14ac:dyDescent="0.2">
      <c r="A630" s="295" t="s">
        <v>914</v>
      </c>
      <c r="B630" s="296">
        <v>4</v>
      </c>
      <c r="C630" s="296">
        <v>12</v>
      </c>
      <c r="D630" s="297" t="s">
        <v>1007</v>
      </c>
      <c r="E630" s="298">
        <v>400</v>
      </c>
      <c r="F630" s="299">
        <v>37059.699999999997</v>
      </c>
      <c r="G630" s="299">
        <v>37059.699999999997</v>
      </c>
      <c r="H630" s="289">
        <f t="shared" si="9"/>
        <v>100</v>
      </c>
    </row>
    <row r="631" spans="1:8" x14ac:dyDescent="0.2">
      <c r="A631" s="295" t="s">
        <v>1008</v>
      </c>
      <c r="B631" s="296">
        <v>4</v>
      </c>
      <c r="C631" s="296">
        <v>12</v>
      </c>
      <c r="D631" s="297">
        <v>1630000000</v>
      </c>
      <c r="E631" s="298"/>
      <c r="F631" s="299">
        <v>90910</v>
      </c>
      <c r="G631" s="299">
        <v>90910</v>
      </c>
      <c r="H631" s="289">
        <f t="shared" si="9"/>
        <v>100</v>
      </c>
    </row>
    <row r="632" spans="1:8" x14ac:dyDescent="0.2">
      <c r="A632" s="295" t="s">
        <v>1008</v>
      </c>
      <c r="B632" s="296">
        <v>4</v>
      </c>
      <c r="C632" s="296">
        <v>12</v>
      </c>
      <c r="D632" s="297" t="s">
        <v>1009</v>
      </c>
      <c r="E632" s="298"/>
      <c r="F632" s="299">
        <v>90910</v>
      </c>
      <c r="G632" s="299">
        <v>90910</v>
      </c>
      <c r="H632" s="289">
        <f t="shared" si="9"/>
        <v>100</v>
      </c>
    </row>
    <row r="633" spans="1:8" x14ac:dyDescent="0.2">
      <c r="A633" s="295" t="s">
        <v>713</v>
      </c>
      <c r="B633" s="296">
        <v>4</v>
      </c>
      <c r="C633" s="296">
        <v>12</v>
      </c>
      <c r="D633" s="297" t="s">
        <v>1009</v>
      </c>
      <c r="E633" s="298">
        <v>800</v>
      </c>
      <c r="F633" s="299">
        <v>90910</v>
      </c>
      <c r="G633" s="299">
        <v>90910</v>
      </c>
      <c r="H633" s="289">
        <f t="shared" si="9"/>
        <v>100</v>
      </c>
    </row>
    <row r="634" spans="1:8" ht="22.5" x14ac:dyDescent="0.2">
      <c r="A634" s="295" t="s">
        <v>849</v>
      </c>
      <c r="B634" s="296">
        <v>4</v>
      </c>
      <c r="C634" s="296">
        <v>12</v>
      </c>
      <c r="D634" s="297">
        <v>1800000000</v>
      </c>
      <c r="E634" s="298"/>
      <c r="F634" s="299">
        <v>70710</v>
      </c>
      <c r="G634" s="299">
        <v>70710</v>
      </c>
      <c r="H634" s="289">
        <f t="shared" si="9"/>
        <v>100</v>
      </c>
    </row>
    <row r="635" spans="1:8" x14ac:dyDescent="0.2">
      <c r="A635" s="295" t="s">
        <v>1010</v>
      </c>
      <c r="B635" s="296">
        <v>4</v>
      </c>
      <c r="C635" s="296">
        <v>12</v>
      </c>
      <c r="D635" s="297">
        <v>1860000000</v>
      </c>
      <c r="E635" s="298"/>
      <c r="F635" s="299">
        <v>70710</v>
      </c>
      <c r="G635" s="299">
        <v>70710</v>
      </c>
      <c r="H635" s="289">
        <f t="shared" si="9"/>
        <v>100</v>
      </c>
    </row>
    <row r="636" spans="1:8" x14ac:dyDescent="0.2">
      <c r="A636" s="295" t="s">
        <v>1011</v>
      </c>
      <c r="B636" s="296">
        <v>4</v>
      </c>
      <c r="C636" s="296">
        <v>12</v>
      </c>
      <c r="D636" s="297" t="s">
        <v>1012</v>
      </c>
      <c r="E636" s="298"/>
      <c r="F636" s="299">
        <v>70710</v>
      </c>
      <c r="G636" s="299">
        <v>70710</v>
      </c>
      <c r="H636" s="289">
        <f t="shared" si="9"/>
        <v>100</v>
      </c>
    </row>
    <row r="637" spans="1:8" x14ac:dyDescent="0.2">
      <c r="A637" s="295" t="s">
        <v>713</v>
      </c>
      <c r="B637" s="296">
        <v>4</v>
      </c>
      <c r="C637" s="296">
        <v>12</v>
      </c>
      <c r="D637" s="297" t="s">
        <v>1012</v>
      </c>
      <c r="E637" s="298">
        <v>800</v>
      </c>
      <c r="F637" s="299">
        <v>70710</v>
      </c>
      <c r="G637" s="299">
        <v>70710</v>
      </c>
      <c r="H637" s="289">
        <f t="shared" si="9"/>
        <v>100</v>
      </c>
    </row>
    <row r="638" spans="1:8" ht="22.5" x14ac:dyDescent="0.2">
      <c r="A638" s="295" t="s">
        <v>759</v>
      </c>
      <c r="B638" s="296">
        <v>4</v>
      </c>
      <c r="C638" s="296">
        <v>12</v>
      </c>
      <c r="D638" s="297">
        <v>1900000000</v>
      </c>
      <c r="E638" s="298"/>
      <c r="F638" s="299">
        <v>15224.7</v>
      </c>
      <c r="G638" s="299">
        <v>14918.3</v>
      </c>
      <c r="H638" s="289">
        <f t="shared" si="9"/>
        <v>97.987480869902186</v>
      </c>
    </row>
    <row r="639" spans="1:8" x14ac:dyDescent="0.2">
      <c r="A639" s="295" t="s">
        <v>760</v>
      </c>
      <c r="B639" s="296">
        <v>4</v>
      </c>
      <c r="C639" s="296">
        <v>12</v>
      </c>
      <c r="D639" s="297">
        <v>1930000000</v>
      </c>
      <c r="E639" s="298"/>
      <c r="F639" s="299">
        <v>15224.7</v>
      </c>
      <c r="G639" s="299">
        <v>14918.3</v>
      </c>
      <c r="H639" s="289">
        <f t="shared" si="9"/>
        <v>97.987480869902186</v>
      </c>
    </row>
    <row r="640" spans="1:8" x14ac:dyDescent="0.2">
      <c r="A640" s="295" t="s">
        <v>761</v>
      </c>
      <c r="B640" s="296">
        <v>4</v>
      </c>
      <c r="C640" s="296">
        <v>12</v>
      </c>
      <c r="D640" s="297">
        <v>1930008830</v>
      </c>
      <c r="E640" s="298"/>
      <c r="F640" s="299">
        <v>919.5</v>
      </c>
      <c r="G640" s="299">
        <v>615.5</v>
      </c>
      <c r="H640" s="289">
        <f t="shared" si="9"/>
        <v>66.938553561718322</v>
      </c>
    </row>
    <row r="641" spans="1:8" x14ac:dyDescent="0.2">
      <c r="A641" s="295" t="s">
        <v>698</v>
      </c>
      <c r="B641" s="296">
        <v>4</v>
      </c>
      <c r="C641" s="296">
        <v>12</v>
      </c>
      <c r="D641" s="297">
        <v>1930008830</v>
      </c>
      <c r="E641" s="298">
        <v>200</v>
      </c>
      <c r="F641" s="299">
        <v>919.5</v>
      </c>
      <c r="G641" s="299">
        <v>615.5</v>
      </c>
      <c r="H641" s="289">
        <f t="shared" si="9"/>
        <v>66.938553561718322</v>
      </c>
    </row>
    <row r="642" spans="1:8" ht="22.5" x14ac:dyDescent="0.2">
      <c r="A642" s="295" t="s">
        <v>1013</v>
      </c>
      <c r="B642" s="296">
        <v>4</v>
      </c>
      <c r="C642" s="296">
        <v>12</v>
      </c>
      <c r="D642" s="297">
        <v>1930040670</v>
      </c>
      <c r="E642" s="298"/>
      <c r="F642" s="299">
        <v>14305.2</v>
      </c>
      <c r="G642" s="299">
        <v>14302.8</v>
      </c>
      <c r="H642" s="289">
        <f t="shared" si="9"/>
        <v>99.98322288398623</v>
      </c>
    </row>
    <row r="643" spans="1:8" ht="22.5" x14ac:dyDescent="0.2">
      <c r="A643" s="295" t="s">
        <v>724</v>
      </c>
      <c r="B643" s="296">
        <v>4</v>
      </c>
      <c r="C643" s="296">
        <v>12</v>
      </c>
      <c r="D643" s="297">
        <v>1930040670</v>
      </c>
      <c r="E643" s="298">
        <v>600</v>
      </c>
      <c r="F643" s="299">
        <v>14305.2</v>
      </c>
      <c r="G643" s="299">
        <v>14302.8</v>
      </c>
      <c r="H643" s="289">
        <f t="shared" si="9"/>
        <v>99.98322288398623</v>
      </c>
    </row>
    <row r="644" spans="1:8" ht="22.5" x14ac:dyDescent="0.2">
      <c r="A644" s="295" t="s">
        <v>1014</v>
      </c>
      <c r="B644" s="296">
        <v>4</v>
      </c>
      <c r="C644" s="296">
        <v>12</v>
      </c>
      <c r="D644" s="297">
        <v>2000000000</v>
      </c>
      <c r="E644" s="298"/>
      <c r="F644" s="299">
        <v>746372.3</v>
      </c>
      <c r="G644" s="299">
        <v>744005</v>
      </c>
      <c r="H644" s="289">
        <f t="shared" si="9"/>
        <v>99.682825849780315</v>
      </c>
    </row>
    <row r="645" spans="1:8" x14ac:dyDescent="0.2">
      <c r="A645" s="295" t="s">
        <v>1015</v>
      </c>
      <c r="B645" s="296">
        <v>4</v>
      </c>
      <c r="C645" s="296">
        <v>12</v>
      </c>
      <c r="D645" s="297">
        <v>2020000000</v>
      </c>
      <c r="E645" s="298"/>
      <c r="F645" s="299">
        <v>34308.6</v>
      </c>
      <c r="G645" s="299">
        <v>34308.6</v>
      </c>
      <c r="H645" s="289">
        <f t="shared" si="9"/>
        <v>100</v>
      </c>
    </row>
    <row r="646" spans="1:8" ht="33.75" x14ac:dyDescent="0.2">
      <c r="A646" s="295" t="s">
        <v>1016</v>
      </c>
      <c r="B646" s="296">
        <v>4</v>
      </c>
      <c r="C646" s="296">
        <v>12</v>
      </c>
      <c r="D646" s="297">
        <v>2020065290</v>
      </c>
      <c r="E646" s="298"/>
      <c r="F646" s="299">
        <v>321.10000000000002</v>
      </c>
      <c r="G646" s="299">
        <v>321.10000000000002</v>
      </c>
      <c r="H646" s="289">
        <f t="shared" si="9"/>
        <v>100</v>
      </c>
    </row>
    <row r="647" spans="1:8" x14ac:dyDescent="0.2">
      <c r="A647" s="295" t="s">
        <v>713</v>
      </c>
      <c r="B647" s="296">
        <v>4</v>
      </c>
      <c r="C647" s="296">
        <v>12</v>
      </c>
      <c r="D647" s="297">
        <v>2020065290</v>
      </c>
      <c r="E647" s="298">
        <v>800</v>
      </c>
      <c r="F647" s="299">
        <v>321.10000000000002</v>
      </c>
      <c r="G647" s="299">
        <v>321.10000000000002</v>
      </c>
      <c r="H647" s="289">
        <f t="shared" si="9"/>
        <v>100</v>
      </c>
    </row>
    <row r="648" spans="1:8" x14ac:dyDescent="0.2">
      <c r="A648" s="295" t="s">
        <v>1017</v>
      </c>
      <c r="B648" s="296">
        <v>4</v>
      </c>
      <c r="C648" s="296">
        <v>12</v>
      </c>
      <c r="D648" s="297">
        <v>2020065300</v>
      </c>
      <c r="E648" s="298"/>
      <c r="F648" s="299">
        <v>2128.6999999999998</v>
      </c>
      <c r="G648" s="299">
        <v>2128.6999999999998</v>
      </c>
      <c r="H648" s="289">
        <f t="shared" si="9"/>
        <v>100</v>
      </c>
    </row>
    <row r="649" spans="1:8" x14ac:dyDescent="0.2">
      <c r="A649" s="295" t="s">
        <v>713</v>
      </c>
      <c r="B649" s="296">
        <v>4</v>
      </c>
      <c r="C649" s="296">
        <v>12</v>
      </c>
      <c r="D649" s="297">
        <v>2020065300</v>
      </c>
      <c r="E649" s="298">
        <v>800</v>
      </c>
      <c r="F649" s="299">
        <v>2128.6999999999998</v>
      </c>
      <c r="G649" s="299">
        <v>2128.6999999999998</v>
      </c>
      <c r="H649" s="289">
        <f t="shared" si="9"/>
        <v>100</v>
      </c>
    </row>
    <row r="650" spans="1:8" ht="45" x14ac:dyDescent="0.2">
      <c r="A650" s="295" t="s">
        <v>1018</v>
      </c>
      <c r="B650" s="296">
        <v>4</v>
      </c>
      <c r="C650" s="296">
        <v>12</v>
      </c>
      <c r="D650" s="297" t="s">
        <v>1019</v>
      </c>
      <c r="E650" s="298"/>
      <c r="F650" s="299">
        <v>31858.799999999999</v>
      </c>
      <c r="G650" s="299">
        <v>31858.799999999999</v>
      </c>
      <c r="H650" s="289">
        <f t="shared" si="9"/>
        <v>100</v>
      </c>
    </row>
    <row r="651" spans="1:8" ht="22.5" x14ac:dyDescent="0.2">
      <c r="A651" s="295" t="s">
        <v>724</v>
      </c>
      <c r="B651" s="296">
        <v>4</v>
      </c>
      <c r="C651" s="296">
        <v>12</v>
      </c>
      <c r="D651" s="297" t="s">
        <v>1019</v>
      </c>
      <c r="E651" s="298">
        <v>600</v>
      </c>
      <c r="F651" s="299">
        <v>31858.799999999999</v>
      </c>
      <c r="G651" s="299">
        <v>31858.799999999999</v>
      </c>
      <c r="H651" s="289">
        <f t="shared" si="9"/>
        <v>100</v>
      </c>
    </row>
    <row r="652" spans="1:8" ht="22.5" x14ac:dyDescent="0.2">
      <c r="A652" s="295" t="s">
        <v>1020</v>
      </c>
      <c r="B652" s="296">
        <v>4</v>
      </c>
      <c r="C652" s="296">
        <v>12</v>
      </c>
      <c r="D652" s="297">
        <v>2030000000</v>
      </c>
      <c r="E652" s="298"/>
      <c r="F652" s="299">
        <v>1741.7</v>
      </c>
      <c r="G652" s="299">
        <v>358.2</v>
      </c>
      <c r="H652" s="289">
        <f t="shared" si="9"/>
        <v>20.566113567204454</v>
      </c>
    </row>
    <row r="653" spans="1:8" ht="22.5" x14ac:dyDescent="0.2">
      <c r="A653" s="295" t="s">
        <v>1021</v>
      </c>
      <c r="B653" s="296">
        <v>4</v>
      </c>
      <c r="C653" s="296">
        <v>12</v>
      </c>
      <c r="D653" s="297">
        <v>2030065030</v>
      </c>
      <c r="E653" s="298"/>
      <c r="F653" s="299">
        <v>1741.7</v>
      </c>
      <c r="G653" s="299">
        <v>358.2</v>
      </c>
      <c r="H653" s="289">
        <f t="shared" si="9"/>
        <v>20.566113567204454</v>
      </c>
    </row>
    <row r="654" spans="1:8" x14ac:dyDescent="0.2">
      <c r="A654" s="295" t="s">
        <v>698</v>
      </c>
      <c r="B654" s="296">
        <v>4</v>
      </c>
      <c r="C654" s="296">
        <v>12</v>
      </c>
      <c r="D654" s="297">
        <v>2030065030</v>
      </c>
      <c r="E654" s="298">
        <v>200</v>
      </c>
      <c r="F654" s="299">
        <v>1741.7</v>
      </c>
      <c r="G654" s="299">
        <v>358.2</v>
      </c>
      <c r="H654" s="289">
        <f t="shared" ref="H654:H717" si="10">+G654/F654*100</f>
        <v>20.566113567204454</v>
      </c>
    </row>
    <row r="655" spans="1:8" x14ac:dyDescent="0.2">
      <c r="A655" s="295" t="s">
        <v>1022</v>
      </c>
      <c r="B655" s="296">
        <v>4</v>
      </c>
      <c r="C655" s="296">
        <v>12</v>
      </c>
      <c r="D655" s="297">
        <v>2040000000</v>
      </c>
      <c r="E655" s="298"/>
      <c r="F655" s="299">
        <v>233090</v>
      </c>
      <c r="G655" s="299">
        <v>233090</v>
      </c>
      <c r="H655" s="289">
        <f t="shared" si="10"/>
        <v>100</v>
      </c>
    </row>
    <row r="656" spans="1:8" x14ac:dyDescent="0.2">
      <c r="A656" s="295" t="s">
        <v>1023</v>
      </c>
      <c r="B656" s="296">
        <v>4</v>
      </c>
      <c r="C656" s="296">
        <v>12</v>
      </c>
      <c r="D656" s="297" t="s">
        <v>1024</v>
      </c>
      <c r="E656" s="298"/>
      <c r="F656" s="299">
        <v>50510</v>
      </c>
      <c r="G656" s="299">
        <v>50510</v>
      </c>
      <c r="H656" s="289">
        <f t="shared" si="10"/>
        <v>100</v>
      </c>
    </row>
    <row r="657" spans="1:8" x14ac:dyDescent="0.2">
      <c r="A657" s="295" t="s">
        <v>713</v>
      </c>
      <c r="B657" s="296">
        <v>4</v>
      </c>
      <c r="C657" s="296">
        <v>12</v>
      </c>
      <c r="D657" s="297" t="s">
        <v>1024</v>
      </c>
      <c r="E657" s="298">
        <v>800</v>
      </c>
      <c r="F657" s="299">
        <v>50510</v>
      </c>
      <c r="G657" s="299">
        <v>50510</v>
      </c>
      <c r="H657" s="289">
        <f t="shared" si="10"/>
        <v>100</v>
      </c>
    </row>
    <row r="658" spans="1:8" ht="22.5" x14ac:dyDescent="0.2">
      <c r="A658" s="295" t="s">
        <v>1025</v>
      </c>
      <c r="B658" s="296">
        <v>4</v>
      </c>
      <c r="C658" s="296">
        <v>12</v>
      </c>
      <c r="D658" s="297">
        <v>2040100000</v>
      </c>
      <c r="E658" s="298"/>
      <c r="F658" s="299">
        <v>180080</v>
      </c>
      <c r="G658" s="299">
        <v>180080</v>
      </c>
      <c r="H658" s="289">
        <f t="shared" si="10"/>
        <v>100</v>
      </c>
    </row>
    <row r="659" spans="1:8" ht="22.5" x14ac:dyDescent="0.2">
      <c r="A659" s="295" t="s">
        <v>1025</v>
      </c>
      <c r="B659" s="296">
        <v>4</v>
      </c>
      <c r="C659" s="296">
        <v>12</v>
      </c>
      <c r="D659" s="297" t="s">
        <v>1026</v>
      </c>
      <c r="E659" s="298"/>
      <c r="F659" s="299">
        <v>180080</v>
      </c>
      <c r="G659" s="299">
        <v>180080</v>
      </c>
      <c r="H659" s="289">
        <f t="shared" si="10"/>
        <v>100</v>
      </c>
    </row>
    <row r="660" spans="1:8" ht="22.5" x14ac:dyDescent="0.2">
      <c r="A660" s="295" t="s">
        <v>724</v>
      </c>
      <c r="B660" s="296">
        <v>4</v>
      </c>
      <c r="C660" s="296">
        <v>12</v>
      </c>
      <c r="D660" s="297" t="s">
        <v>1026</v>
      </c>
      <c r="E660" s="298">
        <v>600</v>
      </c>
      <c r="F660" s="299">
        <v>180080</v>
      </c>
      <c r="G660" s="299">
        <v>180080</v>
      </c>
      <c r="H660" s="289">
        <f t="shared" si="10"/>
        <v>100</v>
      </c>
    </row>
    <row r="661" spans="1:8" x14ac:dyDescent="0.2">
      <c r="A661" s="295" t="s">
        <v>1027</v>
      </c>
      <c r="B661" s="296">
        <v>4</v>
      </c>
      <c r="C661" s="296">
        <v>12</v>
      </c>
      <c r="D661" s="297">
        <v>2040200000</v>
      </c>
      <c r="E661" s="298"/>
      <c r="F661" s="299">
        <v>2500</v>
      </c>
      <c r="G661" s="299">
        <v>2500</v>
      </c>
      <c r="H661" s="289">
        <f t="shared" si="10"/>
        <v>100</v>
      </c>
    </row>
    <row r="662" spans="1:8" ht="22.5" x14ac:dyDescent="0.2">
      <c r="A662" s="295" t="s">
        <v>1028</v>
      </c>
      <c r="B662" s="296">
        <v>4</v>
      </c>
      <c r="C662" s="296">
        <v>12</v>
      </c>
      <c r="D662" s="297">
        <v>2040260070</v>
      </c>
      <c r="E662" s="298"/>
      <c r="F662" s="299">
        <v>2500</v>
      </c>
      <c r="G662" s="299">
        <v>2500</v>
      </c>
      <c r="H662" s="289">
        <f t="shared" si="10"/>
        <v>100</v>
      </c>
    </row>
    <row r="663" spans="1:8" x14ac:dyDescent="0.2">
      <c r="A663" s="295" t="s">
        <v>713</v>
      </c>
      <c r="B663" s="296">
        <v>4</v>
      </c>
      <c r="C663" s="296">
        <v>12</v>
      </c>
      <c r="D663" s="297">
        <v>2040260070</v>
      </c>
      <c r="E663" s="298">
        <v>800</v>
      </c>
      <c r="F663" s="299">
        <v>2500</v>
      </c>
      <c r="G663" s="299">
        <v>2500</v>
      </c>
      <c r="H663" s="289">
        <f t="shared" si="10"/>
        <v>100</v>
      </c>
    </row>
    <row r="664" spans="1:8" x14ac:dyDescent="0.2">
      <c r="A664" s="295" t="s">
        <v>1029</v>
      </c>
      <c r="B664" s="296">
        <v>4</v>
      </c>
      <c r="C664" s="296">
        <v>12</v>
      </c>
      <c r="D664" s="297">
        <v>2060000000</v>
      </c>
      <c r="E664" s="298"/>
      <c r="F664" s="299">
        <v>128140.8</v>
      </c>
      <c r="G664" s="299">
        <v>127157</v>
      </c>
      <c r="H664" s="289">
        <f t="shared" si="10"/>
        <v>99.23225077414844</v>
      </c>
    </row>
    <row r="665" spans="1:8" x14ac:dyDescent="0.2">
      <c r="A665" s="295" t="s">
        <v>1030</v>
      </c>
      <c r="B665" s="296">
        <v>4</v>
      </c>
      <c r="C665" s="296">
        <v>12</v>
      </c>
      <c r="D665" s="297">
        <v>2060047000</v>
      </c>
      <c r="E665" s="298"/>
      <c r="F665" s="299">
        <v>26223.9</v>
      </c>
      <c r="G665" s="299">
        <v>25240.1</v>
      </c>
      <c r="H665" s="289">
        <f t="shared" si="10"/>
        <v>96.248460373933682</v>
      </c>
    </row>
    <row r="666" spans="1:8" ht="22.5" x14ac:dyDescent="0.2">
      <c r="A666" s="295" t="s">
        <v>724</v>
      </c>
      <c r="B666" s="296">
        <v>4</v>
      </c>
      <c r="C666" s="296">
        <v>12</v>
      </c>
      <c r="D666" s="297">
        <v>2060047000</v>
      </c>
      <c r="E666" s="298">
        <v>600</v>
      </c>
      <c r="F666" s="299">
        <v>26223.9</v>
      </c>
      <c r="G666" s="299">
        <v>25240.1</v>
      </c>
      <c r="H666" s="289">
        <f t="shared" si="10"/>
        <v>96.248460373933682</v>
      </c>
    </row>
    <row r="667" spans="1:8" ht="33.75" x14ac:dyDescent="0.2">
      <c r="A667" s="295" t="s">
        <v>1031</v>
      </c>
      <c r="B667" s="296">
        <v>4</v>
      </c>
      <c r="C667" s="296">
        <v>12</v>
      </c>
      <c r="D667" s="297">
        <v>2060047290</v>
      </c>
      <c r="E667" s="298"/>
      <c r="F667" s="299">
        <v>906.9</v>
      </c>
      <c r="G667" s="299">
        <v>906.9</v>
      </c>
      <c r="H667" s="289">
        <f t="shared" si="10"/>
        <v>100</v>
      </c>
    </row>
    <row r="668" spans="1:8" x14ac:dyDescent="0.2">
      <c r="A668" s="295" t="s">
        <v>713</v>
      </c>
      <c r="B668" s="296">
        <v>4</v>
      </c>
      <c r="C668" s="296">
        <v>12</v>
      </c>
      <c r="D668" s="297">
        <v>2060047290</v>
      </c>
      <c r="E668" s="298">
        <v>800</v>
      </c>
      <c r="F668" s="299">
        <v>906.9</v>
      </c>
      <c r="G668" s="299">
        <v>906.9</v>
      </c>
      <c r="H668" s="289">
        <f t="shared" si="10"/>
        <v>100</v>
      </c>
    </row>
    <row r="669" spans="1:8" x14ac:dyDescent="0.2">
      <c r="A669" s="295" t="s">
        <v>1032</v>
      </c>
      <c r="B669" s="296">
        <v>4</v>
      </c>
      <c r="C669" s="296">
        <v>12</v>
      </c>
      <c r="D669" s="297" t="s">
        <v>1033</v>
      </c>
      <c r="E669" s="298"/>
      <c r="F669" s="299">
        <v>101010</v>
      </c>
      <c r="G669" s="299">
        <v>101010</v>
      </c>
      <c r="H669" s="289">
        <f t="shared" si="10"/>
        <v>100</v>
      </c>
    </row>
    <row r="670" spans="1:8" x14ac:dyDescent="0.2">
      <c r="A670" s="295" t="s">
        <v>713</v>
      </c>
      <c r="B670" s="296">
        <v>4</v>
      </c>
      <c r="C670" s="296">
        <v>12</v>
      </c>
      <c r="D670" s="297" t="s">
        <v>1033</v>
      </c>
      <c r="E670" s="298">
        <v>800</v>
      </c>
      <c r="F670" s="299">
        <v>101010</v>
      </c>
      <c r="G670" s="299">
        <v>101010</v>
      </c>
      <c r="H670" s="289">
        <f t="shared" si="10"/>
        <v>100</v>
      </c>
    </row>
    <row r="671" spans="1:8" ht="33.75" x14ac:dyDescent="0.2">
      <c r="A671" s="295" t="s">
        <v>1034</v>
      </c>
      <c r="B671" s="296">
        <v>4</v>
      </c>
      <c r="C671" s="296">
        <v>12</v>
      </c>
      <c r="D671" s="297">
        <v>2070000000</v>
      </c>
      <c r="E671" s="298"/>
      <c r="F671" s="299">
        <v>341893</v>
      </c>
      <c r="G671" s="299">
        <v>341893</v>
      </c>
      <c r="H671" s="289">
        <f t="shared" si="10"/>
        <v>100</v>
      </c>
    </row>
    <row r="672" spans="1:8" ht="22.5" x14ac:dyDescent="0.2">
      <c r="A672" s="295" t="s">
        <v>1035</v>
      </c>
      <c r="B672" s="296">
        <v>4</v>
      </c>
      <c r="C672" s="296">
        <v>12</v>
      </c>
      <c r="D672" s="297" t="s">
        <v>1036</v>
      </c>
      <c r="E672" s="298"/>
      <c r="F672" s="299">
        <v>46094.1</v>
      </c>
      <c r="G672" s="299">
        <v>46094.1</v>
      </c>
      <c r="H672" s="289">
        <f t="shared" si="10"/>
        <v>100</v>
      </c>
    </row>
    <row r="673" spans="1:8" ht="22.5" x14ac:dyDescent="0.2">
      <c r="A673" s="295" t="s">
        <v>1037</v>
      </c>
      <c r="B673" s="296">
        <v>4</v>
      </c>
      <c r="C673" s="296">
        <v>12</v>
      </c>
      <c r="D673" s="297" t="s">
        <v>1038</v>
      </c>
      <c r="E673" s="298"/>
      <c r="F673" s="299">
        <v>46094.1</v>
      </c>
      <c r="G673" s="299">
        <v>46094.1</v>
      </c>
      <c r="H673" s="289">
        <f t="shared" si="10"/>
        <v>100</v>
      </c>
    </row>
    <row r="674" spans="1:8" ht="22.5" x14ac:dyDescent="0.2">
      <c r="A674" s="295" t="s">
        <v>724</v>
      </c>
      <c r="B674" s="296">
        <v>4</v>
      </c>
      <c r="C674" s="296">
        <v>12</v>
      </c>
      <c r="D674" s="297" t="s">
        <v>1038</v>
      </c>
      <c r="E674" s="298">
        <v>600</v>
      </c>
      <c r="F674" s="299">
        <v>46094.1</v>
      </c>
      <c r="G674" s="299">
        <v>46094.1</v>
      </c>
      <c r="H674" s="289">
        <f t="shared" si="10"/>
        <v>100</v>
      </c>
    </row>
    <row r="675" spans="1:8" x14ac:dyDescent="0.2">
      <c r="A675" s="295" t="s">
        <v>1039</v>
      </c>
      <c r="B675" s="296">
        <v>4</v>
      </c>
      <c r="C675" s="296">
        <v>12</v>
      </c>
      <c r="D675" s="297" t="s">
        <v>1040</v>
      </c>
      <c r="E675" s="298"/>
      <c r="F675" s="299">
        <v>293253.5</v>
      </c>
      <c r="G675" s="299">
        <v>293253.5</v>
      </c>
      <c r="H675" s="289">
        <f t="shared" si="10"/>
        <v>100</v>
      </c>
    </row>
    <row r="676" spans="1:8" x14ac:dyDescent="0.2">
      <c r="A676" s="295" t="s">
        <v>1041</v>
      </c>
      <c r="B676" s="296">
        <v>4</v>
      </c>
      <c r="C676" s="296">
        <v>12</v>
      </c>
      <c r="D676" s="297" t="s">
        <v>1042</v>
      </c>
      <c r="E676" s="298"/>
      <c r="F676" s="299">
        <v>293253.5</v>
      </c>
      <c r="G676" s="299">
        <v>293253.5</v>
      </c>
      <c r="H676" s="289">
        <f t="shared" si="10"/>
        <v>100</v>
      </c>
    </row>
    <row r="677" spans="1:8" ht="22.5" x14ac:dyDescent="0.2">
      <c r="A677" s="295" t="s">
        <v>724</v>
      </c>
      <c r="B677" s="296">
        <v>4</v>
      </c>
      <c r="C677" s="296">
        <v>12</v>
      </c>
      <c r="D677" s="297" t="s">
        <v>1042</v>
      </c>
      <c r="E677" s="298">
        <v>600</v>
      </c>
      <c r="F677" s="299">
        <v>40728.300000000003</v>
      </c>
      <c r="G677" s="299">
        <v>40728.300000000003</v>
      </c>
      <c r="H677" s="289">
        <f t="shared" si="10"/>
        <v>100</v>
      </c>
    </row>
    <row r="678" spans="1:8" x14ac:dyDescent="0.2">
      <c r="A678" s="295" t="s">
        <v>713</v>
      </c>
      <c r="B678" s="296">
        <v>4</v>
      </c>
      <c r="C678" s="296">
        <v>12</v>
      </c>
      <c r="D678" s="297" t="s">
        <v>1042</v>
      </c>
      <c r="E678" s="298">
        <v>800</v>
      </c>
      <c r="F678" s="299">
        <v>252525.2</v>
      </c>
      <c r="G678" s="299">
        <v>252525.2</v>
      </c>
      <c r="H678" s="289">
        <f t="shared" si="10"/>
        <v>100</v>
      </c>
    </row>
    <row r="679" spans="1:8" x14ac:dyDescent="0.2">
      <c r="A679" s="295" t="s">
        <v>1043</v>
      </c>
      <c r="B679" s="296">
        <v>4</v>
      </c>
      <c r="C679" s="296">
        <v>12</v>
      </c>
      <c r="D679" s="297" t="s">
        <v>1044</v>
      </c>
      <c r="E679" s="298"/>
      <c r="F679" s="299">
        <v>2545.4</v>
      </c>
      <c r="G679" s="299">
        <v>2545.4</v>
      </c>
      <c r="H679" s="289">
        <f t="shared" si="10"/>
        <v>100</v>
      </c>
    </row>
    <row r="680" spans="1:8" x14ac:dyDescent="0.2">
      <c r="A680" s="295" t="s">
        <v>1041</v>
      </c>
      <c r="B680" s="296">
        <v>4</v>
      </c>
      <c r="C680" s="296">
        <v>12</v>
      </c>
      <c r="D680" s="297" t="s">
        <v>1045</v>
      </c>
      <c r="E680" s="298"/>
      <c r="F680" s="299">
        <v>2545.4</v>
      </c>
      <c r="G680" s="299">
        <v>2545.4</v>
      </c>
      <c r="H680" s="289">
        <f t="shared" si="10"/>
        <v>100</v>
      </c>
    </row>
    <row r="681" spans="1:8" ht="22.5" x14ac:dyDescent="0.2">
      <c r="A681" s="295" t="s">
        <v>724</v>
      </c>
      <c r="B681" s="296">
        <v>4</v>
      </c>
      <c r="C681" s="296">
        <v>12</v>
      </c>
      <c r="D681" s="297" t="s">
        <v>1045</v>
      </c>
      <c r="E681" s="298">
        <v>600</v>
      </c>
      <c r="F681" s="299">
        <v>2545.4</v>
      </c>
      <c r="G681" s="299">
        <v>2545.4</v>
      </c>
      <c r="H681" s="289">
        <f t="shared" si="10"/>
        <v>100</v>
      </c>
    </row>
    <row r="682" spans="1:8" x14ac:dyDescent="0.2">
      <c r="A682" s="295" t="s">
        <v>1046</v>
      </c>
      <c r="B682" s="296">
        <v>4</v>
      </c>
      <c r="C682" s="296">
        <v>12</v>
      </c>
      <c r="D682" s="297">
        <v>2080000000</v>
      </c>
      <c r="E682" s="298"/>
      <c r="F682" s="299">
        <v>7198.2</v>
      </c>
      <c r="G682" s="299">
        <v>7198.2</v>
      </c>
      <c r="H682" s="289">
        <f t="shared" si="10"/>
        <v>100</v>
      </c>
    </row>
    <row r="683" spans="1:8" x14ac:dyDescent="0.2">
      <c r="A683" s="295" t="s">
        <v>1047</v>
      </c>
      <c r="B683" s="296">
        <v>4</v>
      </c>
      <c r="C683" s="296">
        <v>12</v>
      </c>
      <c r="D683" s="297" t="s">
        <v>1048</v>
      </c>
      <c r="E683" s="298"/>
      <c r="F683" s="299">
        <v>7198.2</v>
      </c>
      <c r="G683" s="299">
        <v>7198.2</v>
      </c>
      <c r="H683" s="289">
        <f t="shared" si="10"/>
        <v>100</v>
      </c>
    </row>
    <row r="684" spans="1:8" ht="22.5" x14ac:dyDescent="0.2">
      <c r="A684" s="295" t="s">
        <v>1049</v>
      </c>
      <c r="B684" s="296">
        <v>4</v>
      </c>
      <c r="C684" s="296">
        <v>12</v>
      </c>
      <c r="D684" s="297" t="s">
        <v>1050</v>
      </c>
      <c r="E684" s="298"/>
      <c r="F684" s="299">
        <v>7198.2</v>
      </c>
      <c r="G684" s="299">
        <v>7198.2</v>
      </c>
      <c r="H684" s="289">
        <f t="shared" si="10"/>
        <v>100</v>
      </c>
    </row>
    <row r="685" spans="1:8" ht="22.5" x14ac:dyDescent="0.2">
      <c r="A685" s="295" t="s">
        <v>724</v>
      </c>
      <c r="B685" s="296">
        <v>4</v>
      </c>
      <c r="C685" s="296">
        <v>12</v>
      </c>
      <c r="D685" s="297" t="s">
        <v>1050</v>
      </c>
      <c r="E685" s="298">
        <v>600</v>
      </c>
      <c r="F685" s="299">
        <v>7198.2</v>
      </c>
      <c r="G685" s="299">
        <v>7198.2</v>
      </c>
      <c r="H685" s="289">
        <f t="shared" si="10"/>
        <v>100</v>
      </c>
    </row>
    <row r="686" spans="1:8" ht="22.5" x14ac:dyDescent="0.2">
      <c r="A686" s="295" t="s">
        <v>1051</v>
      </c>
      <c r="B686" s="296">
        <v>4</v>
      </c>
      <c r="C686" s="296">
        <v>12</v>
      </c>
      <c r="D686" s="297">
        <v>2300000000</v>
      </c>
      <c r="E686" s="298"/>
      <c r="F686" s="299">
        <v>2500</v>
      </c>
      <c r="G686" s="299">
        <v>2495.6999999999998</v>
      </c>
      <c r="H686" s="289">
        <f t="shared" si="10"/>
        <v>99.827999999999989</v>
      </c>
    </row>
    <row r="687" spans="1:8" ht="22.5" x14ac:dyDescent="0.2">
      <c r="A687" s="295" t="s">
        <v>1052</v>
      </c>
      <c r="B687" s="296">
        <v>4</v>
      </c>
      <c r="C687" s="296">
        <v>12</v>
      </c>
      <c r="D687" s="297">
        <v>2300006000</v>
      </c>
      <c r="E687" s="298"/>
      <c r="F687" s="299">
        <v>700</v>
      </c>
      <c r="G687" s="299">
        <v>695.7</v>
      </c>
      <c r="H687" s="289">
        <f t="shared" si="10"/>
        <v>99.385714285714286</v>
      </c>
    </row>
    <row r="688" spans="1:8" x14ac:dyDescent="0.2">
      <c r="A688" s="295" t="s">
        <v>698</v>
      </c>
      <c r="B688" s="296">
        <v>4</v>
      </c>
      <c r="C688" s="296">
        <v>12</v>
      </c>
      <c r="D688" s="297">
        <v>2300006000</v>
      </c>
      <c r="E688" s="298">
        <v>200</v>
      </c>
      <c r="F688" s="299">
        <v>700</v>
      </c>
      <c r="G688" s="299">
        <v>695.7</v>
      </c>
      <c r="H688" s="289">
        <f t="shared" si="10"/>
        <v>99.385714285714286</v>
      </c>
    </row>
    <row r="689" spans="1:8" x14ac:dyDescent="0.2">
      <c r="A689" s="295" t="s">
        <v>1053</v>
      </c>
      <c r="B689" s="296">
        <v>4</v>
      </c>
      <c r="C689" s="296">
        <v>12</v>
      </c>
      <c r="D689" s="297">
        <v>2300067000</v>
      </c>
      <c r="E689" s="298"/>
      <c r="F689" s="299">
        <v>1000</v>
      </c>
      <c r="G689" s="299">
        <v>1000</v>
      </c>
      <c r="H689" s="289">
        <f t="shared" si="10"/>
        <v>100</v>
      </c>
    </row>
    <row r="690" spans="1:8" x14ac:dyDescent="0.2">
      <c r="A690" s="295" t="s">
        <v>713</v>
      </c>
      <c r="B690" s="296">
        <v>4</v>
      </c>
      <c r="C690" s="296">
        <v>12</v>
      </c>
      <c r="D690" s="297">
        <v>2300067000</v>
      </c>
      <c r="E690" s="298">
        <v>800</v>
      </c>
      <c r="F690" s="299">
        <v>1000</v>
      </c>
      <c r="G690" s="299">
        <v>1000</v>
      </c>
      <c r="H690" s="289">
        <f t="shared" si="10"/>
        <v>100</v>
      </c>
    </row>
    <row r="691" spans="1:8" x14ac:dyDescent="0.2">
      <c r="A691" s="295" t="s">
        <v>1054</v>
      </c>
      <c r="B691" s="296">
        <v>4</v>
      </c>
      <c r="C691" s="296">
        <v>12</v>
      </c>
      <c r="D691" s="297">
        <v>2300068000</v>
      </c>
      <c r="E691" s="298"/>
      <c r="F691" s="299">
        <v>800</v>
      </c>
      <c r="G691" s="299">
        <v>800</v>
      </c>
      <c r="H691" s="289">
        <f t="shared" si="10"/>
        <v>100</v>
      </c>
    </row>
    <row r="692" spans="1:8" x14ac:dyDescent="0.2">
      <c r="A692" s="295" t="s">
        <v>713</v>
      </c>
      <c r="B692" s="296">
        <v>4</v>
      </c>
      <c r="C692" s="296">
        <v>12</v>
      </c>
      <c r="D692" s="297">
        <v>2300068000</v>
      </c>
      <c r="E692" s="298">
        <v>800</v>
      </c>
      <c r="F692" s="299">
        <v>800</v>
      </c>
      <c r="G692" s="299">
        <v>800</v>
      </c>
      <c r="H692" s="289">
        <f t="shared" si="10"/>
        <v>100</v>
      </c>
    </row>
    <row r="693" spans="1:8" ht="22.5" x14ac:dyDescent="0.2">
      <c r="A693" s="295" t="s">
        <v>1055</v>
      </c>
      <c r="B693" s="296">
        <v>4</v>
      </c>
      <c r="C693" s="296">
        <v>12</v>
      </c>
      <c r="D693" s="297">
        <v>2600000000</v>
      </c>
      <c r="E693" s="298"/>
      <c r="F693" s="299">
        <v>32047.200000000001</v>
      </c>
      <c r="G693" s="299">
        <v>31996.7</v>
      </c>
      <c r="H693" s="289">
        <f t="shared" si="10"/>
        <v>99.842419930602361</v>
      </c>
    </row>
    <row r="694" spans="1:8" ht="22.5" x14ac:dyDescent="0.2">
      <c r="A694" s="295" t="s">
        <v>1056</v>
      </c>
      <c r="B694" s="296">
        <v>4</v>
      </c>
      <c r="C694" s="296">
        <v>12</v>
      </c>
      <c r="D694" s="297">
        <v>2600100000</v>
      </c>
      <c r="E694" s="298"/>
      <c r="F694" s="299">
        <v>32047.200000000001</v>
      </c>
      <c r="G694" s="299">
        <v>31996.7</v>
      </c>
      <c r="H694" s="289">
        <f t="shared" si="10"/>
        <v>99.842419930602361</v>
      </c>
    </row>
    <row r="695" spans="1:8" ht="22.5" x14ac:dyDescent="0.2">
      <c r="A695" s="295" t="s">
        <v>1057</v>
      </c>
      <c r="B695" s="296">
        <v>4</v>
      </c>
      <c r="C695" s="296">
        <v>12</v>
      </c>
      <c r="D695" s="297">
        <v>2600102601</v>
      </c>
      <c r="E695" s="298"/>
      <c r="F695" s="299">
        <v>1300</v>
      </c>
      <c r="G695" s="299">
        <v>1300</v>
      </c>
      <c r="H695" s="289">
        <f t="shared" si="10"/>
        <v>100</v>
      </c>
    </row>
    <row r="696" spans="1:8" x14ac:dyDescent="0.2">
      <c r="A696" s="295" t="s">
        <v>698</v>
      </c>
      <c r="B696" s="296">
        <v>4</v>
      </c>
      <c r="C696" s="296">
        <v>12</v>
      </c>
      <c r="D696" s="297">
        <v>2600102601</v>
      </c>
      <c r="E696" s="298">
        <v>200</v>
      </c>
      <c r="F696" s="299">
        <v>1300</v>
      </c>
      <c r="G696" s="299">
        <v>1300</v>
      </c>
      <c r="H696" s="289">
        <f t="shared" si="10"/>
        <v>100</v>
      </c>
    </row>
    <row r="697" spans="1:8" ht="33.75" x14ac:dyDescent="0.2">
      <c r="A697" s="295" t="s">
        <v>1058</v>
      </c>
      <c r="B697" s="296">
        <v>4</v>
      </c>
      <c r="C697" s="296">
        <v>12</v>
      </c>
      <c r="D697" s="297">
        <v>2600102602</v>
      </c>
      <c r="E697" s="298"/>
      <c r="F697" s="299">
        <v>450</v>
      </c>
      <c r="G697" s="299">
        <v>450</v>
      </c>
      <c r="H697" s="289">
        <f t="shared" si="10"/>
        <v>100</v>
      </c>
    </row>
    <row r="698" spans="1:8" x14ac:dyDescent="0.2">
      <c r="A698" s="295" t="s">
        <v>698</v>
      </c>
      <c r="B698" s="296">
        <v>4</v>
      </c>
      <c r="C698" s="296">
        <v>12</v>
      </c>
      <c r="D698" s="297">
        <v>2600102602</v>
      </c>
      <c r="E698" s="298">
        <v>200</v>
      </c>
      <c r="F698" s="299">
        <v>450</v>
      </c>
      <c r="G698" s="299">
        <v>450</v>
      </c>
      <c r="H698" s="289">
        <f t="shared" si="10"/>
        <v>100</v>
      </c>
    </row>
    <row r="699" spans="1:8" ht="33.75" x14ac:dyDescent="0.2">
      <c r="A699" s="295" t="s">
        <v>1059</v>
      </c>
      <c r="B699" s="296">
        <v>4</v>
      </c>
      <c r="C699" s="296">
        <v>12</v>
      </c>
      <c r="D699" s="297">
        <v>2600142603</v>
      </c>
      <c r="E699" s="298"/>
      <c r="F699" s="299">
        <v>8641.1</v>
      </c>
      <c r="G699" s="299">
        <v>8590.6</v>
      </c>
      <c r="H699" s="289">
        <f t="shared" si="10"/>
        <v>99.415583664116838</v>
      </c>
    </row>
    <row r="700" spans="1:8" ht="22.5" x14ac:dyDescent="0.2">
      <c r="A700" s="295" t="s">
        <v>724</v>
      </c>
      <c r="B700" s="296">
        <v>4</v>
      </c>
      <c r="C700" s="296">
        <v>12</v>
      </c>
      <c r="D700" s="297">
        <v>2600142603</v>
      </c>
      <c r="E700" s="298">
        <v>600</v>
      </c>
      <c r="F700" s="299">
        <v>8641.1</v>
      </c>
      <c r="G700" s="299">
        <v>8590.6</v>
      </c>
      <c r="H700" s="289">
        <f t="shared" si="10"/>
        <v>99.415583664116838</v>
      </c>
    </row>
    <row r="701" spans="1:8" ht="33.75" x14ac:dyDescent="0.2">
      <c r="A701" s="295" t="s">
        <v>1058</v>
      </c>
      <c r="B701" s="296">
        <v>4</v>
      </c>
      <c r="C701" s="296">
        <v>12</v>
      </c>
      <c r="D701" s="297" t="s">
        <v>1060</v>
      </c>
      <c r="E701" s="298"/>
      <c r="F701" s="299">
        <v>21656.1</v>
      </c>
      <c r="G701" s="299">
        <v>21656.1</v>
      </c>
      <c r="H701" s="289">
        <f t="shared" si="10"/>
        <v>100</v>
      </c>
    </row>
    <row r="702" spans="1:8" x14ac:dyDescent="0.2">
      <c r="A702" s="295" t="s">
        <v>710</v>
      </c>
      <c r="B702" s="296">
        <v>4</v>
      </c>
      <c r="C702" s="296">
        <v>12</v>
      </c>
      <c r="D702" s="297" t="s">
        <v>1060</v>
      </c>
      <c r="E702" s="298">
        <v>500</v>
      </c>
      <c r="F702" s="299">
        <v>21656.1</v>
      </c>
      <c r="G702" s="299">
        <v>21656.1</v>
      </c>
      <c r="H702" s="289">
        <f t="shared" si="10"/>
        <v>100</v>
      </c>
    </row>
    <row r="703" spans="1:8" x14ac:dyDescent="0.2">
      <c r="A703" s="295" t="s">
        <v>1061</v>
      </c>
      <c r="B703" s="296">
        <v>4</v>
      </c>
      <c r="C703" s="296">
        <v>12</v>
      </c>
      <c r="D703" s="297">
        <v>8000000000</v>
      </c>
      <c r="E703" s="298"/>
      <c r="F703" s="299">
        <v>5375.2</v>
      </c>
      <c r="G703" s="299">
        <v>5347</v>
      </c>
      <c r="H703" s="289">
        <f t="shared" si="10"/>
        <v>99.475368358386675</v>
      </c>
    </row>
    <row r="704" spans="1:8" ht="22.5" x14ac:dyDescent="0.2">
      <c r="A704" s="295" t="s">
        <v>1062</v>
      </c>
      <c r="B704" s="296">
        <v>4</v>
      </c>
      <c r="C704" s="296">
        <v>12</v>
      </c>
      <c r="D704" s="297">
        <v>8000002600</v>
      </c>
      <c r="E704" s="298"/>
      <c r="F704" s="299">
        <v>5375.2</v>
      </c>
      <c r="G704" s="299">
        <v>5347</v>
      </c>
      <c r="H704" s="289">
        <f t="shared" si="10"/>
        <v>99.475368358386675</v>
      </c>
    </row>
    <row r="705" spans="1:8" x14ac:dyDescent="0.2">
      <c r="A705" s="295" t="s">
        <v>698</v>
      </c>
      <c r="B705" s="296">
        <v>4</v>
      </c>
      <c r="C705" s="296">
        <v>12</v>
      </c>
      <c r="D705" s="297">
        <v>8000002600</v>
      </c>
      <c r="E705" s="298">
        <v>200</v>
      </c>
      <c r="F705" s="299">
        <v>2745.2</v>
      </c>
      <c r="G705" s="299">
        <v>2743.8</v>
      </c>
      <c r="H705" s="289">
        <f t="shared" si="10"/>
        <v>99.949001894215371</v>
      </c>
    </row>
    <row r="706" spans="1:8" x14ac:dyDescent="0.2">
      <c r="A706" s="295" t="s">
        <v>713</v>
      </c>
      <c r="B706" s="296">
        <v>4</v>
      </c>
      <c r="C706" s="296">
        <v>12</v>
      </c>
      <c r="D706" s="297">
        <v>8000002600</v>
      </c>
      <c r="E706" s="298">
        <v>800</v>
      </c>
      <c r="F706" s="299">
        <v>2630</v>
      </c>
      <c r="G706" s="299">
        <v>2603.1999999999998</v>
      </c>
      <c r="H706" s="289">
        <f t="shared" si="10"/>
        <v>98.980988593155885</v>
      </c>
    </row>
    <row r="707" spans="1:8" x14ac:dyDescent="0.2">
      <c r="A707" s="295" t="s">
        <v>905</v>
      </c>
      <c r="B707" s="296">
        <v>4</v>
      </c>
      <c r="C707" s="296">
        <v>12</v>
      </c>
      <c r="D707" s="297">
        <v>8200000000</v>
      </c>
      <c r="E707" s="298"/>
      <c r="F707" s="299">
        <v>71393.399999999994</v>
      </c>
      <c r="G707" s="299">
        <v>59072.7</v>
      </c>
      <c r="H707" s="289">
        <f t="shared" si="10"/>
        <v>82.742522418038646</v>
      </c>
    </row>
    <row r="708" spans="1:8" x14ac:dyDescent="0.2">
      <c r="A708" s="295" t="s">
        <v>905</v>
      </c>
      <c r="B708" s="296">
        <v>4</v>
      </c>
      <c r="C708" s="296">
        <v>12</v>
      </c>
      <c r="D708" s="297">
        <v>8200000310</v>
      </c>
      <c r="E708" s="298"/>
      <c r="F708" s="299">
        <v>64543.4</v>
      </c>
      <c r="G708" s="299">
        <v>52451.9</v>
      </c>
      <c r="H708" s="289">
        <f t="shared" si="10"/>
        <v>81.266093822141386</v>
      </c>
    </row>
    <row r="709" spans="1:8" x14ac:dyDescent="0.2">
      <c r="A709" s="295" t="s">
        <v>698</v>
      </c>
      <c r="B709" s="296">
        <v>4</v>
      </c>
      <c r="C709" s="296">
        <v>12</v>
      </c>
      <c r="D709" s="297">
        <v>8200000310</v>
      </c>
      <c r="E709" s="298">
        <v>200</v>
      </c>
      <c r="F709" s="299">
        <v>42808.2</v>
      </c>
      <c r="G709" s="299">
        <v>39909.300000000003</v>
      </c>
      <c r="H709" s="289">
        <f t="shared" si="10"/>
        <v>93.228166566218647</v>
      </c>
    </row>
    <row r="710" spans="1:8" x14ac:dyDescent="0.2">
      <c r="A710" s="295" t="s">
        <v>914</v>
      </c>
      <c r="B710" s="296">
        <v>4</v>
      </c>
      <c r="C710" s="296">
        <v>12</v>
      </c>
      <c r="D710" s="297">
        <v>8200000310</v>
      </c>
      <c r="E710" s="298">
        <v>400</v>
      </c>
      <c r="F710" s="299">
        <v>21735.200000000001</v>
      </c>
      <c r="G710" s="299">
        <v>12542.6</v>
      </c>
      <c r="H710" s="289">
        <f t="shared" si="10"/>
        <v>57.706393315911519</v>
      </c>
    </row>
    <row r="711" spans="1:8" ht="22.5" x14ac:dyDescent="0.2">
      <c r="A711" s="295" t="s">
        <v>1063</v>
      </c>
      <c r="B711" s="296">
        <v>4</v>
      </c>
      <c r="C711" s="296">
        <v>12</v>
      </c>
      <c r="D711" s="297">
        <v>8200040590</v>
      </c>
      <c r="E711" s="298"/>
      <c r="F711" s="299">
        <v>6850</v>
      </c>
      <c r="G711" s="299">
        <v>6620.8</v>
      </c>
      <c r="H711" s="289">
        <f t="shared" si="10"/>
        <v>96.654014598540144</v>
      </c>
    </row>
    <row r="712" spans="1:8" ht="22.5" x14ac:dyDescent="0.2">
      <c r="A712" s="295" t="s">
        <v>724</v>
      </c>
      <c r="B712" s="296">
        <v>4</v>
      </c>
      <c r="C712" s="296">
        <v>12</v>
      </c>
      <c r="D712" s="297">
        <v>8200040590</v>
      </c>
      <c r="E712" s="298">
        <v>600</v>
      </c>
      <c r="F712" s="299">
        <v>6850</v>
      </c>
      <c r="G712" s="299">
        <v>6620.8</v>
      </c>
      <c r="H712" s="289">
        <f t="shared" si="10"/>
        <v>96.654014598540144</v>
      </c>
    </row>
    <row r="713" spans="1:8" x14ac:dyDescent="0.2">
      <c r="A713" s="295" t="s">
        <v>712</v>
      </c>
      <c r="B713" s="296">
        <v>4</v>
      </c>
      <c r="C713" s="296">
        <v>12</v>
      </c>
      <c r="D713" s="297">
        <v>8900000000</v>
      </c>
      <c r="E713" s="298"/>
      <c r="F713" s="299">
        <v>201186.3</v>
      </c>
      <c r="G713" s="299">
        <v>171087.4</v>
      </c>
      <c r="H713" s="289">
        <f t="shared" si="10"/>
        <v>85.039289454600038</v>
      </c>
    </row>
    <row r="714" spans="1:8" x14ac:dyDescent="0.2">
      <c r="A714" s="295" t="s">
        <v>948</v>
      </c>
      <c r="B714" s="296">
        <v>4</v>
      </c>
      <c r="C714" s="296">
        <v>12</v>
      </c>
      <c r="D714" s="297">
        <v>8900040410</v>
      </c>
      <c r="E714" s="298"/>
      <c r="F714" s="299">
        <v>193153.2</v>
      </c>
      <c r="G714" s="299">
        <v>163828.20000000001</v>
      </c>
      <c r="H714" s="289">
        <f t="shared" si="10"/>
        <v>84.817750883754456</v>
      </c>
    </row>
    <row r="715" spans="1:8" ht="22.5" x14ac:dyDescent="0.2">
      <c r="A715" s="295" t="s">
        <v>724</v>
      </c>
      <c r="B715" s="296">
        <v>4</v>
      </c>
      <c r="C715" s="296">
        <v>12</v>
      </c>
      <c r="D715" s="297">
        <v>8900040410</v>
      </c>
      <c r="E715" s="298">
        <v>600</v>
      </c>
      <c r="F715" s="299">
        <v>193153.2</v>
      </c>
      <c r="G715" s="299">
        <v>163828.20000000001</v>
      </c>
      <c r="H715" s="289">
        <f t="shared" si="10"/>
        <v>84.817750883754456</v>
      </c>
    </row>
    <row r="716" spans="1:8" x14ac:dyDescent="0.2">
      <c r="A716" s="295" t="s">
        <v>735</v>
      </c>
      <c r="B716" s="296">
        <v>4</v>
      </c>
      <c r="C716" s="296">
        <v>12</v>
      </c>
      <c r="D716" s="297">
        <v>8900099990</v>
      </c>
      <c r="E716" s="298"/>
      <c r="F716" s="299">
        <v>8033.1</v>
      </c>
      <c r="G716" s="299">
        <v>7259.2</v>
      </c>
      <c r="H716" s="289">
        <f t="shared" si="10"/>
        <v>90.366110218969013</v>
      </c>
    </row>
    <row r="717" spans="1:8" ht="33.75" x14ac:dyDescent="0.2">
      <c r="A717" s="295" t="s">
        <v>695</v>
      </c>
      <c r="B717" s="296">
        <v>4</v>
      </c>
      <c r="C717" s="296">
        <v>12</v>
      </c>
      <c r="D717" s="297">
        <v>8900099990</v>
      </c>
      <c r="E717" s="298">
        <v>100</v>
      </c>
      <c r="F717" s="299">
        <v>600</v>
      </c>
      <c r="G717" s="299">
        <v>0</v>
      </c>
      <c r="H717" s="289">
        <f t="shared" si="10"/>
        <v>0</v>
      </c>
    </row>
    <row r="718" spans="1:8" x14ac:dyDescent="0.2">
      <c r="A718" s="295" t="s">
        <v>698</v>
      </c>
      <c r="B718" s="296">
        <v>4</v>
      </c>
      <c r="C718" s="296">
        <v>12</v>
      </c>
      <c r="D718" s="297">
        <v>8900099990</v>
      </c>
      <c r="E718" s="298">
        <v>200</v>
      </c>
      <c r="F718" s="299">
        <v>1734.3</v>
      </c>
      <c r="G718" s="299">
        <v>1560.4</v>
      </c>
      <c r="H718" s="289">
        <f t="shared" ref="H718:H781" si="11">+G718/F718*100</f>
        <v>89.972899728997305</v>
      </c>
    </row>
    <row r="719" spans="1:8" x14ac:dyDescent="0.2">
      <c r="A719" s="295" t="s">
        <v>713</v>
      </c>
      <c r="B719" s="296">
        <v>4</v>
      </c>
      <c r="C719" s="296">
        <v>12</v>
      </c>
      <c r="D719" s="297">
        <v>8900099990</v>
      </c>
      <c r="E719" s="298">
        <v>800</v>
      </c>
      <c r="F719" s="299">
        <v>5698.8</v>
      </c>
      <c r="G719" s="299">
        <v>5698.8</v>
      </c>
      <c r="H719" s="289">
        <f t="shared" si="11"/>
        <v>100</v>
      </c>
    </row>
    <row r="720" spans="1:8" x14ac:dyDescent="0.2">
      <c r="A720" s="295" t="s">
        <v>1064</v>
      </c>
      <c r="B720" s="296">
        <v>4</v>
      </c>
      <c r="C720" s="296">
        <v>12</v>
      </c>
      <c r="D720" s="297">
        <v>9500000000</v>
      </c>
      <c r="E720" s="298"/>
      <c r="F720" s="299">
        <v>36135.9</v>
      </c>
      <c r="G720" s="299">
        <v>35111.300000000003</v>
      </c>
      <c r="H720" s="289">
        <f t="shared" si="11"/>
        <v>97.164592552005075</v>
      </c>
    </row>
    <row r="721" spans="1:8" x14ac:dyDescent="0.2">
      <c r="A721" s="295" t="s">
        <v>1065</v>
      </c>
      <c r="B721" s="296">
        <v>4</v>
      </c>
      <c r="C721" s="296">
        <v>12</v>
      </c>
      <c r="D721" s="297">
        <v>9500040910</v>
      </c>
      <c r="E721" s="298"/>
      <c r="F721" s="299">
        <v>2787.8</v>
      </c>
      <c r="G721" s="299">
        <v>2608.1</v>
      </c>
      <c r="H721" s="289">
        <f t="shared" si="11"/>
        <v>93.554056962479365</v>
      </c>
    </row>
    <row r="722" spans="1:8" ht="22.5" x14ac:dyDescent="0.2">
      <c r="A722" s="295" t="s">
        <v>724</v>
      </c>
      <c r="B722" s="296">
        <v>4</v>
      </c>
      <c r="C722" s="296">
        <v>12</v>
      </c>
      <c r="D722" s="297">
        <v>9500040910</v>
      </c>
      <c r="E722" s="298">
        <v>600</v>
      </c>
      <c r="F722" s="299">
        <v>2787.8</v>
      </c>
      <c r="G722" s="299">
        <v>2608.1</v>
      </c>
      <c r="H722" s="289">
        <f t="shared" si="11"/>
        <v>93.554056962479365</v>
      </c>
    </row>
    <row r="723" spans="1:8" x14ac:dyDescent="0.2">
      <c r="A723" s="295" t="s">
        <v>1065</v>
      </c>
      <c r="B723" s="296">
        <v>4</v>
      </c>
      <c r="C723" s="296">
        <v>12</v>
      </c>
      <c r="D723" s="297">
        <v>9500040920</v>
      </c>
      <c r="E723" s="298"/>
      <c r="F723" s="299">
        <v>33348.1</v>
      </c>
      <c r="G723" s="299">
        <v>32503.200000000001</v>
      </c>
      <c r="H723" s="289">
        <f t="shared" si="11"/>
        <v>97.466422374887927</v>
      </c>
    </row>
    <row r="724" spans="1:8" ht="33.75" x14ac:dyDescent="0.2">
      <c r="A724" s="295" t="s">
        <v>695</v>
      </c>
      <c r="B724" s="296">
        <v>4</v>
      </c>
      <c r="C724" s="296">
        <v>12</v>
      </c>
      <c r="D724" s="297">
        <v>9500040920</v>
      </c>
      <c r="E724" s="298">
        <v>100</v>
      </c>
      <c r="F724" s="299">
        <v>23960</v>
      </c>
      <c r="G724" s="299">
        <v>23938.799999999999</v>
      </c>
      <c r="H724" s="289">
        <f t="shared" si="11"/>
        <v>99.911519198664436</v>
      </c>
    </row>
    <row r="725" spans="1:8" x14ac:dyDescent="0.2">
      <c r="A725" s="295" t="s">
        <v>698</v>
      </c>
      <c r="B725" s="296">
        <v>4</v>
      </c>
      <c r="C725" s="296">
        <v>12</v>
      </c>
      <c r="D725" s="297">
        <v>9500040920</v>
      </c>
      <c r="E725" s="298">
        <v>200</v>
      </c>
      <c r="F725" s="299">
        <v>6289</v>
      </c>
      <c r="G725" s="299">
        <v>5968.1</v>
      </c>
      <c r="H725" s="289">
        <f t="shared" si="11"/>
        <v>94.897439974558765</v>
      </c>
    </row>
    <row r="726" spans="1:8" x14ac:dyDescent="0.2">
      <c r="A726" s="295" t="s">
        <v>713</v>
      </c>
      <c r="B726" s="296">
        <v>4</v>
      </c>
      <c r="C726" s="296">
        <v>12</v>
      </c>
      <c r="D726" s="297">
        <v>9500040920</v>
      </c>
      <c r="E726" s="298">
        <v>800</v>
      </c>
      <c r="F726" s="299">
        <v>3099.1</v>
      </c>
      <c r="G726" s="299">
        <v>2596.3000000000002</v>
      </c>
      <c r="H726" s="289">
        <f t="shared" si="11"/>
        <v>83.775934948856118</v>
      </c>
    </row>
    <row r="727" spans="1:8" x14ac:dyDescent="0.2">
      <c r="A727" s="295" t="s">
        <v>700</v>
      </c>
      <c r="B727" s="296">
        <v>4</v>
      </c>
      <c r="C727" s="296">
        <v>12</v>
      </c>
      <c r="D727" s="297">
        <v>9900000000</v>
      </c>
      <c r="E727" s="298"/>
      <c r="F727" s="299">
        <v>40351.699999999997</v>
      </c>
      <c r="G727" s="299">
        <v>40351.699999999997</v>
      </c>
      <c r="H727" s="289">
        <f t="shared" si="11"/>
        <v>100</v>
      </c>
    </row>
    <row r="728" spans="1:8" x14ac:dyDescent="0.2">
      <c r="A728" s="295" t="s">
        <v>1066</v>
      </c>
      <c r="B728" s="296">
        <v>4</v>
      </c>
      <c r="C728" s="296">
        <v>12</v>
      </c>
      <c r="D728" s="297">
        <v>9900047000</v>
      </c>
      <c r="E728" s="298"/>
      <c r="F728" s="299">
        <v>22400</v>
      </c>
      <c r="G728" s="299">
        <v>22400</v>
      </c>
      <c r="H728" s="289">
        <f t="shared" si="11"/>
        <v>100</v>
      </c>
    </row>
    <row r="729" spans="1:8" ht="22.5" x14ac:dyDescent="0.2">
      <c r="A729" s="295" t="s">
        <v>724</v>
      </c>
      <c r="B729" s="296">
        <v>4</v>
      </c>
      <c r="C729" s="296">
        <v>12</v>
      </c>
      <c r="D729" s="297">
        <v>9900047000</v>
      </c>
      <c r="E729" s="298">
        <v>600</v>
      </c>
      <c r="F729" s="299">
        <v>22400</v>
      </c>
      <c r="G729" s="299">
        <v>22400</v>
      </c>
      <c r="H729" s="289">
        <f t="shared" si="11"/>
        <v>100</v>
      </c>
    </row>
    <row r="730" spans="1:8" ht="45" x14ac:dyDescent="0.2">
      <c r="A730" s="295" t="s">
        <v>1067</v>
      </c>
      <c r="B730" s="296">
        <v>4</v>
      </c>
      <c r="C730" s="296">
        <v>12</v>
      </c>
      <c r="D730" s="297" t="s">
        <v>1068</v>
      </c>
      <c r="E730" s="298"/>
      <c r="F730" s="299">
        <v>17951.7</v>
      </c>
      <c r="G730" s="299">
        <v>17951.7</v>
      </c>
      <c r="H730" s="289">
        <f t="shared" si="11"/>
        <v>100</v>
      </c>
    </row>
    <row r="731" spans="1:8" ht="45" x14ac:dyDescent="0.2">
      <c r="A731" s="295" t="s">
        <v>1067</v>
      </c>
      <c r="B731" s="296">
        <v>4</v>
      </c>
      <c r="C731" s="296">
        <v>12</v>
      </c>
      <c r="D731" s="297" t="s">
        <v>1069</v>
      </c>
      <c r="E731" s="298"/>
      <c r="F731" s="299">
        <v>17951.7</v>
      </c>
      <c r="G731" s="299">
        <v>17951.7</v>
      </c>
      <c r="H731" s="289">
        <f t="shared" si="11"/>
        <v>100</v>
      </c>
    </row>
    <row r="732" spans="1:8" ht="22.5" x14ac:dyDescent="0.2">
      <c r="A732" s="295" t="s">
        <v>724</v>
      </c>
      <c r="B732" s="296">
        <v>4</v>
      </c>
      <c r="C732" s="296">
        <v>12</v>
      </c>
      <c r="D732" s="297" t="s">
        <v>1069</v>
      </c>
      <c r="E732" s="298">
        <v>600</v>
      </c>
      <c r="F732" s="299">
        <v>17951.7</v>
      </c>
      <c r="G732" s="299">
        <v>17951.7</v>
      </c>
      <c r="H732" s="289">
        <f t="shared" si="11"/>
        <v>100</v>
      </c>
    </row>
    <row r="733" spans="1:8" s="285" customFormat="1" ht="10.5" x14ac:dyDescent="0.15">
      <c r="A733" s="291" t="s">
        <v>1070</v>
      </c>
      <c r="B733" s="292">
        <v>5</v>
      </c>
      <c r="C733" s="292"/>
      <c r="D733" s="293"/>
      <c r="E733" s="294"/>
      <c r="F733" s="282">
        <v>2390203</v>
      </c>
      <c r="G733" s="282">
        <v>1900806.5</v>
      </c>
      <c r="H733" s="283">
        <f t="shared" si="11"/>
        <v>79.524898094429645</v>
      </c>
    </row>
    <row r="734" spans="1:8" s="285" customFormat="1" ht="10.5" x14ac:dyDescent="0.15">
      <c r="A734" s="291" t="s">
        <v>1071</v>
      </c>
      <c r="B734" s="292">
        <v>5</v>
      </c>
      <c r="C734" s="292">
        <v>1</v>
      </c>
      <c r="D734" s="293"/>
      <c r="E734" s="294"/>
      <c r="F734" s="282">
        <v>1409689.5</v>
      </c>
      <c r="G734" s="282">
        <v>1008063.6</v>
      </c>
      <c r="H734" s="283">
        <f t="shared" si="11"/>
        <v>71.509619671565972</v>
      </c>
    </row>
    <row r="735" spans="1:8" ht="22.5" x14ac:dyDescent="0.2">
      <c r="A735" s="295" t="s">
        <v>1005</v>
      </c>
      <c r="B735" s="296">
        <v>5</v>
      </c>
      <c r="C735" s="296">
        <v>1</v>
      </c>
      <c r="D735" s="297">
        <v>1600000000</v>
      </c>
      <c r="E735" s="298"/>
      <c r="F735" s="299">
        <v>115985.4</v>
      </c>
      <c r="G735" s="299">
        <v>109760.8</v>
      </c>
      <c r="H735" s="289">
        <f t="shared" si="11"/>
        <v>94.633290052023796</v>
      </c>
    </row>
    <row r="736" spans="1:8" ht="22.5" x14ac:dyDescent="0.2">
      <c r="A736" s="295" t="s">
        <v>1072</v>
      </c>
      <c r="B736" s="296">
        <v>5</v>
      </c>
      <c r="C736" s="296">
        <v>1</v>
      </c>
      <c r="D736" s="297">
        <v>1660000000</v>
      </c>
      <c r="E736" s="298"/>
      <c r="F736" s="299">
        <v>115985.4</v>
      </c>
      <c r="G736" s="299">
        <v>109760.8</v>
      </c>
      <c r="H736" s="289">
        <f t="shared" si="11"/>
        <v>94.633290052023796</v>
      </c>
    </row>
    <row r="737" spans="1:8" ht="33.75" x14ac:dyDescent="0.2">
      <c r="A737" s="295" t="s">
        <v>1073</v>
      </c>
      <c r="B737" s="296">
        <v>5</v>
      </c>
      <c r="C737" s="296">
        <v>1</v>
      </c>
      <c r="D737" s="297">
        <v>1660000310</v>
      </c>
      <c r="E737" s="298"/>
      <c r="F737" s="299">
        <v>115985.4</v>
      </c>
      <c r="G737" s="299">
        <v>109760.8</v>
      </c>
      <c r="H737" s="289">
        <f t="shared" si="11"/>
        <v>94.633290052023796</v>
      </c>
    </row>
    <row r="738" spans="1:8" x14ac:dyDescent="0.2">
      <c r="A738" s="295" t="s">
        <v>698</v>
      </c>
      <c r="B738" s="296">
        <v>5</v>
      </c>
      <c r="C738" s="296">
        <v>1</v>
      </c>
      <c r="D738" s="297">
        <v>1660000310</v>
      </c>
      <c r="E738" s="298">
        <v>200</v>
      </c>
      <c r="F738" s="299">
        <v>4785</v>
      </c>
      <c r="G738" s="299">
        <v>806.9</v>
      </c>
      <c r="H738" s="289">
        <f t="shared" si="11"/>
        <v>16.863113897596655</v>
      </c>
    </row>
    <row r="739" spans="1:8" x14ac:dyDescent="0.2">
      <c r="A739" s="295" t="s">
        <v>914</v>
      </c>
      <c r="B739" s="296">
        <v>5</v>
      </c>
      <c r="C739" s="296">
        <v>1</v>
      </c>
      <c r="D739" s="297">
        <v>1660000310</v>
      </c>
      <c r="E739" s="298">
        <v>400</v>
      </c>
      <c r="F739" s="299">
        <v>98099.8</v>
      </c>
      <c r="G739" s="299">
        <v>95853.3</v>
      </c>
      <c r="H739" s="289">
        <f t="shared" si="11"/>
        <v>97.709985137584383</v>
      </c>
    </row>
    <row r="740" spans="1:8" x14ac:dyDescent="0.2">
      <c r="A740" s="295" t="s">
        <v>713</v>
      </c>
      <c r="B740" s="296">
        <v>5</v>
      </c>
      <c r="C740" s="296">
        <v>1</v>
      </c>
      <c r="D740" s="297">
        <v>1660000310</v>
      </c>
      <c r="E740" s="298">
        <v>800</v>
      </c>
      <c r="F740" s="299">
        <v>13100.6</v>
      </c>
      <c r="G740" s="299">
        <v>13100.6</v>
      </c>
      <c r="H740" s="289">
        <f t="shared" si="11"/>
        <v>100</v>
      </c>
    </row>
    <row r="741" spans="1:8" ht="22.5" x14ac:dyDescent="0.2">
      <c r="A741" s="295" t="s">
        <v>1074</v>
      </c>
      <c r="B741" s="296">
        <v>5</v>
      </c>
      <c r="C741" s="296">
        <v>1</v>
      </c>
      <c r="D741" s="297">
        <v>3400000000</v>
      </c>
      <c r="E741" s="298"/>
      <c r="F741" s="299">
        <v>1225426.3999999999</v>
      </c>
      <c r="G741" s="299">
        <v>831355.7</v>
      </c>
      <c r="H741" s="289">
        <f t="shared" si="11"/>
        <v>67.842156819862865</v>
      </c>
    </row>
    <row r="742" spans="1:8" ht="22.5" x14ac:dyDescent="0.2">
      <c r="A742" s="295" t="s">
        <v>1075</v>
      </c>
      <c r="B742" s="296">
        <v>5</v>
      </c>
      <c r="C742" s="296">
        <v>1</v>
      </c>
      <c r="D742" s="297">
        <v>3400009502</v>
      </c>
      <c r="E742" s="298"/>
      <c r="F742" s="299">
        <v>955135.6</v>
      </c>
      <c r="G742" s="299">
        <v>640284.6</v>
      </c>
      <c r="H742" s="289">
        <f t="shared" si="11"/>
        <v>67.035989444849506</v>
      </c>
    </row>
    <row r="743" spans="1:8" x14ac:dyDescent="0.2">
      <c r="A743" s="295" t="s">
        <v>914</v>
      </c>
      <c r="B743" s="296">
        <v>5</v>
      </c>
      <c r="C743" s="296">
        <v>1</v>
      </c>
      <c r="D743" s="297">
        <v>3400009502</v>
      </c>
      <c r="E743" s="298">
        <v>400</v>
      </c>
      <c r="F743" s="299">
        <v>944640.6</v>
      </c>
      <c r="G743" s="299">
        <v>640284.6</v>
      </c>
      <c r="H743" s="289">
        <f t="shared" si="11"/>
        <v>67.780762334373506</v>
      </c>
    </row>
    <row r="744" spans="1:8" x14ac:dyDescent="0.2">
      <c r="A744" s="295" t="s">
        <v>710</v>
      </c>
      <c r="B744" s="296">
        <v>5</v>
      </c>
      <c r="C744" s="296">
        <v>1</v>
      </c>
      <c r="D744" s="297">
        <v>3400009502</v>
      </c>
      <c r="E744" s="298">
        <v>500</v>
      </c>
      <c r="F744" s="299">
        <v>10495</v>
      </c>
      <c r="G744" s="299">
        <v>0</v>
      </c>
      <c r="H744" s="289">
        <f t="shared" si="11"/>
        <v>0</v>
      </c>
    </row>
    <row r="745" spans="1:8" ht="22.5" x14ac:dyDescent="0.2">
      <c r="A745" s="295" t="s">
        <v>1076</v>
      </c>
      <c r="B745" s="296">
        <v>5</v>
      </c>
      <c r="C745" s="296">
        <v>1</v>
      </c>
      <c r="D745" s="297">
        <v>3400009602</v>
      </c>
      <c r="E745" s="298"/>
      <c r="F745" s="299">
        <v>200044.7</v>
      </c>
      <c r="G745" s="299">
        <v>168509.2</v>
      </c>
      <c r="H745" s="289">
        <f t="shared" si="11"/>
        <v>84.235773304666409</v>
      </c>
    </row>
    <row r="746" spans="1:8" x14ac:dyDescent="0.2">
      <c r="A746" s="295" t="s">
        <v>698</v>
      </c>
      <c r="B746" s="296">
        <v>5</v>
      </c>
      <c r="C746" s="296">
        <v>1</v>
      </c>
      <c r="D746" s="297">
        <v>3400009602</v>
      </c>
      <c r="E746" s="298">
        <v>200</v>
      </c>
      <c r="F746" s="299">
        <v>292.5</v>
      </c>
      <c r="G746" s="299">
        <v>292.60000000000002</v>
      </c>
      <c r="H746" s="289">
        <f t="shared" si="11"/>
        <v>100.03418803418805</v>
      </c>
    </row>
    <row r="747" spans="1:8" x14ac:dyDescent="0.2">
      <c r="A747" s="295" t="s">
        <v>914</v>
      </c>
      <c r="B747" s="296">
        <v>5</v>
      </c>
      <c r="C747" s="296">
        <v>1</v>
      </c>
      <c r="D747" s="297">
        <v>3400009602</v>
      </c>
      <c r="E747" s="298">
        <v>400</v>
      </c>
      <c r="F747" s="299">
        <v>199752.2</v>
      </c>
      <c r="G747" s="299">
        <v>168216.6</v>
      </c>
      <c r="H747" s="289">
        <f t="shared" si="11"/>
        <v>84.2126394602913</v>
      </c>
    </row>
    <row r="748" spans="1:8" ht="22.5" x14ac:dyDescent="0.2">
      <c r="A748" s="295" t="s">
        <v>1077</v>
      </c>
      <c r="B748" s="296">
        <v>5</v>
      </c>
      <c r="C748" s="296">
        <v>1</v>
      </c>
      <c r="D748" s="297" t="s">
        <v>1078</v>
      </c>
      <c r="E748" s="298"/>
      <c r="F748" s="299">
        <v>70246.100000000006</v>
      </c>
      <c r="G748" s="299">
        <v>22561.9</v>
      </c>
      <c r="H748" s="289">
        <f t="shared" si="11"/>
        <v>32.118366713596913</v>
      </c>
    </row>
    <row r="749" spans="1:8" ht="22.5" x14ac:dyDescent="0.2">
      <c r="A749" s="295" t="s">
        <v>1075</v>
      </c>
      <c r="B749" s="296">
        <v>5</v>
      </c>
      <c r="C749" s="296">
        <v>1</v>
      </c>
      <c r="D749" s="297" t="s">
        <v>1079</v>
      </c>
      <c r="E749" s="298"/>
      <c r="F749" s="299">
        <v>64663.7</v>
      </c>
      <c r="G749" s="299">
        <v>16979.5</v>
      </c>
      <c r="H749" s="289">
        <f t="shared" si="11"/>
        <v>26.258163389969951</v>
      </c>
    </row>
    <row r="750" spans="1:8" x14ac:dyDescent="0.2">
      <c r="A750" s="295" t="s">
        <v>914</v>
      </c>
      <c r="B750" s="296">
        <v>5</v>
      </c>
      <c r="C750" s="296">
        <v>1</v>
      </c>
      <c r="D750" s="297" t="s">
        <v>1079</v>
      </c>
      <c r="E750" s="298">
        <v>400</v>
      </c>
      <c r="F750" s="299">
        <v>64663.7</v>
      </c>
      <c r="G750" s="299">
        <v>16979.5</v>
      </c>
      <c r="H750" s="289">
        <f t="shared" si="11"/>
        <v>26.258163389969951</v>
      </c>
    </row>
    <row r="751" spans="1:8" ht="22.5" x14ac:dyDescent="0.2">
      <c r="A751" s="295" t="s">
        <v>1076</v>
      </c>
      <c r="B751" s="296">
        <v>5</v>
      </c>
      <c r="C751" s="296">
        <v>1</v>
      </c>
      <c r="D751" s="297" t="s">
        <v>1080</v>
      </c>
      <c r="E751" s="298"/>
      <c r="F751" s="299">
        <v>5582.4</v>
      </c>
      <c r="G751" s="299">
        <v>5582.4</v>
      </c>
      <c r="H751" s="289">
        <f t="shared" si="11"/>
        <v>100</v>
      </c>
    </row>
    <row r="752" spans="1:8" x14ac:dyDescent="0.2">
      <c r="A752" s="295" t="s">
        <v>914</v>
      </c>
      <c r="B752" s="296">
        <v>5</v>
      </c>
      <c r="C752" s="296">
        <v>1</v>
      </c>
      <c r="D752" s="297" t="s">
        <v>1080</v>
      </c>
      <c r="E752" s="298">
        <v>400</v>
      </c>
      <c r="F752" s="299">
        <v>5582.4</v>
      </c>
      <c r="G752" s="299">
        <v>5582.4</v>
      </c>
      <c r="H752" s="289">
        <f t="shared" si="11"/>
        <v>100</v>
      </c>
    </row>
    <row r="753" spans="1:8" x14ac:dyDescent="0.2">
      <c r="A753" s="295" t="s">
        <v>986</v>
      </c>
      <c r="B753" s="296">
        <v>5</v>
      </c>
      <c r="C753" s="296">
        <v>1</v>
      </c>
      <c r="D753" s="297">
        <v>4000000000</v>
      </c>
      <c r="E753" s="298"/>
      <c r="F753" s="299">
        <v>54352.7</v>
      </c>
      <c r="G753" s="299">
        <v>53749.5</v>
      </c>
      <c r="H753" s="289">
        <f t="shared" si="11"/>
        <v>98.890211525830381</v>
      </c>
    </row>
    <row r="754" spans="1:8" ht="22.5" x14ac:dyDescent="0.2">
      <c r="A754" s="295" t="s">
        <v>1081</v>
      </c>
      <c r="B754" s="296">
        <v>5</v>
      </c>
      <c r="C754" s="296">
        <v>1</v>
      </c>
      <c r="D754" s="297">
        <v>4010000000</v>
      </c>
      <c r="E754" s="298"/>
      <c r="F754" s="299">
        <v>54352.7</v>
      </c>
      <c r="G754" s="299">
        <v>53749.5</v>
      </c>
      <c r="H754" s="289">
        <f t="shared" si="11"/>
        <v>98.890211525830381</v>
      </c>
    </row>
    <row r="755" spans="1:8" ht="22.5" x14ac:dyDescent="0.2">
      <c r="A755" s="295" t="s">
        <v>1082</v>
      </c>
      <c r="B755" s="296">
        <v>5</v>
      </c>
      <c r="C755" s="296">
        <v>1</v>
      </c>
      <c r="D755" s="297">
        <v>4010200000</v>
      </c>
      <c r="E755" s="298"/>
      <c r="F755" s="299">
        <v>54352.7</v>
      </c>
      <c r="G755" s="299">
        <v>53749.5</v>
      </c>
      <c r="H755" s="289">
        <f t="shared" si="11"/>
        <v>98.890211525830381</v>
      </c>
    </row>
    <row r="756" spans="1:8" x14ac:dyDescent="0.2">
      <c r="A756" s="295" t="s">
        <v>1083</v>
      </c>
      <c r="B756" s="296">
        <v>5</v>
      </c>
      <c r="C756" s="296">
        <v>1</v>
      </c>
      <c r="D756" s="297" t="s">
        <v>1084</v>
      </c>
      <c r="E756" s="298"/>
      <c r="F756" s="299">
        <v>54352.7</v>
      </c>
      <c r="G756" s="299">
        <v>53749.5</v>
      </c>
      <c r="H756" s="289">
        <f t="shared" si="11"/>
        <v>98.890211525830381</v>
      </c>
    </row>
    <row r="757" spans="1:8" x14ac:dyDescent="0.2">
      <c r="A757" s="295" t="s">
        <v>710</v>
      </c>
      <c r="B757" s="296">
        <v>5</v>
      </c>
      <c r="C757" s="296">
        <v>1</v>
      </c>
      <c r="D757" s="297" t="s">
        <v>1084</v>
      </c>
      <c r="E757" s="298">
        <v>500</v>
      </c>
      <c r="F757" s="299">
        <v>54352.7</v>
      </c>
      <c r="G757" s="299">
        <v>53749.5</v>
      </c>
      <c r="H757" s="289">
        <f t="shared" si="11"/>
        <v>98.890211525830381</v>
      </c>
    </row>
    <row r="758" spans="1:8" x14ac:dyDescent="0.2">
      <c r="A758" s="295" t="s">
        <v>1085</v>
      </c>
      <c r="B758" s="296">
        <v>5</v>
      </c>
      <c r="C758" s="296">
        <v>1</v>
      </c>
      <c r="D758" s="297">
        <v>7500000000</v>
      </c>
      <c r="E758" s="298"/>
      <c r="F758" s="299">
        <v>10125</v>
      </c>
      <c r="G758" s="299">
        <v>9397.6</v>
      </c>
      <c r="H758" s="289">
        <f t="shared" si="11"/>
        <v>92.815802469135804</v>
      </c>
    </row>
    <row r="759" spans="1:8" ht="22.5" x14ac:dyDescent="0.2">
      <c r="A759" s="295" t="s">
        <v>1086</v>
      </c>
      <c r="B759" s="296">
        <v>5</v>
      </c>
      <c r="C759" s="296">
        <v>1</v>
      </c>
      <c r="D759" s="297">
        <v>7500040590</v>
      </c>
      <c r="E759" s="298"/>
      <c r="F759" s="299">
        <v>10125</v>
      </c>
      <c r="G759" s="299">
        <v>9397.6</v>
      </c>
      <c r="H759" s="289">
        <f t="shared" si="11"/>
        <v>92.815802469135804</v>
      </c>
    </row>
    <row r="760" spans="1:8" ht="22.5" x14ac:dyDescent="0.2">
      <c r="A760" s="295" t="s">
        <v>724</v>
      </c>
      <c r="B760" s="296">
        <v>5</v>
      </c>
      <c r="C760" s="296">
        <v>1</v>
      </c>
      <c r="D760" s="297">
        <v>7500040590</v>
      </c>
      <c r="E760" s="298">
        <v>600</v>
      </c>
      <c r="F760" s="299">
        <v>10125</v>
      </c>
      <c r="G760" s="299">
        <v>9397.6</v>
      </c>
      <c r="H760" s="289">
        <f t="shared" si="11"/>
        <v>92.815802469135804</v>
      </c>
    </row>
    <row r="761" spans="1:8" ht="22.5" x14ac:dyDescent="0.2">
      <c r="A761" s="295" t="s">
        <v>1087</v>
      </c>
      <c r="B761" s="296">
        <v>5</v>
      </c>
      <c r="C761" s="296">
        <v>1</v>
      </c>
      <c r="D761" s="297">
        <v>9800000000</v>
      </c>
      <c r="E761" s="298"/>
      <c r="F761" s="299">
        <v>3800</v>
      </c>
      <c r="G761" s="299">
        <v>3800</v>
      </c>
      <c r="H761" s="289">
        <f t="shared" si="11"/>
        <v>100</v>
      </c>
    </row>
    <row r="762" spans="1:8" ht="22.5" x14ac:dyDescent="0.2">
      <c r="A762" s="295" t="s">
        <v>1088</v>
      </c>
      <c r="B762" s="296">
        <v>5</v>
      </c>
      <c r="C762" s="296">
        <v>1</v>
      </c>
      <c r="D762" s="297">
        <v>9800009601</v>
      </c>
      <c r="E762" s="298"/>
      <c r="F762" s="299">
        <v>3800</v>
      </c>
      <c r="G762" s="299">
        <v>3800</v>
      </c>
      <c r="H762" s="289">
        <f t="shared" si="11"/>
        <v>100</v>
      </c>
    </row>
    <row r="763" spans="1:8" ht="22.5" x14ac:dyDescent="0.2">
      <c r="A763" s="295" t="s">
        <v>724</v>
      </c>
      <c r="B763" s="296">
        <v>5</v>
      </c>
      <c r="C763" s="296">
        <v>1</v>
      </c>
      <c r="D763" s="297">
        <v>9800009601</v>
      </c>
      <c r="E763" s="298">
        <v>600</v>
      </c>
      <c r="F763" s="299">
        <v>3800</v>
      </c>
      <c r="G763" s="299">
        <v>3800</v>
      </c>
      <c r="H763" s="289">
        <f t="shared" si="11"/>
        <v>100</v>
      </c>
    </row>
    <row r="764" spans="1:8" s="285" customFormat="1" ht="10.5" x14ac:dyDescent="0.15">
      <c r="A764" s="291" t="s">
        <v>1089</v>
      </c>
      <c r="B764" s="292">
        <v>5</v>
      </c>
      <c r="C764" s="292">
        <v>2</v>
      </c>
      <c r="D764" s="293"/>
      <c r="E764" s="294"/>
      <c r="F764" s="282">
        <v>673801</v>
      </c>
      <c r="G764" s="282">
        <v>588189.80000000005</v>
      </c>
      <c r="H764" s="283">
        <f t="shared" si="11"/>
        <v>87.294290153917856</v>
      </c>
    </row>
    <row r="765" spans="1:8" ht="22.5" x14ac:dyDescent="0.2">
      <c r="A765" s="295" t="s">
        <v>1090</v>
      </c>
      <c r="B765" s="296">
        <v>5</v>
      </c>
      <c r="C765" s="296">
        <v>2</v>
      </c>
      <c r="D765" s="297">
        <v>500000000</v>
      </c>
      <c r="E765" s="298"/>
      <c r="F765" s="299">
        <v>519149.8</v>
      </c>
      <c r="G765" s="299">
        <v>433538.6</v>
      </c>
      <c r="H765" s="289">
        <f t="shared" si="11"/>
        <v>83.509345472154664</v>
      </c>
    </row>
    <row r="766" spans="1:8" ht="22.5" x14ac:dyDescent="0.2">
      <c r="A766" s="295" t="s">
        <v>1091</v>
      </c>
      <c r="B766" s="296">
        <v>5</v>
      </c>
      <c r="C766" s="296">
        <v>2</v>
      </c>
      <c r="D766" s="297">
        <v>510000000</v>
      </c>
      <c r="E766" s="298"/>
      <c r="F766" s="299">
        <v>345521.7</v>
      </c>
      <c r="G766" s="299">
        <v>344230.40000000002</v>
      </c>
      <c r="H766" s="289">
        <f t="shared" si="11"/>
        <v>99.626275281697218</v>
      </c>
    </row>
    <row r="767" spans="1:8" ht="22.5" x14ac:dyDescent="0.2">
      <c r="A767" s="295" t="s">
        <v>1092</v>
      </c>
      <c r="B767" s="296">
        <v>5</v>
      </c>
      <c r="C767" s="296">
        <v>2</v>
      </c>
      <c r="D767" s="297">
        <v>510000310</v>
      </c>
      <c r="E767" s="298"/>
      <c r="F767" s="299">
        <v>31652.6</v>
      </c>
      <c r="G767" s="299">
        <v>30361.3</v>
      </c>
      <c r="H767" s="289">
        <f t="shared" si="11"/>
        <v>95.92039832430828</v>
      </c>
    </row>
    <row r="768" spans="1:8" x14ac:dyDescent="0.2">
      <c r="A768" s="295" t="s">
        <v>698</v>
      </c>
      <c r="B768" s="296">
        <v>5</v>
      </c>
      <c r="C768" s="296">
        <v>2</v>
      </c>
      <c r="D768" s="297">
        <v>510000310</v>
      </c>
      <c r="E768" s="298">
        <v>200</v>
      </c>
      <c r="F768" s="299">
        <v>27102</v>
      </c>
      <c r="G768" s="299">
        <v>25810.7</v>
      </c>
      <c r="H768" s="289">
        <f t="shared" si="11"/>
        <v>95.235406981034615</v>
      </c>
    </row>
    <row r="769" spans="1:8" x14ac:dyDescent="0.2">
      <c r="A769" s="295" t="s">
        <v>914</v>
      </c>
      <c r="B769" s="296">
        <v>5</v>
      </c>
      <c r="C769" s="296">
        <v>2</v>
      </c>
      <c r="D769" s="297">
        <v>510000310</v>
      </c>
      <c r="E769" s="298">
        <v>400</v>
      </c>
      <c r="F769" s="299">
        <v>4550.6000000000004</v>
      </c>
      <c r="G769" s="299">
        <v>4550.6000000000004</v>
      </c>
      <c r="H769" s="289">
        <f t="shared" si="11"/>
        <v>100</v>
      </c>
    </row>
    <row r="770" spans="1:8" x14ac:dyDescent="0.2">
      <c r="A770" s="295" t="s">
        <v>1093</v>
      </c>
      <c r="B770" s="296">
        <v>5</v>
      </c>
      <c r="C770" s="296">
        <v>2</v>
      </c>
      <c r="D770" s="297" t="s">
        <v>1094</v>
      </c>
      <c r="E770" s="298"/>
      <c r="F770" s="299">
        <v>313869.09999999998</v>
      </c>
      <c r="G770" s="299">
        <v>313869.09999999998</v>
      </c>
      <c r="H770" s="289">
        <f t="shared" si="11"/>
        <v>100</v>
      </c>
    </row>
    <row r="771" spans="1:8" x14ac:dyDescent="0.2">
      <c r="A771" s="295" t="s">
        <v>698</v>
      </c>
      <c r="B771" s="296">
        <v>5</v>
      </c>
      <c r="C771" s="296">
        <v>2</v>
      </c>
      <c r="D771" s="297" t="s">
        <v>1094</v>
      </c>
      <c r="E771" s="298">
        <v>200</v>
      </c>
      <c r="F771" s="299">
        <v>291010.90000000002</v>
      </c>
      <c r="G771" s="299">
        <v>291010.90000000002</v>
      </c>
      <c r="H771" s="289">
        <f t="shared" si="11"/>
        <v>100</v>
      </c>
    </row>
    <row r="772" spans="1:8" x14ac:dyDescent="0.2">
      <c r="A772" s="295" t="s">
        <v>914</v>
      </c>
      <c r="B772" s="296">
        <v>5</v>
      </c>
      <c r="C772" s="296">
        <v>2</v>
      </c>
      <c r="D772" s="297" t="s">
        <v>1094</v>
      </c>
      <c r="E772" s="298">
        <v>400</v>
      </c>
      <c r="F772" s="299">
        <v>22858.2</v>
      </c>
      <c r="G772" s="299">
        <v>22858.2</v>
      </c>
      <c r="H772" s="289">
        <f t="shared" si="11"/>
        <v>100</v>
      </c>
    </row>
    <row r="773" spans="1:8" ht="22.5" x14ac:dyDescent="0.2">
      <c r="A773" s="295" t="s">
        <v>1095</v>
      </c>
      <c r="B773" s="296">
        <v>5</v>
      </c>
      <c r="C773" s="296">
        <v>2</v>
      </c>
      <c r="D773" s="297">
        <v>530000000</v>
      </c>
      <c r="E773" s="298"/>
      <c r="F773" s="299">
        <v>14828.1</v>
      </c>
      <c r="G773" s="299">
        <v>14828.1</v>
      </c>
      <c r="H773" s="289">
        <f t="shared" si="11"/>
        <v>100</v>
      </c>
    </row>
    <row r="774" spans="1:8" ht="22.5" x14ac:dyDescent="0.2">
      <c r="A774" s="295" t="s">
        <v>1096</v>
      </c>
      <c r="B774" s="296">
        <v>5</v>
      </c>
      <c r="C774" s="296">
        <v>2</v>
      </c>
      <c r="D774" s="297">
        <v>530075080</v>
      </c>
      <c r="E774" s="298"/>
      <c r="F774" s="299">
        <v>14828.1</v>
      </c>
      <c r="G774" s="299">
        <v>14828.1</v>
      </c>
      <c r="H774" s="289">
        <f t="shared" si="11"/>
        <v>100</v>
      </c>
    </row>
    <row r="775" spans="1:8" x14ac:dyDescent="0.2">
      <c r="A775" s="295" t="s">
        <v>710</v>
      </c>
      <c r="B775" s="296">
        <v>5</v>
      </c>
      <c r="C775" s="296">
        <v>2</v>
      </c>
      <c r="D775" s="297">
        <v>530075080</v>
      </c>
      <c r="E775" s="298">
        <v>500</v>
      </c>
      <c r="F775" s="299">
        <v>14828.1</v>
      </c>
      <c r="G775" s="299">
        <v>14828.1</v>
      </c>
      <c r="H775" s="289">
        <f t="shared" si="11"/>
        <v>100</v>
      </c>
    </row>
    <row r="776" spans="1:8" x14ac:dyDescent="0.2">
      <c r="A776" s="295" t="s">
        <v>1097</v>
      </c>
      <c r="B776" s="296">
        <v>5</v>
      </c>
      <c r="C776" s="296">
        <v>2</v>
      </c>
      <c r="D776" s="297">
        <v>550000000</v>
      </c>
      <c r="E776" s="298"/>
      <c r="F776" s="299">
        <v>158800</v>
      </c>
      <c r="G776" s="299">
        <v>74480.100000000006</v>
      </c>
      <c r="H776" s="289">
        <f t="shared" si="11"/>
        <v>46.901826196473557</v>
      </c>
    </row>
    <row r="777" spans="1:8" x14ac:dyDescent="0.2">
      <c r="A777" s="295" t="s">
        <v>1098</v>
      </c>
      <c r="B777" s="296">
        <v>5</v>
      </c>
      <c r="C777" s="296">
        <v>2</v>
      </c>
      <c r="D777" s="297" t="s">
        <v>1099</v>
      </c>
      <c r="E777" s="298"/>
      <c r="F777" s="299">
        <v>158800</v>
      </c>
      <c r="G777" s="299">
        <v>74480.100000000006</v>
      </c>
      <c r="H777" s="289">
        <f t="shared" si="11"/>
        <v>46.901826196473557</v>
      </c>
    </row>
    <row r="778" spans="1:8" x14ac:dyDescent="0.2">
      <c r="A778" s="295" t="s">
        <v>1100</v>
      </c>
      <c r="B778" s="296">
        <v>5</v>
      </c>
      <c r="C778" s="296">
        <v>2</v>
      </c>
      <c r="D778" s="297" t="s">
        <v>1101</v>
      </c>
      <c r="E778" s="298"/>
      <c r="F778" s="299">
        <v>158800</v>
      </c>
      <c r="G778" s="299">
        <v>74480.100000000006</v>
      </c>
      <c r="H778" s="289">
        <f t="shared" si="11"/>
        <v>46.901826196473557</v>
      </c>
    </row>
    <row r="779" spans="1:8" x14ac:dyDescent="0.2">
      <c r="A779" s="295" t="s">
        <v>914</v>
      </c>
      <c r="B779" s="296">
        <v>5</v>
      </c>
      <c r="C779" s="296">
        <v>2</v>
      </c>
      <c r="D779" s="297" t="s">
        <v>1101</v>
      </c>
      <c r="E779" s="298">
        <v>400</v>
      </c>
      <c r="F779" s="299">
        <v>158800</v>
      </c>
      <c r="G779" s="299">
        <v>74480.100000000006</v>
      </c>
      <c r="H779" s="289">
        <f t="shared" si="11"/>
        <v>46.901826196473557</v>
      </c>
    </row>
    <row r="780" spans="1:8" ht="22.5" x14ac:dyDescent="0.2">
      <c r="A780" s="295" t="s">
        <v>1005</v>
      </c>
      <c r="B780" s="296">
        <v>5</v>
      </c>
      <c r="C780" s="296">
        <v>2</v>
      </c>
      <c r="D780" s="297">
        <v>1600000000</v>
      </c>
      <c r="E780" s="298"/>
      <c r="F780" s="299">
        <v>154651.20000000001</v>
      </c>
      <c r="G780" s="299">
        <v>154651.20000000001</v>
      </c>
      <c r="H780" s="289">
        <f t="shared" si="11"/>
        <v>100</v>
      </c>
    </row>
    <row r="781" spans="1:8" ht="22.5" x14ac:dyDescent="0.2">
      <c r="A781" s="295" t="s">
        <v>1006</v>
      </c>
      <c r="B781" s="296">
        <v>5</v>
      </c>
      <c r="C781" s="296">
        <v>2</v>
      </c>
      <c r="D781" s="297">
        <v>1610000000</v>
      </c>
      <c r="E781" s="298"/>
      <c r="F781" s="299">
        <v>154651.20000000001</v>
      </c>
      <c r="G781" s="299">
        <v>154651.20000000001</v>
      </c>
      <c r="H781" s="289">
        <f t="shared" si="11"/>
        <v>100</v>
      </c>
    </row>
    <row r="782" spans="1:8" ht="22.5" x14ac:dyDescent="0.2">
      <c r="A782" s="295" t="s">
        <v>1006</v>
      </c>
      <c r="B782" s="296">
        <v>5</v>
      </c>
      <c r="C782" s="296">
        <v>2</v>
      </c>
      <c r="D782" s="297" t="s">
        <v>1007</v>
      </c>
      <c r="E782" s="298"/>
      <c r="F782" s="299">
        <v>154651.20000000001</v>
      </c>
      <c r="G782" s="299">
        <v>154651.20000000001</v>
      </c>
      <c r="H782" s="289">
        <f t="shared" ref="H782:H845" si="12">+G782/F782*100</f>
        <v>100</v>
      </c>
    </row>
    <row r="783" spans="1:8" x14ac:dyDescent="0.2">
      <c r="A783" s="295" t="s">
        <v>698</v>
      </c>
      <c r="B783" s="296">
        <v>5</v>
      </c>
      <c r="C783" s="296">
        <v>2</v>
      </c>
      <c r="D783" s="297" t="s">
        <v>1007</v>
      </c>
      <c r="E783" s="298">
        <v>200</v>
      </c>
      <c r="F783" s="299">
        <v>126388.3</v>
      </c>
      <c r="G783" s="299">
        <v>126388.3</v>
      </c>
      <c r="H783" s="289">
        <f t="shared" si="12"/>
        <v>100</v>
      </c>
    </row>
    <row r="784" spans="1:8" x14ac:dyDescent="0.2">
      <c r="A784" s="295" t="s">
        <v>914</v>
      </c>
      <c r="B784" s="296">
        <v>5</v>
      </c>
      <c r="C784" s="296">
        <v>2</v>
      </c>
      <c r="D784" s="297" t="s">
        <v>1007</v>
      </c>
      <c r="E784" s="298">
        <v>400</v>
      </c>
      <c r="F784" s="299">
        <v>28262.9</v>
      </c>
      <c r="G784" s="299">
        <v>28262.9</v>
      </c>
      <c r="H784" s="289">
        <f t="shared" si="12"/>
        <v>100</v>
      </c>
    </row>
    <row r="785" spans="1:8" s="285" customFormat="1" ht="10.5" x14ac:dyDescent="0.15">
      <c r="A785" s="291" t="s">
        <v>1102</v>
      </c>
      <c r="B785" s="292">
        <v>5</v>
      </c>
      <c r="C785" s="292">
        <v>3</v>
      </c>
      <c r="D785" s="293"/>
      <c r="E785" s="294"/>
      <c r="F785" s="282">
        <v>243342.3</v>
      </c>
      <c r="G785" s="282">
        <v>242851.3</v>
      </c>
      <c r="H785" s="283">
        <f t="shared" si="12"/>
        <v>99.798226613293295</v>
      </c>
    </row>
    <row r="786" spans="1:8" ht="22.5" x14ac:dyDescent="0.2">
      <c r="A786" s="295" t="s">
        <v>1090</v>
      </c>
      <c r="B786" s="296">
        <v>5</v>
      </c>
      <c r="C786" s="296">
        <v>3</v>
      </c>
      <c r="D786" s="297">
        <v>500000000</v>
      </c>
      <c r="E786" s="298"/>
      <c r="F786" s="299">
        <v>6258.6</v>
      </c>
      <c r="G786" s="299">
        <v>6258.6</v>
      </c>
      <c r="H786" s="289">
        <f t="shared" si="12"/>
        <v>100</v>
      </c>
    </row>
    <row r="787" spans="1:8" ht="22.5" x14ac:dyDescent="0.2">
      <c r="A787" s="295" t="s">
        <v>1091</v>
      </c>
      <c r="B787" s="296">
        <v>5</v>
      </c>
      <c r="C787" s="296">
        <v>3</v>
      </c>
      <c r="D787" s="297">
        <v>510000000</v>
      </c>
      <c r="E787" s="298"/>
      <c r="F787" s="299">
        <v>6258.6</v>
      </c>
      <c r="G787" s="299">
        <v>6258.6</v>
      </c>
      <c r="H787" s="289">
        <f t="shared" si="12"/>
        <v>100</v>
      </c>
    </row>
    <row r="788" spans="1:8" ht="22.5" x14ac:dyDescent="0.2">
      <c r="A788" s="295" t="s">
        <v>1092</v>
      </c>
      <c r="B788" s="296">
        <v>5</v>
      </c>
      <c r="C788" s="296">
        <v>3</v>
      </c>
      <c r="D788" s="297">
        <v>510000310</v>
      </c>
      <c r="E788" s="298"/>
      <c r="F788" s="299">
        <v>6258.6</v>
      </c>
      <c r="G788" s="299">
        <v>6258.6</v>
      </c>
      <c r="H788" s="289">
        <f t="shared" si="12"/>
        <v>100</v>
      </c>
    </row>
    <row r="789" spans="1:8" x14ac:dyDescent="0.2">
      <c r="A789" s="295" t="s">
        <v>698</v>
      </c>
      <c r="B789" s="296">
        <v>5</v>
      </c>
      <c r="C789" s="296">
        <v>3</v>
      </c>
      <c r="D789" s="297">
        <v>510000310</v>
      </c>
      <c r="E789" s="298">
        <v>200</v>
      </c>
      <c r="F789" s="299">
        <v>6258.6</v>
      </c>
      <c r="G789" s="299">
        <v>6258.6</v>
      </c>
      <c r="H789" s="289">
        <f t="shared" si="12"/>
        <v>100</v>
      </c>
    </row>
    <row r="790" spans="1:8" ht="22.5" x14ac:dyDescent="0.2">
      <c r="A790" s="295" t="s">
        <v>1103</v>
      </c>
      <c r="B790" s="296">
        <v>5</v>
      </c>
      <c r="C790" s="296">
        <v>3</v>
      </c>
      <c r="D790" s="297">
        <v>3300000000</v>
      </c>
      <c r="E790" s="298"/>
      <c r="F790" s="299">
        <v>90897.4</v>
      </c>
      <c r="G790" s="299">
        <v>90897.4</v>
      </c>
      <c r="H790" s="289">
        <f t="shared" si="12"/>
        <v>100</v>
      </c>
    </row>
    <row r="791" spans="1:8" x14ac:dyDescent="0.2">
      <c r="A791" s="295" t="s">
        <v>1104</v>
      </c>
      <c r="B791" s="296">
        <v>5</v>
      </c>
      <c r="C791" s="296">
        <v>3</v>
      </c>
      <c r="D791" s="297" t="s">
        <v>1105</v>
      </c>
      <c r="E791" s="298"/>
      <c r="F791" s="299">
        <v>90897.4</v>
      </c>
      <c r="G791" s="299">
        <v>90897.4</v>
      </c>
      <c r="H791" s="289">
        <f t="shared" si="12"/>
        <v>100</v>
      </c>
    </row>
    <row r="792" spans="1:8" ht="22.5" x14ac:dyDescent="0.2">
      <c r="A792" s="295" t="s">
        <v>1106</v>
      </c>
      <c r="B792" s="296">
        <v>5</v>
      </c>
      <c r="C792" s="296">
        <v>3</v>
      </c>
      <c r="D792" s="297" t="s">
        <v>1107</v>
      </c>
      <c r="E792" s="298"/>
      <c r="F792" s="299">
        <v>90897.4</v>
      </c>
      <c r="G792" s="299">
        <v>90897.4</v>
      </c>
      <c r="H792" s="289">
        <f t="shared" si="12"/>
        <v>100</v>
      </c>
    </row>
    <row r="793" spans="1:8" x14ac:dyDescent="0.2">
      <c r="A793" s="295" t="s">
        <v>710</v>
      </c>
      <c r="B793" s="296">
        <v>5</v>
      </c>
      <c r="C793" s="296">
        <v>3</v>
      </c>
      <c r="D793" s="297" t="s">
        <v>1107</v>
      </c>
      <c r="E793" s="298">
        <v>500</v>
      </c>
      <c r="F793" s="299">
        <v>90897.4</v>
      </c>
      <c r="G793" s="299">
        <v>90897.4</v>
      </c>
      <c r="H793" s="289">
        <f t="shared" si="12"/>
        <v>100</v>
      </c>
    </row>
    <row r="794" spans="1:8" x14ac:dyDescent="0.2">
      <c r="A794" s="295" t="s">
        <v>986</v>
      </c>
      <c r="B794" s="296">
        <v>5</v>
      </c>
      <c r="C794" s="296">
        <v>3</v>
      </c>
      <c r="D794" s="297">
        <v>4000000000</v>
      </c>
      <c r="E794" s="298"/>
      <c r="F794" s="299">
        <v>146186.29999999999</v>
      </c>
      <c r="G794" s="299">
        <v>145695.29999999999</v>
      </c>
      <c r="H794" s="289">
        <f t="shared" si="12"/>
        <v>99.664127213015178</v>
      </c>
    </row>
    <row r="795" spans="1:8" ht="22.5" x14ac:dyDescent="0.2">
      <c r="A795" s="295" t="s">
        <v>1081</v>
      </c>
      <c r="B795" s="296">
        <v>5</v>
      </c>
      <c r="C795" s="296">
        <v>3</v>
      </c>
      <c r="D795" s="297">
        <v>4010000000</v>
      </c>
      <c r="E795" s="298"/>
      <c r="F795" s="299">
        <v>28414.6</v>
      </c>
      <c r="G795" s="299">
        <v>28414.6</v>
      </c>
      <c r="H795" s="289">
        <f t="shared" si="12"/>
        <v>100</v>
      </c>
    </row>
    <row r="796" spans="1:8" ht="22.5" x14ac:dyDescent="0.2">
      <c r="A796" s="295" t="s">
        <v>1108</v>
      </c>
      <c r="B796" s="296">
        <v>5</v>
      </c>
      <c r="C796" s="296">
        <v>3</v>
      </c>
      <c r="D796" s="297">
        <v>4010400000</v>
      </c>
      <c r="E796" s="298"/>
      <c r="F796" s="299">
        <v>28414.6</v>
      </c>
      <c r="G796" s="299">
        <v>28414.6</v>
      </c>
      <c r="H796" s="289">
        <f t="shared" si="12"/>
        <v>100</v>
      </c>
    </row>
    <row r="797" spans="1:8" x14ac:dyDescent="0.2">
      <c r="A797" s="295" t="s">
        <v>1083</v>
      </c>
      <c r="B797" s="296">
        <v>5</v>
      </c>
      <c r="C797" s="296">
        <v>3</v>
      </c>
      <c r="D797" s="297" t="s">
        <v>1109</v>
      </c>
      <c r="E797" s="298"/>
      <c r="F797" s="299">
        <v>28414.6</v>
      </c>
      <c r="G797" s="299">
        <v>28414.6</v>
      </c>
      <c r="H797" s="289">
        <f t="shared" si="12"/>
        <v>100</v>
      </c>
    </row>
    <row r="798" spans="1:8" x14ac:dyDescent="0.2">
      <c r="A798" s="295" t="s">
        <v>914</v>
      </c>
      <c r="B798" s="296">
        <v>5</v>
      </c>
      <c r="C798" s="296">
        <v>3</v>
      </c>
      <c r="D798" s="297" t="s">
        <v>1109</v>
      </c>
      <c r="E798" s="298">
        <v>400</v>
      </c>
      <c r="F798" s="299">
        <v>28414.6</v>
      </c>
      <c r="G798" s="299">
        <v>28414.6</v>
      </c>
      <c r="H798" s="289">
        <f t="shared" si="12"/>
        <v>100</v>
      </c>
    </row>
    <row r="799" spans="1:8" x14ac:dyDescent="0.2">
      <c r="A799" s="295" t="s">
        <v>987</v>
      </c>
      <c r="B799" s="296">
        <v>5</v>
      </c>
      <c r="C799" s="296">
        <v>3</v>
      </c>
      <c r="D799" s="297">
        <v>4020000000</v>
      </c>
      <c r="E799" s="298"/>
      <c r="F799" s="299">
        <v>117771.7</v>
      </c>
      <c r="G799" s="299">
        <v>117280.7</v>
      </c>
      <c r="H799" s="289">
        <f t="shared" si="12"/>
        <v>99.583091693505324</v>
      </c>
    </row>
    <row r="800" spans="1:8" x14ac:dyDescent="0.2">
      <c r="A800" s="295" t="s">
        <v>1110</v>
      </c>
      <c r="B800" s="296">
        <v>5</v>
      </c>
      <c r="C800" s="296">
        <v>3</v>
      </c>
      <c r="D800" s="297">
        <v>4020100000</v>
      </c>
      <c r="E800" s="298"/>
      <c r="F800" s="299">
        <v>117771.7</v>
      </c>
      <c r="G800" s="299">
        <v>117280.7</v>
      </c>
      <c r="H800" s="289">
        <f t="shared" si="12"/>
        <v>99.583091693505324</v>
      </c>
    </row>
    <row r="801" spans="1:8" x14ac:dyDescent="0.2">
      <c r="A801" s="295" t="s">
        <v>1083</v>
      </c>
      <c r="B801" s="296">
        <v>5</v>
      </c>
      <c r="C801" s="296">
        <v>3</v>
      </c>
      <c r="D801" s="297" t="s">
        <v>1111</v>
      </c>
      <c r="E801" s="298"/>
      <c r="F801" s="299">
        <v>117771.7</v>
      </c>
      <c r="G801" s="299">
        <v>117280.7</v>
      </c>
      <c r="H801" s="289">
        <f t="shared" si="12"/>
        <v>99.583091693505324</v>
      </c>
    </row>
    <row r="802" spans="1:8" x14ac:dyDescent="0.2">
      <c r="A802" s="295" t="s">
        <v>710</v>
      </c>
      <c r="B802" s="296">
        <v>5</v>
      </c>
      <c r="C802" s="296">
        <v>3</v>
      </c>
      <c r="D802" s="297" t="s">
        <v>1111</v>
      </c>
      <c r="E802" s="298">
        <v>500</v>
      </c>
      <c r="F802" s="299">
        <v>117771.7</v>
      </c>
      <c r="G802" s="299">
        <v>117280.7</v>
      </c>
      <c r="H802" s="289">
        <f t="shared" si="12"/>
        <v>99.583091693505324</v>
      </c>
    </row>
    <row r="803" spans="1:8" s="285" customFormat="1" ht="10.5" x14ac:dyDescent="0.15">
      <c r="A803" s="291" t="s">
        <v>1112</v>
      </c>
      <c r="B803" s="292">
        <v>5</v>
      </c>
      <c r="C803" s="292">
        <v>5</v>
      </c>
      <c r="D803" s="293"/>
      <c r="E803" s="294"/>
      <c r="F803" s="282">
        <v>63370.2</v>
      </c>
      <c r="G803" s="282">
        <v>61701.8</v>
      </c>
      <c r="H803" s="283">
        <f t="shared" si="12"/>
        <v>97.367216767502711</v>
      </c>
    </row>
    <row r="804" spans="1:8" ht="22.5" x14ac:dyDescent="0.2">
      <c r="A804" s="295" t="s">
        <v>759</v>
      </c>
      <c r="B804" s="296">
        <v>5</v>
      </c>
      <c r="C804" s="296">
        <v>5</v>
      </c>
      <c r="D804" s="297">
        <v>1900000000</v>
      </c>
      <c r="E804" s="298"/>
      <c r="F804" s="299">
        <v>4491.6000000000004</v>
      </c>
      <c r="G804" s="299">
        <v>4491.6000000000004</v>
      </c>
      <c r="H804" s="289">
        <f t="shared" si="12"/>
        <v>100</v>
      </c>
    </row>
    <row r="805" spans="1:8" x14ac:dyDescent="0.2">
      <c r="A805" s="295" t="s">
        <v>760</v>
      </c>
      <c r="B805" s="296">
        <v>5</v>
      </c>
      <c r="C805" s="296">
        <v>5</v>
      </c>
      <c r="D805" s="297">
        <v>1930000000</v>
      </c>
      <c r="E805" s="298"/>
      <c r="F805" s="299">
        <v>4491.6000000000004</v>
      </c>
      <c r="G805" s="299">
        <v>4491.6000000000004</v>
      </c>
      <c r="H805" s="289">
        <f t="shared" si="12"/>
        <v>100</v>
      </c>
    </row>
    <row r="806" spans="1:8" x14ac:dyDescent="0.2">
      <c r="A806" s="295" t="s">
        <v>761</v>
      </c>
      <c r="B806" s="296">
        <v>5</v>
      </c>
      <c r="C806" s="296">
        <v>5</v>
      </c>
      <c r="D806" s="297">
        <v>1930008830</v>
      </c>
      <c r="E806" s="298"/>
      <c r="F806" s="299">
        <v>4491.6000000000004</v>
      </c>
      <c r="G806" s="299">
        <v>4491.6000000000004</v>
      </c>
      <c r="H806" s="289">
        <f t="shared" si="12"/>
        <v>100</v>
      </c>
    </row>
    <row r="807" spans="1:8" x14ac:dyDescent="0.2">
      <c r="A807" s="295" t="s">
        <v>698</v>
      </c>
      <c r="B807" s="296">
        <v>5</v>
      </c>
      <c r="C807" s="296">
        <v>5</v>
      </c>
      <c r="D807" s="297">
        <v>1930008830</v>
      </c>
      <c r="E807" s="298">
        <v>200</v>
      </c>
      <c r="F807" s="299">
        <v>4491.6000000000004</v>
      </c>
      <c r="G807" s="299">
        <v>4491.6000000000004</v>
      </c>
      <c r="H807" s="289">
        <f t="shared" si="12"/>
        <v>100</v>
      </c>
    </row>
    <row r="808" spans="1:8" x14ac:dyDescent="0.2">
      <c r="A808" s="295" t="s">
        <v>1085</v>
      </c>
      <c r="B808" s="296">
        <v>5</v>
      </c>
      <c r="C808" s="296">
        <v>5</v>
      </c>
      <c r="D808" s="297">
        <v>7500000000</v>
      </c>
      <c r="E808" s="298"/>
      <c r="F808" s="299">
        <v>11681.3</v>
      </c>
      <c r="G808" s="299">
        <v>11275.7</v>
      </c>
      <c r="H808" s="289">
        <f t="shared" si="12"/>
        <v>96.527783722702111</v>
      </c>
    </row>
    <row r="809" spans="1:8" ht="22.5" x14ac:dyDescent="0.2">
      <c r="A809" s="295" t="s">
        <v>1086</v>
      </c>
      <c r="B809" s="296">
        <v>5</v>
      </c>
      <c r="C809" s="296">
        <v>5</v>
      </c>
      <c r="D809" s="297">
        <v>7500040590</v>
      </c>
      <c r="E809" s="298"/>
      <c r="F809" s="299">
        <v>11681.3</v>
      </c>
      <c r="G809" s="299">
        <v>11275.7</v>
      </c>
      <c r="H809" s="289">
        <f t="shared" si="12"/>
        <v>96.527783722702111</v>
      </c>
    </row>
    <row r="810" spans="1:8" ht="33.75" x14ac:dyDescent="0.2">
      <c r="A810" s="295" t="s">
        <v>695</v>
      </c>
      <c r="B810" s="296">
        <v>5</v>
      </c>
      <c r="C810" s="296">
        <v>5</v>
      </c>
      <c r="D810" s="297">
        <v>7500040590</v>
      </c>
      <c r="E810" s="298">
        <v>100</v>
      </c>
      <c r="F810" s="299">
        <v>7007.7</v>
      </c>
      <c r="G810" s="299">
        <v>7002.9</v>
      </c>
      <c r="H810" s="289">
        <f t="shared" si="12"/>
        <v>99.931503917119741</v>
      </c>
    </row>
    <row r="811" spans="1:8" x14ac:dyDescent="0.2">
      <c r="A811" s="295" t="s">
        <v>698</v>
      </c>
      <c r="B811" s="296">
        <v>5</v>
      </c>
      <c r="C811" s="296">
        <v>5</v>
      </c>
      <c r="D811" s="297">
        <v>7500040590</v>
      </c>
      <c r="E811" s="298">
        <v>200</v>
      </c>
      <c r="F811" s="299">
        <v>4664.6000000000004</v>
      </c>
      <c r="G811" s="299">
        <v>4263.8</v>
      </c>
      <c r="H811" s="289">
        <f t="shared" si="12"/>
        <v>91.407623376066539</v>
      </c>
    </row>
    <row r="812" spans="1:8" x14ac:dyDescent="0.2">
      <c r="A812" s="295" t="s">
        <v>713</v>
      </c>
      <c r="B812" s="296">
        <v>5</v>
      </c>
      <c r="C812" s="296">
        <v>5</v>
      </c>
      <c r="D812" s="297">
        <v>7500040590</v>
      </c>
      <c r="E812" s="298">
        <v>800</v>
      </c>
      <c r="F812" s="299">
        <v>9</v>
      </c>
      <c r="G812" s="299">
        <v>9</v>
      </c>
      <c r="H812" s="289">
        <f t="shared" si="12"/>
        <v>100</v>
      </c>
    </row>
    <row r="813" spans="1:8" x14ac:dyDescent="0.2">
      <c r="A813" s="295" t="s">
        <v>712</v>
      </c>
      <c r="B813" s="296">
        <v>5</v>
      </c>
      <c r="C813" s="296">
        <v>5</v>
      </c>
      <c r="D813" s="297">
        <v>8900000000</v>
      </c>
      <c r="E813" s="298"/>
      <c r="F813" s="299">
        <v>47197.3</v>
      </c>
      <c r="G813" s="299">
        <v>45934.5</v>
      </c>
      <c r="H813" s="289">
        <f t="shared" si="12"/>
        <v>97.32442321912481</v>
      </c>
    </row>
    <row r="814" spans="1:8" x14ac:dyDescent="0.2">
      <c r="A814" s="295" t="s">
        <v>712</v>
      </c>
      <c r="B814" s="296">
        <v>5</v>
      </c>
      <c r="C814" s="296">
        <v>5</v>
      </c>
      <c r="D814" s="297">
        <v>8900000110</v>
      </c>
      <c r="E814" s="298"/>
      <c r="F814" s="299">
        <v>34884.199999999997</v>
      </c>
      <c r="G814" s="299">
        <v>34799.4</v>
      </c>
      <c r="H814" s="289">
        <f t="shared" si="12"/>
        <v>99.756910005102611</v>
      </c>
    </row>
    <row r="815" spans="1:8" ht="33.75" x14ac:dyDescent="0.2">
      <c r="A815" s="295" t="s">
        <v>695</v>
      </c>
      <c r="B815" s="296">
        <v>5</v>
      </c>
      <c r="C815" s="296">
        <v>5</v>
      </c>
      <c r="D815" s="297">
        <v>8900000110</v>
      </c>
      <c r="E815" s="298">
        <v>100</v>
      </c>
      <c r="F815" s="299">
        <v>34884.199999999997</v>
      </c>
      <c r="G815" s="299">
        <v>34799.4</v>
      </c>
      <c r="H815" s="289">
        <f t="shared" si="12"/>
        <v>99.756910005102611</v>
      </c>
    </row>
    <row r="816" spans="1:8" x14ac:dyDescent="0.2">
      <c r="A816" s="295" t="s">
        <v>712</v>
      </c>
      <c r="B816" s="296">
        <v>5</v>
      </c>
      <c r="C816" s="296">
        <v>5</v>
      </c>
      <c r="D816" s="297">
        <v>8900000190</v>
      </c>
      <c r="E816" s="298"/>
      <c r="F816" s="299">
        <v>6160.3</v>
      </c>
      <c r="G816" s="299">
        <v>5086.5</v>
      </c>
      <c r="H816" s="289">
        <f t="shared" si="12"/>
        <v>82.569030729022927</v>
      </c>
    </row>
    <row r="817" spans="1:8" ht="33.75" x14ac:dyDescent="0.2">
      <c r="A817" s="295" t="s">
        <v>695</v>
      </c>
      <c r="B817" s="296">
        <v>5</v>
      </c>
      <c r="C817" s="296">
        <v>5</v>
      </c>
      <c r="D817" s="297">
        <v>8900000190</v>
      </c>
      <c r="E817" s="298">
        <v>100</v>
      </c>
      <c r="F817" s="299">
        <v>418.9</v>
      </c>
      <c r="G817" s="299">
        <v>238.7</v>
      </c>
      <c r="H817" s="289">
        <f t="shared" si="12"/>
        <v>56.982573406540936</v>
      </c>
    </row>
    <row r="818" spans="1:8" x14ac:dyDescent="0.2">
      <c r="A818" s="295" t="s">
        <v>698</v>
      </c>
      <c r="B818" s="296">
        <v>5</v>
      </c>
      <c r="C818" s="296">
        <v>5</v>
      </c>
      <c r="D818" s="297">
        <v>8900000190</v>
      </c>
      <c r="E818" s="298">
        <v>200</v>
      </c>
      <c r="F818" s="299">
        <v>5493.9</v>
      </c>
      <c r="G818" s="299">
        <v>4702.3</v>
      </c>
      <c r="H818" s="289">
        <f t="shared" si="12"/>
        <v>85.59129216039608</v>
      </c>
    </row>
    <row r="819" spans="1:8" x14ac:dyDescent="0.2">
      <c r="A819" s="295" t="s">
        <v>713</v>
      </c>
      <c r="B819" s="296">
        <v>5</v>
      </c>
      <c r="C819" s="296">
        <v>5</v>
      </c>
      <c r="D819" s="297">
        <v>8900000190</v>
      </c>
      <c r="E819" s="298">
        <v>800</v>
      </c>
      <c r="F819" s="299">
        <v>247.5</v>
      </c>
      <c r="G819" s="299">
        <v>145.5</v>
      </c>
      <c r="H819" s="289">
        <f t="shared" si="12"/>
        <v>58.787878787878789</v>
      </c>
    </row>
    <row r="820" spans="1:8" x14ac:dyDescent="0.2">
      <c r="A820" s="295" t="s">
        <v>712</v>
      </c>
      <c r="B820" s="296">
        <v>5</v>
      </c>
      <c r="C820" s="296">
        <v>5</v>
      </c>
      <c r="D820" s="297">
        <v>8900000870</v>
      </c>
      <c r="E820" s="298"/>
      <c r="F820" s="299">
        <v>115.3</v>
      </c>
      <c r="G820" s="299">
        <v>78.3</v>
      </c>
      <c r="H820" s="289">
        <f t="shared" si="12"/>
        <v>67.909800520381609</v>
      </c>
    </row>
    <row r="821" spans="1:8" ht="33.75" x14ac:dyDescent="0.2">
      <c r="A821" s="295" t="s">
        <v>695</v>
      </c>
      <c r="B821" s="296">
        <v>5</v>
      </c>
      <c r="C821" s="296">
        <v>5</v>
      </c>
      <c r="D821" s="297">
        <v>8900000870</v>
      </c>
      <c r="E821" s="298">
        <v>100</v>
      </c>
      <c r="F821" s="299">
        <v>115.3</v>
      </c>
      <c r="G821" s="299">
        <v>78.3</v>
      </c>
      <c r="H821" s="289">
        <f t="shared" si="12"/>
        <v>67.909800520381609</v>
      </c>
    </row>
    <row r="822" spans="1:8" ht="22.5" x14ac:dyDescent="0.2">
      <c r="A822" s="295" t="s">
        <v>1113</v>
      </c>
      <c r="B822" s="296">
        <v>5</v>
      </c>
      <c r="C822" s="296">
        <v>5</v>
      </c>
      <c r="D822" s="297">
        <v>8900040430</v>
      </c>
      <c r="E822" s="298"/>
      <c r="F822" s="299">
        <v>6037.5</v>
      </c>
      <c r="G822" s="299">
        <v>5970.3</v>
      </c>
      <c r="H822" s="289">
        <f t="shared" si="12"/>
        <v>98.886956521739137</v>
      </c>
    </row>
    <row r="823" spans="1:8" ht="33.75" x14ac:dyDescent="0.2">
      <c r="A823" s="295" t="s">
        <v>695</v>
      </c>
      <c r="B823" s="296">
        <v>5</v>
      </c>
      <c r="C823" s="296">
        <v>5</v>
      </c>
      <c r="D823" s="297">
        <v>8900040430</v>
      </c>
      <c r="E823" s="298">
        <v>100</v>
      </c>
      <c r="F823" s="299">
        <v>6037.5</v>
      </c>
      <c r="G823" s="299">
        <v>5970.3</v>
      </c>
      <c r="H823" s="289">
        <f t="shared" si="12"/>
        <v>98.886956521739137</v>
      </c>
    </row>
    <row r="824" spans="1:8" s="285" customFormat="1" ht="10.5" x14ac:dyDescent="0.15">
      <c r="A824" s="291" t="s">
        <v>1114</v>
      </c>
      <c r="B824" s="292">
        <v>6</v>
      </c>
      <c r="C824" s="292"/>
      <c r="D824" s="293"/>
      <c r="E824" s="294"/>
      <c r="F824" s="282">
        <v>68629.399999999994</v>
      </c>
      <c r="G824" s="282">
        <v>65219.3</v>
      </c>
      <c r="H824" s="283">
        <f t="shared" si="12"/>
        <v>95.031138258530618</v>
      </c>
    </row>
    <row r="825" spans="1:8" s="285" customFormat="1" ht="10.5" x14ac:dyDescent="0.15">
      <c r="A825" s="291" t="s">
        <v>1115</v>
      </c>
      <c r="B825" s="292">
        <v>6</v>
      </c>
      <c r="C825" s="292">
        <v>3</v>
      </c>
      <c r="D825" s="293"/>
      <c r="E825" s="294"/>
      <c r="F825" s="282">
        <v>68629.399999999994</v>
      </c>
      <c r="G825" s="282">
        <v>65219.3</v>
      </c>
      <c r="H825" s="283">
        <f t="shared" si="12"/>
        <v>95.031138258530618</v>
      </c>
    </row>
    <row r="826" spans="1:8" ht="22.5" x14ac:dyDescent="0.2">
      <c r="A826" s="295" t="s">
        <v>1116</v>
      </c>
      <c r="B826" s="296">
        <v>6</v>
      </c>
      <c r="C826" s="296">
        <v>3</v>
      </c>
      <c r="D826" s="297">
        <v>600000000</v>
      </c>
      <c r="E826" s="298"/>
      <c r="F826" s="299">
        <v>4590.8999999999996</v>
      </c>
      <c r="G826" s="299">
        <v>4543.1000000000004</v>
      </c>
      <c r="H826" s="289">
        <f t="shared" si="12"/>
        <v>98.958809819425397</v>
      </c>
    </row>
    <row r="827" spans="1:8" x14ac:dyDescent="0.2">
      <c r="A827" s="295" t="s">
        <v>1117</v>
      </c>
      <c r="B827" s="296">
        <v>6</v>
      </c>
      <c r="C827" s="296">
        <v>3</v>
      </c>
      <c r="D827" s="297">
        <v>600100000</v>
      </c>
      <c r="E827" s="298"/>
      <c r="F827" s="299">
        <v>150</v>
      </c>
      <c r="G827" s="299">
        <v>150</v>
      </c>
      <c r="H827" s="289">
        <f t="shared" si="12"/>
        <v>100</v>
      </c>
    </row>
    <row r="828" spans="1:8" ht="22.5" x14ac:dyDescent="0.2">
      <c r="A828" s="295" t="s">
        <v>1118</v>
      </c>
      <c r="B828" s="296">
        <v>6</v>
      </c>
      <c r="C828" s="296">
        <v>3</v>
      </c>
      <c r="D828" s="297">
        <v>600106020</v>
      </c>
      <c r="E828" s="298"/>
      <c r="F828" s="299">
        <v>150</v>
      </c>
      <c r="G828" s="299">
        <v>150</v>
      </c>
      <c r="H828" s="289">
        <f t="shared" si="12"/>
        <v>100</v>
      </c>
    </row>
    <row r="829" spans="1:8" x14ac:dyDescent="0.2">
      <c r="A829" s="295" t="s">
        <v>698</v>
      </c>
      <c r="B829" s="296">
        <v>6</v>
      </c>
      <c r="C829" s="296">
        <v>3</v>
      </c>
      <c r="D829" s="297">
        <v>600106020</v>
      </c>
      <c r="E829" s="298">
        <v>200</v>
      </c>
      <c r="F829" s="299">
        <v>150</v>
      </c>
      <c r="G829" s="299">
        <v>150</v>
      </c>
      <c r="H829" s="289">
        <f t="shared" si="12"/>
        <v>100</v>
      </c>
    </row>
    <row r="830" spans="1:8" x14ac:dyDescent="0.2">
      <c r="A830" s="295" t="s">
        <v>1119</v>
      </c>
      <c r="B830" s="296">
        <v>6</v>
      </c>
      <c r="C830" s="296">
        <v>3</v>
      </c>
      <c r="D830" s="297">
        <v>600200000</v>
      </c>
      <c r="E830" s="298"/>
      <c r="F830" s="299">
        <v>4440.8999999999996</v>
      </c>
      <c r="G830" s="299">
        <v>4393.1000000000004</v>
      </c>
      <c r="H830" s="289">
        <f t="shared" si="12"/>
        <v>98.923641604179352</v>
      </c>
    </row>
    <row r="831" spans="1:8" ht="22.5" x14ac:dyDescent="0.2">
      <c r="A831" s="295" t="s">
        <v>1120</v>
      </c>
      <c r="B831" s="296">
        <v>6</v>
      </c>
      <c r="C831" s="296">
        <v>3</v>
      </c>
      <c r="D831" s="297">
        <v>600206010</v>
      </c>
      <c r="E831" s="298"/>
      <c r="F831" s="299">
        <v>1184</v>
      </c>
      <c r="G831" s="299">
        <v>1148.2</v>
      </c>
      <c r="H831" s="289">
        <f t="shared" si="12"/>
        <v>96.976351351351354</v>
      </c>
    </row>
    <row r="832" spans="1:8" x14ac:dyDescent="0.2">
      <c r="A832" s="295" t="s">
        <v>698</v>
      </c>
      <c r="B832" s="296">
        <v>6</v>
      </c>
      <c r="C832" s="296">
        <v>3</v>
      </c>
      <c r="D832" s="297">
        <v>600206010</v>
      </c>
      <c r="E832" s="298">
        <v>200</v>
      </c>
      <c r="F832" s="299">
        <v>1184</v>
      </c>
      <c r="G832" s="299">
        <v>1148.2</v>
      </c>
      <c r="H832" s="289">
        <f t="shared" si="12"/>
        <v>96.976351351351354</v>
      </c>
    </row>
    <row r="833" spans="1:8" x14ac:dyDescent="0.2">
      <c r="A833" s="295" t="s">
        <v>1121</v>
      </c>
      <c r="B833" s="296">
        <v>6</v>
      </c>
      <c r="C833" s="296">
        <v>3</v>
      </c>
      <c r="D833" s="297">
        <v>600206020</v>
      </c>
      <c r="E833" s="298"/>
      <c r="F833" s="299">
        <v>3256.9</v>
      </c>
      <c r="G833" s="299">
        <v>3244.9</v>
      </c>
      <c r="H833" s="289">
        <f t="shared" si="12"/>
        <v>99.631551475329303</v>
      </c>
    </row>
    <row r="834" spans="1:8" x14ac:dyDescent="0.2">
      <c r="A834" s="295" t="s">
        <v>698</v>
      </c>
      <c r="B834" s="296">
        <v>6</v>
      </c>
      <c r="C834" s="296">
        <v>3</v>
      </c>
      <c r="D834" s="297">
        <v>600206020</v>
      </c>
      <c r="E834" s="298">
        <v>200</v>
      </c>
      <c r="F834" s="299">
        <v>3256.9</v>
      </c>
      <c r="G834" s="299">
        <v>3244.9</v>
      </c>
      <c r="H834" s="289">
        <f t="shared" si="12"/>
        <v>99.631551475329303</v>
      </c>
    </row>
    <row r="835" spans="1:8" ht="22.5" x14ac:dyDescent="0.2">
      <c r="A835" s="295" t="s">
        <v>1122</v>
      </c>
      <c r="B835" s="296">
        <v>6</v>
      </c>
      <c r="C835" s="296">
        <v>3</v>
      </c>
      <c r="D835" s="297">
        <v>2900000000</v>
      </c>
      <c r="E835" s="298"/>
      <c r="F835" s="299">
        <v>2320</v>
      </c>
      <c r="G835" s="299">
        <v>2320</v>
      </c>
      <c r="H835" s="289">
        <f t="shared" si="12"/>
        <v>100</v>
      </c>
    </row>
    <row r="836" spans="1:8" ht="22.5" x14ac:dyDescent="0.2">
      <c r="A836" s="295" t="s">
        <v>1123</v>
      </c>
      <c r="B836" s="296">
        <v>6</v>
      </c>
      <c r="C836" s="296">
        <v>3</v>
      </c>
      <c r="D836" s="297">
        <v>2940000000</v>
      </c>
      <c r="E836" s="298"/>
      <c r="F836" s="299">
        <v>2320</v>
      </c>
      <c r="G836" s="299">
        <v>2320</v>
      </c>
      <c r="H836" s="289">
        <f t="shared" si="12"/>
        <v>100</v>
      </c>
    </row>
    <row r="837" spans="1:8" ht="22.5" x14ac:dyDescent="0.2">
      <c r="A837" s="295" t="s">
        <v>1124</v>
      </c>
      <c r="B837" s="296">
        <v>6</v>
      </c>
      <c r="C837" s="296">
        <v>3</v>
      </c>
      <c r="D837" s="297">
        <v>2940002050</v>
      </c>
      <c r="E837" s="298"/>
      <c r="F837" s="299">
        <v>1020</v>
      </c>
      <c r="G837" s="299">
        <v>1020</v>
      </c>
      <c r="H837" s="289">
        <f t="shared" si="12"/>
        <v>100</v>
      </c>
    </row>
    <row r="838" spans="1:8" x14ac:dyDescent="0.2">
      <c r="A838" s="295" t="s">
        <v>698</v>
      </c>
      <c r="B838" s="296">
        <v>6</v>
      </c>
      <c r="C838" s="296">
        <v>3</v>
      </c>
      <c r="D838" s="297">
        <v>2940002050</v>
      </c>
      <c r="E838" s="298">
        <v>200</v>
      </c>
      <c r="F838" s="299">
        <v>1020</v>
      </c>
      <c r="G838" s="299">
        <v>1020</v>
      </c>
      <c r="H838" s="289">
        <f t="shared" si="12"/>
        <v>100</v>
      </c>
    </row>
    <row r="839" spans="1:8" ht="22.5" x14ac:dyDescent="0.2">
      <c r="A839" s="295" t="s">
        <v>1125</v>
      </c>
      <c r="B839" s="296">
        <v>6</v>
      </c>
      <c r="C839" s="296">
        <v>3</v>
      </c>
      <c r="D839" s="297">
        <v>2940002070</v>
      </c>
      <c r="E839" s="298"/>
      <c r="F839" s="299">
        <v>1300</v>
      </c>
      <c r="G839" s="299">
        <v>1300</v>
      </c>
      <c r="H839" s="289">
        <f t="shared" si="12"/>
        <v>100</v>
      </c>
    </row>
    <row r="840" spans="1:8" x14ac:dyDescent="0.2">
      <c r="A840" s="295" t="s">
        <v>698</v>
      </c>
      <c r="B840" s="296">
        <v>6</v>
      </c>
      <c r="C840" s="296">
        <v>3</v>
      </c>
      <c r="D840" s="297">
        <v>2940002070</v>
      </c>
      <c r="E840" s="298">
        <v>200</v>
      </c>
      <c r="F840" s="299">
        <v>1300</v>
      </c>
      <c r="G840" s="299">
        <v>1300</v>
      </c>
      <c r="H840" s="289">
        <f t="shared" si="12"/>
        <v>100</v>
      </c>
    </row>
    <row r="841" spans="1:8" ht="22.5" x14ac:dyDescent="0.2">
      <c r="A841" s="295" t="s">
        <v>1126</v>
      </c>
      <c r="B841" s="296">
        <v>6</v>
      </c>
      <c r="C841" s="296">
        <v>3</v>
      </c>
      <c r="D841" s="297">
        <v>3500000000</v>
      </c>
      <c r="E841" s="298"/>
      <c r="F841" s="299">
        <v>8000</v>
      </c>
      <c r="G841" s="299">
        <v>7789.7</v>
      </c>
      <c r="H841" s="289">
        <f t="shared" si="12"/>
        <v>97.371250000000003</v>
      </c>
    </row>
    <row r="842" spans="1:8" ht="22.5" x14ac:dyDescent="0.2">
      <c r="A842" s="295" t="s">
        <v>1127</v>
      </c>
      <c r="B842" s="296">
        <v>6</v>
      </c>
      <c r="C842" s="296">
        <v>3</v>
      </c>
      <c r="D842" s="297">
        <v>3500300000</v>
      </c>
      <c r="E842" s="298"/>
      <c r="F842" s="299">
        <v>3300</v>
      </c>
      <c r="G842" s="299">
        <v>3295</v>
      </c>
      <c r="H842" s="289">
        <f t="shared" si="12"/>
        <v>99.848484848484858</v>
      </c>
    </row>
    <row r="843" spans="1:8" x14ac:dyDescent="0.2">
      <c r="A843" s="295" t="s">
        <v>1128</v>
      </c>
      <c r="B843" s="296">
        <v>6</v>
      </c>
      <c r="C843" s="296">
        <v>3</v>
      </c>
      <c r="D843" s="297">
        <v>3500301000</v>
      </c>
      <c r="E843" s="298"/>
      <c r="F843" s="299">
        <v>1100</v>
      </c>
      <c r="G843" s="299">
        <v>1100</v>
      </c>
      <c r="H843" s="289">
        <f t="shared" si="12"/>
        <v>100</v>
      </c>
    </row>
    <row r="844" spans="1:8" x14ac:dyDescent="0.2">
      <c r="A844" s="295" t="s">
        <v>698</v>
      </c>
      <c r="B844" s="296">
        <v>6</v>
      </c>
      <c r="C844" s="296">
        <v>3</v>
      </c>
      <c r="D844" s="297">
        <v>3500301000</v>
      </c>
      <c r="E844" s="298">
        <v>200</v>
      </c>
      <c r="F844" s="299">
        <v>1100</v>
      </c>
      <c r="G844" s="299">
        <v>1100</v>
      </c>
      <c r="H844" s="289">
        <f t="shared" si="12"/>
        <v>100</v>
      </c>
    </row>
    <row r="845" spans="1:8" x14ac:dyDescent="0.2">
      <c r="A845" s="295" t="s">
        <v>1129</v>
      </c>
      <c r="B845" s="296">
        <v>6</v>
      </c>
      <c r="C845" s="296">
        <v>3</v>
      </c>
      <c r="D845" s="297">
        <v>3500303000</v>
      </c>
      <c r="E845" s="298"/>
      <c r="F845" s="299">
        <v>1200</v>
      </c>
      <c r="G845" s="299">
        <v>1200</v>
      </c>
      <c r="H845" s="289">
        <f t="shared" si="12"/>
        <v>100</v>
      </c>
    </row>
    <row r="846" spans="1:8" x14ac:dyDescent="0.2">
      <c r="A846" s="295" t="s">
        <v>698</v>
      </c>
      <c r="B846" s="296">
        <v>6</v>
      </c>
      <c r="C846" s="296">
        <v>3</v>
      </c>
      <c r="D846" s="297">
        <v>3500303000</v>
      </c>
      <c r="E846" s="298">
        <v>200</v>
      </c>
      <c r="F846" s="299">
        <v>1200</v>
      </c>
      <c r="G846" s="299">
        <v>1200</v>
      </c>
      <c r="H846" s="289">
        <f t="shared" ref="H846:H909" si="13">+G846/F846*100</f>
        <v>100</v>
      </c>
    </row>
    <row r="847" spans="1:8" x14ac:dyDescent="0.2">
      <c r="A847" s="295" t="s">
        <v>1130</v>
      </c>
      <c r="B847" s="296">
        <v>6</v>
      </c>
      <c r="C847" s="296">
        <v>3</v>
      </c>
      <c r="D847" s="297">
        <v>3500304000</v>
      </c>
      <c r="E847" s="298"/>
      <c r="F847" s="299">
        <v>1000</v>
      </c>
      <c r="G847" s="299">
        <v>995</v>
      </c>
      <c r="H847" s="289">
        <f t="shared" si="13"/>
        <v>99.5</v>
      </c>
    </row>
    <row r="848" spans="1:8" x14ac:dyDescent="0.2">
      <c r="A848" s="295" t="s">
        <v>698</v>
      </c>
      <c r="B848" s="296">
        <v>6</v>
      </c>
      <c r="C848" s="296">
        <v>3</v>
      </c>
      <c r="D848" s="297">
        <v>3500304000</v>
      </c>
      <c r="E848" s="298">
        <v>200</v>
      </c>
      <c r="F848" s="299">
        <v>1000</v>
      </c>
      <c r="G848" s="299">
        <v>995</v>
      </c>
      <c r="H848" s="289">
        <f t="shared" si="13"/>
        <v>99.5</v>
      </c>
    </row>
    <row r="849" spans="1:8" ht="22.5" x14ac:dyDescent="0.2">
      <c r="A849" s="295" t="s">
        <v>1131</v>
      </c>
      <c r="B849" s="296">
        <v>6</v>
      </c>
      <c r="C849" s="296">
        <v>3</v>
      </c>
      <c r="D849" s="297">
        <v>3500400000</v>
      </c>
      <c r="E849" s="298"/>
      <c r="F849" s="299">
        <v>4700</v>
      </c>
      <c r="G849" s="299">
        <v>4494.7</v>
      </c>
      <c r="H849" s="289">
        <f t="shared" si="13"/>
        <v>95.631914893617022</v>
      </c>
    </row>
    <row r="850" spans="1:8" ht="22.5" x14ac:dyDescent="0.2">
      <c r="A850" s="295" t="s">
        <v>1132</v>
      </c>
      <c r="B850" s="296">
        <v>6</v>
      </c>
      <c r="C850" s="296">
        <v>3</v>
      </c>
      <c r="D850" s="297">
        <v>3500401000</v>
      </c>
      <c r="E850" s="298"/>
      <c r="F850" s="299">
        <v>300</v>
      </c>
      <c r="G850" s="299">
        <v>299.7</v>
      </c>
      <c r="H850" s="289">
        <f t="shared" si="13"/>
        <v>99.9</v>
      </c>
    </row>
    <row r="851" spans="1:8" x14ac:dyDescent="0.2">
      <c r="A851" s="295" t="s">
        <v>698</v>
      </c>
      <c r="B851" s="296">
        <v>6</v>
      </c>
      <c r="C851" s="296">
        <v>3</v>
      </c>
      <c r="D851" s="297">
        <v>3500401000</v>
      </c>
      <c r="E851" s="298">
        <v>200</v>
      </c>
      <c r="F851" s="299">
        <v>300</v>
      </c>
      <c r="G851" s="299">
        <v>299.7</v>
      </c>
      <c r="H851" s="289">
        <f t="shared" si="13"/>
        <v>99.9</v>
      </c>
    </row>
    <row r="852" spans="1:8" ht="22.5" x14ac:dyDescent="0.2">
      <c r="A852" s="295" t="s">
        <v>1133</v>
      </c>
      <c r="B852" s="296">
        <v>6</v>
      </c>
      <c r="C852" s="296">
        <v>3</v>
      </c>
      <c r="D852" s="297">
        <v>3500403000</v>
      </c>
      <c r="E852" s="298"/>
      <c r="F852" s="299">
        <v>300</v>
      </c>
      <c r="G852" s="299">
        <v>300</v>
      </c>
      <c r="H852" s="289">
        <f t="shared" si="13"/>
        <v>100</v>
      </c>
    </row>
    <row r="853" spans="1:8" x14ac:dyDescent="0.2">
      <c r="A853" s="295" t="s">
        <v>698</v>
      </c>
      <c r="B853" s="296">
        <v>6</v>
      </c>
      <c r="C853" s="296">
        <v>3</v>
      </c>
      <c r="D853" s="297">
        <v>3500403000</v>
      </c>
      <c r="E853" s="298">
        <v>200</v>
      </c>
      <c r="F853" s="299">
        <v>300</v>
      </c>
      <c r="G853" s="299">
        <v>300</v>
      </c>
      <c r="H853" s="289">
        <f t="shared" si="13"/>
        <v>100</v>
      </c>
    </row>
    <row r="854" spans="1:8" x14ac:dyDescent="0.2">
      <c r="A854" s="295" t="s">
        <v>1134</v>
      </c>
      <c r="B854" s="296">
        <v>6</v>
      </c>
      <c r="C854" s="296">
        <v>3</v>
      </c>
      <c r="D854" s="297">
        <v>3500475100</v>
      </c>
      <c r="E854" s="298"/>
      <c r="F854" s="299">
        <v>4100</v>
      </c>
      <c r="G854" s="299">
        <v>3895</v>
      </c>
      <c r="H854" s="289">
        <f t="shared" si="13"/>
        <v>95</v>
      </c>
    </row>
    <row r="855" spans="1:8" x14ac:dyDescent="0.2">
      <c r="A855" s="295" t="s">
        <v>710</v>
      </c>
      <c r="B855" s="296">
        <v>6</v>
      </c>
      <c r="C855" s="296">
        <v>3</v>
      </c>
      <c r="D855" s="297">
        <v>3500475100</v>
      </c>
      <c r="E855" s="298">
        <v>500</v>
      </c>
      <c r="F855" s="299">
        <v>4100</v>
      </c>
      <c r="G855" s="299">
        <v>3895</v>
      </c>
      <c r="H855" s="289">
        <f t="shared" si="13"/>
        <v>95</v>
      </c>
    </row>
    <row r="856" spans="1:8" ht="22.5" x14ac:dyDescent="0.2">
      <c r="A856" s="295" t="s">
        <v>1135</v>
      </c>
      <c r="B856" s="296">
        <v>6</v>
      </c>
      <c r="C856" s="296">
        <v>3</v>
      </c>
      <c r="D856" s="297">
        <v>7600000000</v>
      </c>
      <c r="E856" s="298"/>
      <c r="F856" s="299">
        <v>29430.400000000001</v>
      </c>
      <c r="G856" s="299">
        <v>28243.3</v>
      </c>
      <c r="H856" s="289">
        <f t="shared" si="13"/>
        <v>95.966415679025758</v>
      </c>
    </row>
    <row r="857" spans="1:8" ht="22.5" x14ac:dyDescent="0.2">
      <c r="A857" s="295" t="s">
        <v>1136</v>
      </c>
      <c r="B857" s="296">
        <v>6</v>
      </c>
      <c r="C857" s="296">
        <v>3</v>
      </c>
      <c r="D857" s="297">
        <v>7600040590</v>
      </c>
      <c r="E857" s="298"/>
      <c r="F857" s="299">
        <v>16615.3</v>
      </c>
      <c r="G857" s="299">
        <v>16021.9</v>
      </c>
      <c r="H857" s="289">
        <f t="shared" si="13"/>
        <v>96.428592923389886</v>
      </c>
    </row>
    <row r="858" spans="1:8" ht="33.75" x14ac:dyDescent="0.2">
      <c r="A858" s="295" t="s">
        <v>695</v>
      </c>
      <c r="B858" s="296">
        <v>6</v>
      </c>
      <c r="C858" s="296">
        <v>3</v>
      </c>
      <c r="D858" s="297">
        <v>7600040590</v>
      </c>
      <c r="E858" s="298">
        <v>100</v>
      </c>
      <c r="F858" s="299">
        <v>12200.4</v>
      </c>
      <c r="G858" s="299">
        <v>12065.2</v>
      </c>
      <c r="H858" s="289">
        <f t="shared" si="13"/>
        <v>98.89183961181601</v>
      </c>
    </row>
    <row r="859" spans="1:8" x14ac:dyDescent="0.2">
      <c r="A859" s="295" t="s">
        <v>698</v>
      </c>
      <c r="B859" s="296">
        <v>6</v>
      </c>
      <c r="C859" s="296">
        <v>3</v>
      </c>
      <c r="D859" s="297">
        <v>7600040590</v>
      </c>
      <c r="E859" s="298">
        <v>200</v>
      </c>
      <c r="F859" s="299">
        <v>4310.7</v>
      </c>
      <c r="G859" s="299">
        <v>3905</v>
      </c>
      <c r="H859" s="289">
        <f t="shared" si="13"/>
        <v>90.588535504674411</v>
      </c>
    </row>
    <row r="860" spans="1:8" x14ac:dyDescent="0.2">
      <c r="A860" s="295" t="s">
        <v>713</v>
      </c>
      <c r="B860" s="296">
        <v>6</v>
      </c>
      <c r="C860" s="296">
        <v>3</v>
      </c>
      <c r="D860" s="297">
        <v>7600040590</v>
      </c>
      <c r="E860" s="298">
        <v>800</v>
      </c>
      <c r="F860" s="299">
        <v>104.2</v>
      </c>
      <c r="G860" s="299">
        <v>51.7</v>
      </c>
      <c r="H860" s="289">
        <f t="shared" si="13"/>
        <v>49.616122840690977</v>
      </c>
    </row>
    <row r="861" spans="1:8" ht="33.75" x14ac:dyDescent="0.2">
      <c r="A861" s="295" t="s">
        <v>1137</v>
      </c>
      <c r="B861" s="296">
        <v>6</v>
      </c>
      <c r="C861" s="296">
        <v>3</v>
      </c>
      <c r="D861" s="297">
        <v>7600040591</v>
      </c>
      <c r="E861" s="298"/>
      <c r="F861" s="299">
        <v>12736.1</v>
      </c>
      <c r="G861" s="299">
        <v>12144.9</v>
      </c>
      <c r="H861" s="289">
        <f t="shared" si="13"/>
        <v>95.358076648267513</v>
      </c>
    </row>
    <row r="862" spans="1:8" ht="22.5" x14ac:dyDescent="0.2">
      <c r="A862" s="295" t="s">
        <v>724</v>
      </c>
      <c r="B862" s="296">
        <v>6</v>
      </c>
      <c r="C862" s="296">
        <v>3</v>
      </c>
      <c r="D862" s="297">
        <v>7600040591</v>
      </c>
      <c r="E862" s="298">
        <v>600</v>
      </c>
      <c r="F862" s="299">
        <v>12736.1</v>
      </c>
      <c r="G862" s="299">
        <v>12144.9</v>
      </c>
      <c r="H862" s="289">
        <f t="shared" si="13"/>
        <v>95.358076648267513</v>
      </c>
    </row>
    <row r="863" spans="1:8" x14ac:dyDescent="0.2">
      <c r="A863" s="295" t="s">
        <v>1138</v>
      </c>
      <c r="B863" s="296">
        <v>6</v>
      </c>
      <c r="C863" s="296">
        <v>3</v>
      </c>
      <c r="D863" s="297">
        <v>7600046000</v>
      </c>
      <c r="E863" s="298"/>
      <c r="F863" s="299">
        <v>79</v>
      </c>
      <c r="G863" s="299">
        <v>76.5</v>
      </c>
      <c r="H863" s="289">
        <f t="shared" si="13"/>
        <v>96.835443037974684</v>
      </c>
    </row>
    <row r="864" spans="1:8" x14ac:dyDescent="0.2">
      <c r="A864" s="295" t="s">
        <v>698</v>
      </c>
      <c r="B864" s="296">
        <v>6</v>
      </c>
      <c r="C864" s="296">
        <v>3</v>
      </c>
      <c r="D864" s="297">
        <v>7600046000</v>
      </c>
      <c r="E864" s="298">
        <v>200</v>
      </c>
      <c r="F864" s="299">
        <v>79</v>
      </c>
      <c r="G864" s="299">
        <v>76.5</v>
      </c>
      <c r="H864" s="289">
        <f t="shared" si="13"/>
        <v>96.835443037974684</v>
      </c>
    </row>
    <row r="865" spans="1:8" x14ac:dyDescent="0.2">
      <c r="A865" s="295" t="s">
        <v>1139</v>
      </c>
      <c r="B865" s="296">
        <v>6</v>
      </c>
      <c r="C865" s="296">
        <v>3</v>
      </c>
      <c r="D865" s="297">
        <v>8300000000</v>
      </c>
      <c r="E865" s="298"/>
      <c r="F865" s="299">
        <v>24049.200000000001</v>
      </c>
      <c r="G865" s="299">
        <v>22084.3</v>
      </c>
      <c r="H865" s="289">
        <f t="shared" si="13"/>
        <v>91.82966585167074</v>
      </c>
    </row>
    <row r="866" spans="1:8" ht="22.5" x14ac:dyDescent="0.2">
      <c r="A866" s="295" t="s">
        <v>1140</v>
      </c>
      <c r="B866" s="296">
        <v>6</v>
      </c>
      <c r="C866" s="296">
        <v>3</v>
      </c>
      <c r="D866" s="297">
        <v>8300040590</v>
      </c>
      <c r="E866" s="298"/>
      <c r="F866" s="299">
        <v>24049.200000000001</v>
      </c>
      <c r="G866" s="299">
        <v>22084.3</v>
      </c>
      <c r="H866" s="289">
        <f t="shared" si="13"/>
        <v>91.82966585167074</v>
      </c>
    </row>
    <row r="867" spans="1:8" ht="33.75" x14ac:dyDescent="0.2">
      <c r="A867" s="295" t="s">
        <v>695</v>
      </c>
      <c r="B867" s="296">
        <v>6</v>
      </c>
      <c r="C867" s="296">
        <v>3</v>
      </c>
      <c r="D867" s="297">
        <v>8300040590</v>
      </c>
      <c r="E867" s="298">
        <v>100</v>
      </c>
      <c r="F867" s="299">
        <v>10817.3</v>
      </c>
      <c r="G867" s="299">
        <v>10699.6</v>
      </c>
      <c r="H867" s="289">
        <f t="shared" si="13"/>
        <v>98.911928115148896</v>
      </c>
    </row>
    <row r="868" spans="1:8" x14ac:dyDescent="0.2">
      <c r="A868" s="295" t="s">
        <v>698</v>
      </c>
      <c r="B868" s="296">
        <v>6</v>
      </c>
      <c r="C868" s="296">
        <v>3</v>
      </c>
      <c r="D868" s="297">
        <v>8300040590</v>
      </c>
      <c r="E868" s="298">
        <v>200</v>
      </c>
      <c r="F868" s="299">
        <v>12132.9</v>
      </c>
      <c r="G868" s="299">
        <v>10901.7</v>
      </c>
      <c r="H868" s="289">
        <f t="shared" si="13"/>
        <v>89.852384837920042</v>
      </c>
    </row>
    <row r="869" spans="1:8" x14ac:dyDescent="0.2">
      <c r="A869" s="295" t="s">
        <v>707</v>
      </c>
      <c r="B869" s="296">
        <v>6</v>
      </c>
      <c r="C869" s="296">
        <v>3</v>
      </c>
      <c r="D869" s="297">
        <v>8300040590</v>
      </c>
      <c r="E869" s="298">
        <v>300</v>
      </c>
      <c r="F869" s="299">
        <v>1000</v>
      </c>
      <c r="G869" s="299">
        <v>424</v>
      </c>
      <c r="H869" s="289">
        <f t="shared" si="13"/>
        <v>42.4</v>
      </c>
    </row>
    <row r="870" spans="1:8" x14ac:dyDescent="0.2">
      <c r="A870" s="295" t="s">
        <v>713</v>
      </c>
      <c r="B870" s="296">
        <v>6</v>
      </c>
      <c r="C870" s="296">
        <v>3</v>
      </c>
      <c r="D870" s="297">
        <v>8300040590</v>
      </c>
      <c r="E870" s="298">
        <v>800</v>
      </c>
      <c r="F870" s="299">
        <v>99</v>
      </c>
      <c r="G870" s="299">
        <v>59</v>
      </c>
      <c r="H870" s="289">
        <f t="shared" si="13"/>
        <v>59.595959595959592</v>
      </c>
    </row>
    <row r="871" spans="1:8" x14ac:dyDescent="0.2">
      <c r="A871" s="295" t="s">
        <v>700</v>
      </c>
      <c r="B871" s="296">
        <v>6</v>
      </c>
      <c r="C871" s="296">
        <v>3</v>
      </c>
      <c r="D871" s="297">
        <v>9900000000</v>
      </c>
      <c r="E871" s="298"/>
      <c r="F871" s="299">
        <v>238.9</v>
      </c>
      <c r="G871" s="299">
        <v>238.9</v>
      </c>
      <c r="H871" s="289">
        <f t="shared" si="13"/>
        <v>100</v>
      </c>
    </row>
    <row r="872" spans="1:8" ht="33.75" x14ac:dyDescent="0.2">
      <c r="A872" s="295" t="s">
        <v>1141</v>
      </c>
      <c r="B872" s="296">
        <v>6</v>
      </c>
      <c r="C872" s="296">
        <v>3</v>
      </c>
      <c r="D872" s="297">
        <v>9900059100</v>
      </c>
      <c r="E872" s="298"/>
      <c r="F872" s="299">
        <v>238.9</v>
      </c>
      <c r="G872" s="299">
        <v>238.9</v>
      </c>
      <c r="H872" s="289">
        <f t="shared" si="13"/>
        <v>100</v>
      </c>
    </row>
    <row r="873" spans="1:8" x14ac:dyDescent="0.2">
      <c r="A873" s="295" t="s">
        <v>698</v>
      </c>
      <c r="B873" s="296">
        <v>6</v>
      </c>
      <c r="C873" s="296">
        <v>3</v>
      </c>
      <c r="D873" s="297">
        <v>9900059100</v>
      </c>
      <c r="E873" s="298">
        <v>200</v>
      </c>
      <c r="F873" s="299">
        <v>238.9</v>
      </c>
      <c r="G873" s="299">
        <v>238.9</v>
      </c>
      <c r="H873" s="289">
        <f t="shared" si="13"/>
        <v>100</v>
      </c>
    </row>
    <row r="874" spans="1:8" s="285" customFormat="1" ht="10.5" x14ac:dyDescent="0.15">
      <c r="A874" s="291" t="s">
        <v>1142</v>
      </c>
      <c r="B874" s="292">
        <v>7</v>
      </c>
      <c r="C874" s="292"/>
      <c r="D874" s="293"/>
      <c r="E874" s="294"/>
      <c r="F874" s="282">
        <v>10859026.300000001</v>
      </c>
      <c r="G874" s="282">
        <v>10688851.9</v>
      </c>
      <c r="H874" s="283">
        <f t="shared" si="13"/>
        <v>98.432876067350534</v>
      </c>
    </row>
    <row r="875" spans="1:8" s="285" customFormat="1" ht="10.5" x14ac:dyDescent="0.15">
      <c r="A875" s="291" t="s">
        <v>1143</v>
      </c>
      <c r="B875" s="292">
        <v>7</v>
      </c>
      <c r="C875" s="292">
        <v>1</v>
      </c>
      <c r="D875" s="293"/>
      <c r="E875" s="294"/>
      <c r="F875" s="282">
        <v>2607368.2999999998</v>
      </c>
      <c r="G875" s="282">
        <v>2565003.2000000002</v>
      </c>
      <c r="H875" s="283">
        <f t="shared" si="13"/>
        <v>98.375177760656229</v>
      </c>
    </row>
    <row r="876" spans="1:8" x14ac:dyDescent="0.2">
      <c r="A876" s="295" t="s">
        <v>721</v>
      </c>
      <c r="B876" s="296">
        <v>7</v>
      </c>
      <c r="C876" s="296">
        <v>1</v>
      </c>
      <c r="D876" s="297">
        <v>700000000</v>
      </c>
      <c r="E876" s="298"/>
      <c r="F876" s="299">
        <v>2604676.2000000002</v>
      </c>
      <c r="G876" s="299">
        <v>2562366.6</v>
      </c>
      <c r="H876" s="289">
        <f t="shared" si="13"/>
        <v>98.375629185693029</v>
      </c>
    </row>
    <row r="877" spans="1:8" x14ac:dyDescent="0.2">
      <c r="A877" s="295" t="s">
        <v>1144</v>
      </c>
      <c r="B877" s="296">
        <v>7</v>
      </c>
      <c r="C877" s="296">
        <v>1</v>
      </c>
      <c r="D877" s="297">
        <v>710000000</v>
      </c>
      <c r="E877" s="298"/>
      <c r="F877" s="299">
        <v>2604676.2000000002</v>
      </c>
      <c r="G877" s="299">
        <v>2562366.6</v>
      </c>
      <c r="H877" s="289">
        <f t="shared" si="13"/>
        <v>98.375629185693029</v>
      </c>
    </row>
    <row r="878" spans="1:8" ht="22.5" x14ac:dyDescent="0.2">
      <c r="A878" s="295" t="s">
        <v>1145</v>
      </c>
      <c r="B878" s="296">
        <v>7</v>
      </c>
      <c r="C878" s="296">
        <v>1</v>
      </c>
      <c r="D878" s="297">
        <v>710000310</v>
      </c>
      <c r="E878" s="298"/>
      <c r="F878" s="299">
        <v>52642.400000000001</v>
      </c>
      <c r="G878" s="299">
        <v>47196.4</v>
      </c>
      <c r="H878" s="289">
        <f t="shared" si="13"/>
        <v>89.654726988131245</v>
      </c>
    </row>
    <row r="879" spans="1:8" x14ac:dyDescent="0.2">
      <c r="A879" s="295" t="s">
        <v>698</v>
      </c>
      <c r="B879" s="296">
        <v>7</v>
      </c>
      <c r="C879" s="296">
        <v>1</v>
      </c>
      <c r="D879" s="297">
        <v>710000310</v>
      </c>
      <c r="E879" s="298">
        <v>200</v>
      </c>
      <c r="F879" s="299">
        <v>51944.6</v>
      </c>
      <c r="G879" s="299">
        <v>46498.5</v>
      </c>
      <c r="H879" s="289">
        <f t="shared" si="13"/>
        <v>89.515560809015753</v>
      </c>
    </row>
    <row r="880" spans="1:8" x14ac:dyDescent="0.2">
      <c r="A880" s="295" t="s">
        <v>914</v>
      </c>
      <c r="B880" s="296">
        <v>7</v>
      </c>
      <c r="C880" s="296">
        <v>1</v>
      </c>
      <c r="D880" s="297">
        <v>710000310</v>
      </c>
      <c r="E880" s="298">
        <v>400</v>
      </c>
      <c r="F880" s="299">
        <v>697.8</v>
      </c>
      <c r="G880" s="299">
        <v>697.9</v>
      </c>
      <c r="H880" s="289">
        <f t="shared" si="13"/>
        <v>100.01433075379764</v>
      </c>
    </row>
    <row r="881" spans="1:8" ht="45" x14ac:dyDescent="0.2">
      <c r="A881" s="295" t="s">
        <v>1146</v>
      </c>
      <c r="B881" s="296">
        <v>7</v>
      </c>
      <c r="C881" s="296">
        <v>1</v>
      </c>
      <c r="D881" s="297">
        <v>710100000</v>
      </c>
      <c r="E881" s="298"/>
      <c r="F881" s="299">
        <v>1895855.4</v>
      </c>
      <c r="G881" s="299">
        <v>1891153.4</v>
      </c>
      <c r="H881" s="289">
        <f t="shared" si="13"/>
        <v>99.751985304364453</v>
      </c>
    </row>
    <row r="882" spans="1:8" ht="22.5" x14ac:dyDescent="0.2">
      <c r="A882" s="295" t="s">
        <v>1147</v>
      </c>
      <c r="B882" s="296">
        <v>7</v>
      </c>
      <c r="C882" s="296">
        <v>1</v>
      </c>
      <c r="D882" s="297">
        <v>710162110</v>
      </c>
      <c r="E882" s="298"/>
      <c r="F882" s="299">
        <v>19868.400000000001</v>
      </c>
      <c r="G882" s="299">
        <v>19697</v>
      </c>
      <c r="H882" s="289">
        <f t="shared" si="13"/>
        <v>99.137323589217047</v>
      </c>
    </row>
    <row r="883" spans="1:8" x14ac:dyDescent="0.2">
      <c r="A883" s="295" t="s">
        <v>698</v>
      </c>
      <c r="B883" s="296">
        <v>7</v>
      </c>
      <c r="C883" s="296">
        <v>1</v>
      </c>
      <c r="D883" s="297">
        <v>710162110</v>
      </c>
      <c r="E883" s="298">
        <v>200</v>
      </c>
      <c r="F883" s="299">
        <v>171.4</v>
      </c>
      <c r="G883" s="299">
        <v>0</v>
      </c>
      <c r="H883" s="289">
        <f t="shared" si="13"/>
        <v>0</v>
      </c>
    </row>
    <row r="884" spans="1:8" x14ac:dyDescent="0.2">
      <c r="A884" s="295" t="s">
        <v>713</v>
      </c>
      <c r="B884" s="296">
        <v>7</v>
      </c>
      <c r="C884" s="296">
        <v>1</v>
      </c>
      <c r="D884" s="297">
        <v>710162110</v>
      </c>
      <c r="E884" s="298">
        <v>800</v>
      </c>
      <c r="F884" s="299">
        <v>19697</v>
      </c>
      <c r="G884" s="299">
        <v>19697</v>
      </c>
      <c r="H884" s="289">
        <f t="shared" si="13"/>
        <v>100</v>
      </c>
    </row>
    <row r="885" spans="1:8" ht="33.75" x14ac:dyDescent="0.2">
      <c r="A885" s="295" t="s">
        <v>1148</v>
      </c>
      <c r="B885" s="296">
        <v>7</v>
      </c>
      <c r="C885" s="296">
        <v>1</v>
      </c>
      <c r="D885" s="297">
        <v>710176020</v>
      </c>
      <c r="E885" s="298"/>
      <c r="F885" s="299">
        <v>1850526</v>
      </c>
      <c r="G885" s="299">
        <v>1845995.4</v>
      </c>
      <c r="H885" s="289">
        <f t="shared" si="13"/>
        <v>99.755172313169325</v>
      </c>
    </row>
    <row r="886" spans="1:8" x14ac:dyDescent="0.2">
      <c r="A886" s="295" t="s">
        <v>710</v>
      </c>
      <c r="B886" s="296">
        <v>7</v>
      </c>
      <c r="C886" s="296">
        <v>1</v>
      </c>
      <c r="D886" s="297">
        <v>710176020</v>
      </c>
      <c r="E886" s="298">
        <v>500</v>
      </c>
      <c r="F886" s="299">
        <v>1850526</v>
      </c>
      <c r="G886" s="299">
        <v>1845995.4</v>
      </c>
      <c r="H886" s="289">
        <f t="shared" si="13"/>
        <v>99.755172313169325</v>
      </c>
    </row>
    <row r="887" spans="1:8" ht="45" x14ac:dyDescent="0.2">
      <c r="A887" s="295" t="s">
        <v>1149</v>
      </c>
      <c r="B887" s="296">
        <v>7</v>
      </c>
      <c r="C887" s="296">
        <v>1</v>
      </c>
      <c r="D887" s="297" t="s">
        <v>1150</v>
      </c>
      <c r="E887" s="298"/>
      <c r="F887" s="299">
        <v>25461</v>
      </c>
      <c r="G887" s="299">
        <v>25461</v>
      </c>
      <c r="H887" s="289">
        <f t="shared" si="13"/>
        <v>100</v>
      </c>
    </row>
    <row r="888" spans="1:8" x14ac:dyDescent="0.2">
      <c r="A888" s="295" t="s">
        <v>710</v>
      </c>
      <c r="B888" s="296">
        <v>7</v>
      </c>
      <c r="C888" s="296">
        <v>1</v>
      </c>
      <c r="D888" s="297" t="s">
        <v>1150</v>
      </c>
      <c r="E888" s="298">
        <v>500</v>
      </c>
      <c r="F888" s="299">
        <v>25461</v>
      </c>
      <c r="G888" s="299">
        <v>25461</v>
      </c>
      <c r="H888" s="289">
        <f t="shared" si="13"/>
        <v>100</v>
      </c>
    </row>
    <row r="889" spans="1:8" ht="33.75" x14ac:dyDescent="0.2">
      <c r="A889" s="295" t="s">
        <v>1151</v>
      </c>
      <c r="B889" s="296">
        <v>7</v>
      </c>
      <c r="C889" s="296">
        <v>1</v>
      </c>
      <c r="D889" s="297" t="s">
        <v>1152</v>
      </c>
      <c r="E889" s="298"/>
      <c r="F889" s="299">
        <v>656178.4</v>
      </c>
      <c r="G889" s="299">
        <v>624016.80000000005</v>
      </c>
      <c r="H889" s="289">
        <f t="shared" si="13"/>
        <v>95.098650001280134</v>
      </c>
    </row>
    <row r="890" spans="1:8" ht="33.75" x14ac:dyDescent="0.2">
      <c r="A890" s="295" t="s">
        <v>1153</v>
      </c>
      <c r="B890" s="296">
        <v>7</v>
      </c>
      <c r="C890" s="296">
        <v>1</v>
      </c>
      <c r="D890" s="297" t="s">
        <v>1154</v>
      </c>
      <c r="E890" s="298"/>
      <c r="F890" s="299">
        <v>23957.5</v>
      </c>
      <c r="G890" s="299">
        <v>22524.9</v>
      </c>
      <c r="H890" s="289">
        <f t="shared" si="13"/>
        <v>94.020244182406358</v>
      </c>
    </row>
    <row r="891" spans="1:8" x14ac:dyDescent="0.2">
      <c r="A891" s="295" t="s">
        <v>914</v>
      </c>
      <c r="B891" s="296">
        <v>7</v>
      </c>
      <c r="C891" s="296">
        <v>1</v>
      </c>
      <c r="D891" s="297" t="s">
        <v>1154</v>
      </c>
      <c r="E891" s="298">
        <v>400</v>
      </c>
      <c r="F891" s="299">
        <v>23957.5</v>
      </c>
      <c r="G891" s="299">
        <v>22524.9</v>
      </c>
      <c r="H891" s="289">
        <f t="shared" si="13"/>
        <v>94.020244182406358</v>
      </c>
    </row>
    <row r="892" spans="1:8" ht="33.75" x14ac:dyDescent="0.2">
      <c r="A892" s="295" t="s">
        <v>1155</v>
      </c>
      <c r="B892" s="296">
        <v>7</v>
      </c>
      <c r="C892" s="296">
        <v>1</v>
      </c>
      <c r="D892" s="297" t="s">
        <v>1156</v>
      </c>
      <c r="E892" s="298"/>
      <c r="F892" s="299">
        <v>610798.69999999995</v>
      </c>
      <c r="G892" s="299">
        <v>580835.4</v>
      </c>
      <c r="H892" s="289">
        <f t="shared" si="13"/>
        <v>95.094406716975669</v>
      </c>
    </row>
    <row r="893" spans="1:8" x14ac:dyDescent="0.2">
      <c r="A893" s="295" t="s">
        <v>698</v>
      </c>
      <c r="B893" s="296">
        <v>7</v>
      </c>
      <c r="C893" s="296">
        <v>1</v>
      </c>
      <c r="D893" s="297" t="s">
        <v>1156</v>
      </c>
      <c r="E893" s="298">
        <v>200</v>
      </c>
      <c r="F893" s="299">
        <v>12935.8</v>
      </c>
      <c r="G893" s="299">
        <v>0</v>
      </c>
      <c r="H893" s="289">
        <f t="shared" si="13"/>
        <v>0</v>
      </c>
    </row>
    <row r="894" spans="1:8" x14ac:dyDescent="0.2">
      <c r="A894" s="295" t="s">
        <v>914</v>
      </c>
      <c r="B894" s="296">
        <v>7</v>
      </c>
      <c r="C894" s="296">
        <v>1</v>
      </c>
      <c r="D894" s="297" t="s">
        <v>1156</v>
      </c>
      <c r="E894" s="298">
        <v>400</v>
      </c>
      <c r="F894" s="299">
        <v>597862.9</v>
      </c>
      <c r="G894" s="299">
        <v>580835.4</v>
      </c>
      <c r="H894" s="289">
        <f t="shared" si="13"/>
        <v>97.151939014780808</v>
      </c>
    </row>
    <row r="895" spans="1:8" ht="56.25" x14ac:dyDescent="0.2">
      <c r="A895" s="295" t="s">
        <v>1157</v>
      </c>
      <c r="B895" s="296">
        <v>7</v>
      </c>
      <c r="C895" s="296">
        <v>1</v>
      </c>
      <c r="D895" s="297" t="s">
        <v>1158</v>
      </c>
      <c r="E895" s="298"/>
      <c r="F895" s="299">
        <v>21422.2</v>
      </c>
      <c r="G895" s="299">
        <v>20656.5</v>
      </c>
      <c r="H895" s="289">
        <f t="shared" si="13"/>
        <v>96.425670566048311</v>
      </c>
    </row>
    <row r="896" spans="1:8" x14ac:dyDescent="0.2">
      <c r="A896" s="295" t="s">
        <v>698</v>
      </c>
      <c r="B896" s="296">
        <v>7</v>
      </c>
      <c r="C896" s="296">
        <v>1</v>
      </c>
      <c r="D896" s="297" t="s">
        <v>1158</v>
      </c>
      <c r="E896" s="298">
        <v>200</v>
      </c>
      <c r="F896" s="299">
        <v>21422.2</v>
      </c>
      <c r="G896" s="299">
        <v>20656.5</v>
      </c>
      <c r="H896" s="289">
        <f t="shared" si="13"/>
        <v>96.425670566048311</v>
      </c>
    </row>
    <row r="897" spans="1:8" x14ac:dyDescent="0.2">
      <c r="A897" s="295" t="s">
        <v>1159</v>
      </c>
      <c r="B897" s="296">
        <v>7</v>
      </c>
      <c r="C897" s="296">
        <v>1</v>
      </c>
      <c r="D897" s="297">
        <v>2400000000</v>
      </c>
      <c r="E897" s="298"/>
      <c r="F897" s="299">
        <v>2692.1</v>
      </c>
      <c r="G897" s="299">
        <v>2636.6</v>
      </c>
      <c r="H897" s="289">
        <f t="shared" si="13"/>
        <v>97.938412391813074</v>
      </c>
    </row>
    <row r="898" spans="1:8" ht="22.5" x14ac:dyDescent="0.2">
      <c r="A898" s="295" t="s">
        <v>1160</v>
      </c>
      <c r="B898" s="296">
        <v>7</v>
      </c>
      <c r="C898" s="296">
        <v>1</v>
      </c>
      <c r="D898" s="297">
        <v>2410000000</v>
      </c>
      <c r="E898" s="298"/>
      <c r="F898" s="299">
        <v>2692.1</v>
      </c>
      <c r="G898" s="299">
        <v>2636.6</v>
      </c>
      <c r="H898" s="289">
        <f t="shared" si="13"/>
        <v>97.938412391813074</v>
      </c>
    </row>
    <row r="899" spans="1:8" ht="22.5" x14ac:dyDescent="0.2">
      <c r="A899" s="295" t="s">
        <v>1161</v>
      </c>
      <c r="B899" s="296">
        <v>7</v>
      </c>
      <c r="C899" s="296">
        <v>1</v>
      </c>
      <c r="D899" s="297">
        <v>2410200000</v>
      </c>
      <c r="E899" s="298"/>
      <c r="F899" s="299">
        <v>2692.1</v>
      </c>
      <c r="G899" s="299">
        <v>2636.6</v>
      </c>
      <c r="H899" s="289">
        <f t="shared" si="13"/>
        <v>97.938412391813074</v>
      </c>
    </row>
    <row r="900" spans="1:8" ht="22.5" x14ac:dyDescent="0.2">
      <c r="A900" s="295" t="s">
        <v>1162</v>
      </c>
      <c r="B900" s="296">
        <v>7</v>
      </c>
      <c r="C900" s="296">
        <v>1</v>
      </c>
      <c r="D900" s="297" t="s">
        <v>1163</v>
      </c>
      <c r="E900" s="298"/>
      <c r="F900" s="299">
        <v>2692.1</v>
      </c>
      <c r="G900" s="299">
        <v>2636.6</v>
      </c>
      <c r="H900" s="289">
        <f t="shared" si="13"/>
        <v>97.938412391813074</v>
      </c>
    </row>
    <row r="901" spans="1:8" x14ac:dyDescent="0.2">
      <c r="A901" s="295" t="s">
        <v>710</v>
      </c>
      <c r="B901" s="296">
        <v>7</v>
      </c>
      <c r="C901" s="296">
        <v>1</v>
      </c>
      <c r="D901" s="297" t="s">
        <v>1163</v>
      </c>
      <c r="E901" s="298">
        <v>500</v>
      </c>
      <c r="F901" s="299">
        <v>2692.1</v>
      </c>
      <c r="G901" s="299">
        <v>2636.6</v>
      </c>
      <c r="H901" s="289">
        <f t="shared" si="13"/>
        <v>97.938412391813074</v>
      </c>
    </row>
    <row r="902" spans="1:8" s="285" customFormat="1" ht="10.5" x14ac:dyDescent="0.15">
      <c r="A902" s="291" t="s">
        <v>1164</v>
      </c>
      <c r="B902" s="292">
        <v>7</v>
      </c>
      <c r="C902" s="292">
        <v>2</v>
      </c>
      <c r="D902" s="293"/>
      <c r="E902" s="294"/>
      <c r="F902" s="282">
        <v>6490657.4000000004</v>
      </c>
      <c r="G902" s="282">
        <v>6436019.5999999996</v>
      </c>
      <c r="H902" s="283">
        <f t="shared" si="13"/>
        <v>99.158208535240192</v>
      </c>
    </row>
    <row r="903" spans="1:8" x14ac:dyDescent="0.2">
      <c r="A903" s="295" t="s">
        <v>721</v>
      </c>
      <c r="B903" s="296">
        <v>7</v>
      </c>
      <c r="C903" s="296">
        <v>2</v>
      </c>
      <c r="D903" s="297">
        <v>700000000</v>
      </c>
      <c r="E903" s="298"/>
      <c r="F903" s="299">
        <v>6386382.5999999996</v>
      </c>
      <c r="G903" s="299">
        <v>6332553.9000000004</v>
      </c>
      <c r="H903" s="289">
        <f t="shared" si="13"/>
        <v>99.157133178961132</v>
      </c>
    </row>
    <row r="904" spans="1:8" x14ac:dyDescent="0.2">
      <c r="A904" s="295" t="s">
        <v>1165</v>
      </c>
      <c r="B904" s="296">
        <v>7</v>
      </c>
      <c r="C904" s="296">
        <v>2</v>
      </c>
      <c r="D904" s="297">
        <v>720000000</v>
      </c>
      <c r="E904" s="298"/>
      <c r="F904" s="299">
        <v>6386382.5999999996</v>
      </c>
      <c r="G904" s="299">
        <v>6332553.9000000004</v>
      </c>
      <c r="H904" s="289">
        <f t="shared" si="13"/>
        <v>99.157133178961132</v>
      </c>
    </row>
    <row r="905" spans="1:8" ht="22.5" x14ac:dyDescent="0.2">
      <c r="A905" s="295" t="s">
        <v>1166</v>
      </c>
      <c r="B905" s="296">
        <v>7</v>
      </c>
      <c r="C905" s="296">
        <v>2</v>
      </c>
      <c r="D905" s="297">
        <v>720100000</v>
      </c>
      <c r="E905" s="298"/>
      <c r="F905" s="299">
        <v>5461033</v>
      </c>
      <c r="G905" s="299">
        <v>5431807.5</v>
      </c>
      <c r="H905" s="289">
        <f t="shared" si="13"/>
        <v>99.464835682186873</v>
      </c>
    </row>
    <row r="906" spans="1:8" ht="22.5" x14ac:dyDescent="0.2">
      <c r="A906" s="295" t="s">
        <v>1167</v>
      </c>
      <c r="B906" s="296">
        <v>7</v>
      </c>
      <c r="C906" s="296">
        <v>2</v>
      </c>
      <c r="D906" s="297">
        <v>720142110</v>
      </c>
      <c r="E906" s="298"/>
      <c r="F906" s="299">
        <v>51524.3</v>
      </c>
      <c r="G906" s="299">
        <v>50906.6</v>
      </c>
      <c r="H906" s="289">
        <f t="shared" si="13"/>
        <v>98.801148196093862</v>
      </c>
    </row>
    <row r="907" spans="1:8" ht="22.5" x14ac:dyDescent="0.2">
      <c r="A907" s="295" t="s">
        <v>724</v>
      </c>
      <c r="B907" s="296">
        <v>7</v>
      </c>
      <c r="C907" s="296">
        <v>2</v>
      </c>
      <c r="D907" s="297">
        <v>720142110</v>
      </c>
      <c r="E907" s="298">
        <v>600</v>
      </c>
      <c r="F907" s="299">
        <v>51524.3</v>
      </c>
      <c r="G907" s="299">
        <v>50906.6</v>
      </c>
      <c r="H907" s="289">
        <f t="shared" si="13"/>
        <v>98.801148196093862</v>
      </c>
    </row>
    <row r="908" spans="1:8" ht="22.5" x14ac:dyDescent="0.2">
      <c r="A908" s="295" t="s">
        <v>1168</v>
      </c>
      <c r="B908" s="296">
        <v>7</v>
      </c>
      <c r="C908" s="296">
        <v>2</v>
      </c>
      <c r="D908" s="297">
        <v>720142120</v>
      </c>
      <c r="E908" s="298"/>
      <c r="F908" s="299">
        <v>53121.9</v>
      </c>
      <c r="G908" s="299">
        <v>52196.4</v>
      </c>
      <c r="H908" s="289">
        <f t="shared" si="13"/>
        <v>98.257780689320228</v>
      </c>
    </row>
    <row r="909" spans="1:8" ht="22.5" x14ac:dyDescent="0.2">
      <c r="A909" s="295" t="s">
        <v>724</v>
      </c>
      <c r="B909" s="296">
        <v>7</v>
      </c>
      <c r="C909" s="296">
        <v>2</v>
      </c>
      <c r="D909" s="297">
        <v>720142120</v>
      </c>
      <c r="E909" s="298">
        <v>600</v>
      </c>
      <c r="F909" s="299">
        <v>53121.9</v>
      </c>
      <c r="G909" s="299">
        <v>52196.4</v>
      </c>
      <c r="H909" s="289">
        <f t="shared" si="13"/>
        <v>98.257780689320228</v>
      </c>
    </row>
    <row r="910" spans="1:8" ht="22.5" x14ac:dyDescent="0.2">
      <c r="A910" s="295" t="s">
        <v>1169</v>
      </c>
      <c r="B910" s="296">
        <v>7</v>
      </c>
      <c r="C910" s="296">
        <v>2</v>
      </c>
      <c r="D910" s="297">
        <v>720142130</v>
      </c>
      <c r="E910" s="298"/>
      <c r="F910" s="299">
        <v>41455</v>
      </c>
      <c r="G910" s="299">
        <v>41383.5</v>
      </c>
      <c r="H910" s="289">
        <f t="shared" ref="H910:H973" si="14">+G910/F910*100</f>
        <v>99.827523821010729</v>
      </c>
    </row>
    <row r="911" spans="1:8" ht="22.5" x14ac:dyDescent="0.2">
      <c r="A911" s="295" t="s">
        <v>724</v>
      </c>
      <c r="B911" s="296">
        <v>7</v>
      </c>
      <c r="C911" s="296">
        <v>2</v>
      </c>
      <c r="D911" s="297">
        <v>720142130</v>
      </c>
      <c r="E911" s="298">
        <v>600</v>
      </c>
      <c r="F911" s="299">
        <v>41455</v>
      </c>
      <c r="G911" s="299">
        <v>41383.5</v>
      </c>
      <c r="H911" s="289">
        <f t="shared" si="14"/>
        <v>99.827523821010729</v>
      </c>
    </row>
    <row r="912" spans="1:8" ht="22.5" x14ac:dyDescent="0.2">
      <c r="A912" s="295" t="s">
        <v>1170</v>
      </c>
      <c r="B912" s="296">
        <v>7</v>
      </c>
      <c r="C912" s="296">
        <v>2</v>
      </c>
      <c r="D912" s="297">
        <v>720142200</v>
      </c>
      <c r="E912" s="298"/>
      <c r="F912" s="299">
        <v>415024.8</v>
      </c>
      <c r="G912" s="299">
        <v>403946.7</v>
      </c>
      <c r="H912" s="289">
        <f t="shared" si="14"/>
        <v>97.330737825787764</v>
      </c>
    </row>
    <row r="913" spans="1:8" ht="22.5" x14ac:dyDescent="0.2">
      <c r="A913" s="295" t="s">
        <v>724</v>
      </c>
      <c r="B913" s="296">
        <v>7</v>
      </c>
      <c r="C913" s="296">
        <v>2</v>
      </c>
      <c r="D913" s="297">
        <v>720142200</v>
      </c>
      <c r="E913" s="298">
        <v>600</v>
      </c>
      <c r="F913" s="299">
        <v>415024.8</v>
      </c>
      <c r="G913" s="299">
        <v>403946.7</v>
      </c>
      <c r="H913" s="289">
        <f t="shared" si="14"/>
        <v>97.330737825787764</v>
      </c>
    </row>
    <row r="914" spans="1:8" ht="22.5" x14ac:dyDescent="0.2">
      <c r="A914" s="295" t="s">
        <v>1171</v>
      </c>
      <c r="B914" s="296">
        <v>7</v>
      </c>
      <c r="C914" s="296">
        <v>2</v>
      </c>
      <c r="D914" s="297">
        <v>720142210</v>
      </c>
      <c r="E914" s="298"/>
      <c r="F914" s="299">
        <v>50105.7</v>
      </c>
      <c r="G914" s="299">
        <v>48563.199999999997</v>
      </c>
      <c r="H914" s="289">
        <f t="shared" si="14"/>
        <v>96.921507932231265</v>
      </c>
    </row>
    <row r="915" spans="1:8" ht="22.5" x14ac:dyDescent="0.2">
      <c r="A915" s="295" t="s">
        <v>724</v>
      </c>
      <c r="B915" s="296">
        <v>7</v>
      </c>
      <c r="C915" s="296">
        <v>2</v>
      </c>
      <c r="D915" s="297">
        <v>720142210</v>
      </c>
      <c r="E915" s="298">
        <v>600</v>
      </c>
      <c r="F915" s="299">
        <v>50105.7</v>
      </c>
      <c r="G915" s="299">
        <v>48563.199999999997</v>
      </c>
      <c r="H915" s="289">
        <f t="shared" si="14"/>
        <v>96.921507932231265</v>
      </c>
    </row>
    <row r="916" spans="1:8" ht="33.75" x14ac:dyDescent="0.2">
      <c r="A916" s="295" t="s">
        <v>1172</v>
      </c>
      <c r="B916" s="296">
        <v>7</v>
      </c>
      <c r="C916" s="296">
        <v>2</v>
      </c>
      <c r="D916" s="297">
        <v>720176020</v>
      </c>
      <c r="E916" s="298"/>
      <c r="F916" s="299">
        <v>4780727.3</v>
      </c>
      <c r="G916" s="299">
        <v>4766964.0999999996</v>
      </c>
      <c r="H916" s="289">
        <f t="shared" si="14"/>
        <v>99.71211074934142</v>
      </c>
    </row>
    <row r="917" spans="1:8" x14ac:dyDescent="0.2">
      <c r="A917" s="295" t="s">
        <v>710</v>
      </c>
      <c r="B917" s="296">
        <v>7</v>
      </c>
      <c r="C917" s="296">
        <v>2</v>
      </c>
      <c r="D917" s="297">
        <v>720176020</v>
      </c>
      <c r="E917" s="298">
        <v>500</v>
      </c>
      <c r="F917" s="299">
        <v>4780727.3</v>
      </c>
      <c r="G917" s="299">
        <v>4766964.0999999996</v>
      </c>
      <c r="H917" s="289">
        <f t="shared" si="14"/>
        <v>99.71211074934142</v>
      </c>
    </row>
    <row r="918" spans="1:8" x14ac:dyDescent="0.2">
      <c r="A918" s="295" t="s">
        <v>1173</v>
      </c>
      <c r="B918" s="296">
        <v>7</v>
      </c>
      <c r="C918" s="296">
        <v>2</v>
      </c>
      <c r="D918" s="297">
        <v>720176021</v>
      </c>
      <c r="E918" s="298"/>
      <c r="F918" s="299">
        <v>2742</v>
      </c>
      <c r="G918" s="299">
        <v>1515</v>
      </c>
      <c r="H918" s="289">
        <f t="shared" si="14"/>
        <v>55.251641137855579</v>
      </c>
    </row>
    <row r="919" spans="1:8" x14ac:dyDescent="0.2">
      <c r="A919" s="295" t="s">
        <v>710</v>
      </c>
      <c r="B919" s="296">
        <v>7</v>
      </c>
      <c r="C919" s="296">
        <v>2</v>
      </c>
      <c r="D919" s="297">
        <v>720176021</v>
      </c>
      <c r="E919" s="298">
        <v>500</v>
      </c>
      <c r="F919" s="299">
        <v>2742</v>
      </c>
      <c r="G919" s="299">
        <v>1515</v>
      </c>
      <c r="H919" s="289">
        <f t="shared" si="14"/>
        <v>55.251641137855579</v>
      </c>
    </row>
    <row r="920" spans="1:8" ht="33.75" x14ac:dyDescent="0.2">
      <c r="A920" s="295" t="s">
        <v>1174</v>
      </c>
      <c r="B920" s="296">
        <v>7</v>
      </c>
      <c r="C920" s="296">
        <v>2</v>
      </c>
      <c r="D920" s="297" t="s">
        <v>1175</v>
      </c>
      <c r="E920" s="298"/>
      <c r="F920" s="299">
        <v>66332</v>
      </c>
      <c r="G920" s="299">
        <v>66332</v>
      </c>
      <c r="H920" s="289">
        <f t="shared" si="14"/>
        <v>100</v>
      </c>
    </row>
    <row r="921" spans="1:8" x14ac:dyDescent="0.2">
      <c r="A921" s="295" t="s">
        <v>710</v>
      </c>
      <c r="B921" s="296">
        <v>7</v>
      </c>
      <c r="C921" s="296">
        <v>2</v>
      </c>
      <c r="D921" s="297" t="s">
        <v>1175</v>
      </c>
      <c r="E921" s="298">
        <v>500</v>
      </c>
      <c r="F921" s="299">
        <v>66332</v>
      </c>
      <c r="G921" s="299">
        <v>66332</v>
      </c>
      <c r="H921" s="289">
        <f t="shared" si="14"/>
        <v>100</v>
      </c>
    </row>
    <row r="922" spans="1:8" ht="33.75" x14ac:dyDescent="0.2">
      <c r="A922" s="295" t="s">
        <v>1176</v>
      </c>
      <c r="B922" s="296">
        <v>7</v>
      </c>
      <c r="C922" s="296">
        <v>2</v>
      </c>
      <c r="D922" s="297">
        <v>720200000</v>
      </c>
      <c r="E922" s="298"/>
      <c r="F922" s="299">
        <v>183577.3</v>
      </c>
      <c r="G922" s="299">
        <v>183577.3</v>
      </c>
      <c r="H922" s="289">
        <f t="shared" si="14"/>
        <v>100</v>
      </c>
    </row>
    <row r="923" spans="1:8" ht="33.75" x14ac:dyDescent="0.2">
      <c r="A923" s="295" t="s">
        <v>1176</v>
      </c>
      <c r="B923" s="296">
        <v>7</v>
      </c>
      <c r="C923" s="296">
        <v>2</v>
      </c>
      <c r="D923" s="297" t="s">
        <v>1177</v>
      </c>
      <c r="E923" s="298"/>
      <c r="F923" s="299">
        <v>28304.5</v>
      </c>
      <c r="G923" s="299">
        <v>28304.5</v>
      </c>
      <c r="H923" s="289">
        <f t="shared" si="14"/>
        <v>100</v>
      </c>
    </row>
    <row r="924" spans="1:8" x14ac:dyDescent="0.2">
      <c r="A924" s="295" t="s">
        <v>710</v>
      </c>
      <c r="B924" s="296">
        <v>7</v>
      </c>
      <c r="C924" s="296">
        <v>2</v>
      </c>
      <c r="D924" s="297" t="s">
        <v>1177</v>
      </c>
      <c r="E924" s="298">
        <v>500</v>
      </c>
      <c r="F924" s="299">
        <v>28304.5</v>
      </c>
      <c r="G924" s="299">
        <v>28304.5</v>
      </c>
      <c r="H924" s="289">
        <f t="shared" si="14"/>
        <v>100</v>
      </c>
    </row>
    <row r="925" spans="1:8" ht="22.5" x14ac:dyDescent="0.2">
      <c r="A925" s="295" t="s">
        <v>1178</v>
      </c>
      <c r="B925" s="296">
        <v>7</v>
      </c>
      <c r="C925" s="296">
        <v>2</v>
      </c>
      <c r="D925" s="297" t="s">
        <v>1179</v>
      </c>
      <c r="E925" s="298"/>
      <c r="F925" s="299">
        <v>155272.79999999999</v>
      </c>
      <c r="G925" s="299">
        <v>155272.79999999999</v>
      </c>
      <c r="H925" s="289">
        <f t="shared" si="14"/>
        <v>100</v>
      </c>
    </row>
    <row r="926" spans="1:8" x14ac:dyDescent="0.2">
      <c r="A926" s="295" t="s">
        <v>710</v>
      </c>
      <c r="B926" s="296">
        <v>7</v>
      </c>
      <c r="C926" s="296">
        <v>2</v>
      </c>
      <c r="D926" s="297" t="s">
        <v>1179</v>
      </c>
      <c r="E926" s="298">
        <v>500</v>
      </c>
      <c r="F926" s="299">
        <v>152768.4</v>
      </c>
      <c r="G926" s="299">
        <v>152768.4</v>
      </c>
      <c r="H926" s="289">
        <f t="shared" si="14"/>
        <v>100</v>
      </c>
    </row>
    <row r="927" spans="1:8" ht="22.5" x14ac:dyDescent="0.2">
      <c r="A927" s="295" t="s">
        <v>724</v>
      </c>
      <c r="B927" s="296">
        <v>7</v>
      </c>
      <c r="C927" s="296">
        <v>2</v>
      </c>
      <c r="D927" s="297" t="s">
        <v>1179</v>
      </c>
      <c r="E927" s="298">
        <v>600</v>
      </c>
      <c r="F927" s="299">
        <v>2504.4</v>
      </c>
      <c r="G927" s="299">
        <v>2504.4</v>
      </c>
      <c r="H927" s="289">
        <f t="shared" si="14"/>
        <v>100</v>
      </c>
    </row>
    <row r="928" spans="1:8" x14ac:dyDescent="0.2">
      <c r="A928" s="295" t="s">
        <v>1180</v>
      </c>
      <c r="B928" s="296">
        <v>7</v>
      </c>
      <c r="C928" s="296">
        <v>2</v>
      </c>
      <c r="D928" s="297">
        <v>720500000</v>
      </c>
      <c r="E928" s="298"/>
      <c r="F928" s="299">
        <v>1968</v>
      </c>
      <c r="G928" s="299">
        <v>1500</v>
      </c>
      <c r="H928" s="289">
        <f t="shared" si="14"/>
        <v>76.219512195121951</v>
      </c>
    </row>
    <row r="929" spans="1:8" x14ac:dyDescent="0.2">
      <c r="A929" s="295" t="s">
        <v>1181</v>
      </c>
      <c r="B929" s="296">
        <v>7</v>
      </c>
      <c r="C929" s="296">
        <v>2</v>
      </c>
      <c r="D929" s="297">
        <v>720543690</v>
      </c>
      <c r="E929" s="298"/>
      <c r="F929" s="299">
        <v>1968</v>
      </c>
      <c r="G929" s="299">
        <v>1500</v>
      </c>
      <c r="H929" s="289">
        <f t="shared" si="14"/>
        <v>76.219512195121951</v>
      </c>
    </row>
    <row r="930" spans="1:8" x14ac:dyDescent="0.2">
      <c r="A930" s="295" t="s">
        <v>698</v>
      </c>
      <c r="B930" s="296">
        <v>7</v>
      </c>
      <c r="C930" s="296">
        <v>2</v>
      </c>
      <c r="D930" s="297">
        <v>720543690</v>
      </c>
      <c r="E930" s="298">
        <v>200</v>
      </c>
      <c r="F930" s="299">
        <v>1968</v>
      </c>
      <c r="G930" s="299">
        <v>1500</v>
      </c>
      <c r="H930" s="289">
        <f t="shared" si="14"/>
        <v>76.219512195121951</v>
      </c>
    </row>
    <row r="931" spans="1:8" ht="22.5" x14ac:dyDescent="0.2">
      <c r="A931" s="295" t="s">
        <v>1182</v>
      </c>
      <c r="B931" s="296">
        <v>7</v>
      </c>
      <c r="C931" s="296">
        <v>2</v>
      </c>
      <c r="D931" s="297">
        <v>720600000</v>
      </c>
      <c r="E931" s="298"/>
      <c r="F931" s="299">
        <v>2855</v>
      </c>
      <c r="G931" s="299">
        <v>1610.1</v>
      </c>
      <c r="H931" s="289">
        <f t="shared" si="14"/>
        <v>56.395796847635729</v>
      </c>
    </row>
    <row r="932" spans="1:8" x14ac:dyDescent="0.2">
      <c r="A932" s="295" t="s">
        <v>1183</v>
      </c>
      <c r="B932" s="296">
        <v>7</v>
      </c>
      <c r="C932" s="296">
        <v>2</v>
      </c>
      <c r="D932" s="297">
        <v>720643680</v>
      </c>
      <c r="E932" s="298"/>
      <c r="F932" s="299">
        <v>2855</v>
      </c>
      <c r="G932" s="299">
        <v>1610.1</v>
      </c>
      <c r="H932" s="289">
        <f t="shared" si="14"/>
        <v>56.395796847635729</v>
      </c>
    </row>
    <row r="933" spans="1:8" x14ac:dyDescent="0.2">
      <c r="A933" s="295" t="s">
        <v>698</v>
      </c>
      <c r="B933" s="296">
        <v>7</v>
      </c>
      <c r="C933" s="296">
        <v>2</v>
      </c>
      <c r="D933" s="297">
        <v>720643680</v>
      </c>
      <c r="E933" s="298">
        <v>200</v>
      </c>
      <c r="F933" s="299">
        <v>2855</v>
      </c>
      <c r="G933" s="299">
        <v>1610.1</v>
      </c>
      <c r="H933" s="289">
        <f t="shared" si="14"/>
        <v>56.395796847635729</v>
      </c>
    </row>
    <row r="934" spans="1:8" x14ac:dyDescent="0.2">
      <c r="A934" s="295" t="s">
        <v>1184</v>
      </c>
      <c r="B934" s="296">
        <v>7</v>
      </c>
      <c r="C934" s="296">
        <v>2</v>
      </c>
      <c r="D934" s="297">
        <v>720800000</v>
      </c>
      <c r="E934" s="298"/>
      <c r="F934" s="299">
        <v>194572.4</v>
      </c>
      <c r="G934" s="299">
        <v>172261.8</v>
      </c>
      <c r="H934" s="289">
        <f t="shared" si="14"/>
        <v>88.533522740121413</v>
      </c>
    </row>
    <row r="935" spans="1:8" x14ac:dyDescent="0.2">
      <c r="A935" s="295" t="s">
        <v>1185</v>
      </c>
      <c r="B935" s="296">
        <v>7</v>
      </c>
      <c r="C935" s="296">
        <v>2</v>
      </c>
      <c r="D935" s="297">
        <v>720843680</v>
      </c>
      <c r="E935" s="298"/>
      <c r="F935" s="299">
        <v>840</v>
      </c>
      <c r="G935" s="299">
        <v>420</v>
      </c>
      <c r="H935" s="289">
        <f t="shared" si="14"/>
        <v>50</v>
      </c>
    </row>
    <row r="936" spans="1:8" x14ac:dyDescent="0.2">
      <c r="A936" s="295" t="s">
        <v>707</v>
      </c>
      <c r="B936" s="296">
        <v>7</v>
      </c>
      <c r="C936" s="296">
        <v>2</v>
      </c>
      <c r="D936" s="297">
        <v>720843680</v>
      </c>
      <c r="E936" s="298">
        <v>300</v>
      </c>
      <c r="F936" s="299">
        <v>840</v>
      </c>
      <c r="G936" s="299">
        <v>420</v>
      </c>
      <c r="H936" s="289">
        <f t="shared" si="14"/>
        <v>50</v>
      </c>
    </row>
    <row r="937" spans="1:8" ht="22.5" x14ac:dyDescent="0.2">
      <c r="A937" s="295" t="s">
        <v>1186</v>
      </c>
      <c r="B937" s="296">
        <v>7</v>
      </c>
      <c r="C937" s="296">
        <v>2</v>
      </c>
      <c r="D937" s="297" t="s">
        <v>1187</v>
      </c>
      <c r="E937" s="298"/>
      <c r="F937" s="299">
        <v>193732.4</v>
      </c>
      <c r="G937" s="299">
        <v>171841.8</v>
      </c>
      <c r="H937" s="289">
        <f t="shared" si="14"/>
        <v>88.700599383479471</v>
      </c>
    </row>
    <row r="938" spans="1:8" x14ac:dyDescent="0.2">
      <c r="A938" s="295" t="s">
        <v>710</v>
      </c>
      <c r="B938" s="296">
        <v>7</v>
      </c>
      <c r="C938" s="296">
        <v>2</v>
      </c>
      <c r="D938" s="297" t="s">
        <v>1187</v>
      </c>
      <c r="E938" s="298">
        <v>500</v>
      </c>
      <c r="F938" s="299">
        <v>185425.6</v>
      </c>
      <c r="G938" s="299">
        <v>163816.70000000001</v>
      </c>
      <c r="H938" s="289">
        <f t="shared" si="14"/>
        <v>88.346323269278898</v>
      </c>
    </row>
    <row r="939" spans="1:8" ht="22.5" x14ac:dyDescent="0.2">
      <c r="A939" s="295" t="s">
        <v>724</v>
      </c>
      <c r="B939" s="296">
        <v>7</v>
      </c>
      <c r="C939" s="296">
        <v>2</v>
      </c>
      <c r="D939" s="297" t="s">
        <v>1187</v>
      </c>
      <c r="E939" s="298">
        <v>600</v>
      </c>
      <c r="F939" s="299">
        <v>8306.7999999999993</v>
      </c>
      <c r="G939" s="299">
        <v>8025.1</v>
      </c>
      <c r="H939" s="289">
        <f t="shared" si="14"/>
        <v>96.608802426927355</v>
      </c>
    </row>
    <row r="940" spans="1:8" x14ac:dyDescent="0.2">
      <c r="A940" s="295" t="s">
        <v>1188</v>
      </c>
      <c r="B940" s="296">
        <v>7</v>
      </c>
      <c r="C940" s="296">
        <v>2</v>
      </c>
      <c r="D940" s="297" t="s">
        <v>1189</v>
      </c>
      <c r="E940" s="298"/>
      <c r="F940" s="299">
        <v>505235.1</v>
      </c>
      <c r="G940" s="299">
        <v>504655.4</v>
      </c>
      <c r="H940" s="289">
        <f t="shared" si="14"/>
        <v>99.885261336751952</v>
      </c>
    </row>
    <row r="941" spans="1:8" ht="22.5" x14ac:dyDescent="0.2">
      <c r="A941" s="295" t="s">
        <v>1190</v>
      </c>
      <c r="B941" s="296">
        <v>7</v>
      </c>
      <c r="C941" s="296">
        <v>2</v>
      </c>
      <c r="D941" s="297" t="s">
        <v>1191</v>
      </c>
      <c r="E941" s="298"/>
      <c r="F941" s="299">
        <v>7815</v>
      </c>
      <c r="G941" s="299">
        <v>7235.4</v>
      </c>
      <c r="H941" s="289">
        <f t="shared" si="14"/>
        <v>92.583493282149703</v>
      </c>
    </row>
    <row r="942" spans="1:8" x14ac:dyDescent="0.2">
      <c r="A942" s="295" t="s">
        <v>698</v>
      </c>
      <c r="B942" s="296">
        <v>7</v>
      </c>
      <c r="C942" s="296">
        <v>2</v>
      </c>
      <c r="D942" s="297" t="s">
        <v>1191</v>
      </c>
      <c r="E942" s="298">
        <v>200</v>
      </c>
      <c r="F942" s="299">
        <v>7815</v>
      </c>
      <c r="G942" s="299">
        <v>7235.4</v>
      </c>
      <c r="H942" s="289">
        <f t="shared" si="14"/>
        <v>92.583493282149703</v>
      </c>
    </row>
    <row r="943" spans="1:8" ht="22.5" x14ac:dyDescent="0.2">
      <c r="A943" s="295" t="s">
        <v>1192</v>
      </c>
      <c r="B943" s="296">
        <v>7</v>
      </c>
      <c r="C943" s="296">
        <v>2</v>
      </c>
      <c r="D943" s="297" t="s">
        <v>1193</v>
      </c>
      <c r="E943" s="298"/>
      <c r="F943" s="299">
        <v>53846.1</v>
      </c>
      <c r="G943" s="299">
        <v>53846</v>
      </c>
      <c r="H943" s="289">
        <f t="shared" si="14"/>
        <v>99.999814285528572</v>
      </c>
    </row>
    <row r="944" spans="1:8" x14ac:dyDescent="0.2">
      <c r="A944" s="295" t="s">
        <v>914</v>
      </c>
      <c r="B944" s="296">
        <v>7</v>
      </c>
      <c r="C944" s="296">
        <v>2</v>
      </c>
      <c r="D944" s="297" t="s">
        <v>1193</v>
      </c>
      <c r="E944" s="298">
        <v>400</v>
      </c>
      <c r="F944" s="299">
        <v>53846.1</v>
      </c>
      <c r="G944" s="299">
        <v>53846</v>
      </c>
      <c r="H944" s="289">
        <f t="shared" si="14"/>
        <v>99.999814285528572</v>
      </c>
    </row>
    <row r="945" spans="1:8" x14ac:dyDescent="0.2">
      <c r="A945" s="295" t="s">
        <v>1194</v>
      </c>
      <c r="B945" s="296">
        <v>7</v>
      </c>
      <c r="C945" s="296">
        <v>2</v>
      </c>
      <c r="D945" s="297" t="s">
        <v>1195</v>
      </c>
      <c r="E945" s="298"/>
      <c r="F945" s="299">
        <v>443574</v>
      </c>
      <c r="G945" s="299">
        <v>443574</v>
      </c>
      <c r="H945" s="289">
        <f t="shared" si="14"/>
        <v>100</v>
      </c>
    </row>
    <row r="946" spans="1:8" x14ac:dyDescent="0.2">
      <c r="A946" s="295" t="s">
        <v>698</v>
      </c>
      <c r="B946" s="296">
        <v>7</v>
      </c>
      <c r="C946" s="296">
        <v>2</v>
      </c>
      <c r="D946" s="297" t="s">
        <v>1195</v>
      </c>
      <c r="E946" s="298">
        <v>200</v>
      </c>
      <c r="F946" s="299">
        <v>84</v>
      </c>
      <c r="G946" s="299">
        <v>84</v>
      </c>
      <c r="H946" s="289">
        <f t="shared" si="14"/>
        <v>100</v>
      </c>
    </row>
    <row r="947" spans="1:8" x14ac:dyDescent="0.2">
      <c r="A947" s="295" t="s">
        <v>914</v>
      </c>
      <c r="B947" s="296">
        <v>7</v>
      </c>
      <c r="C947" s="296">
        <v>2</v>
      </c>
      <c r="D947" s="297" t="s">
        <v>1195</v>
      </c>
      <c r="E947" s="298">
        <v>400</v>
      </c>
      <c r="F947" s="299">
        <v>443490</v>
      </c>
      <c r="G947" s="299">
        <v>443490</v>
      </c>
      <c r="H947" s="289">
        <f t="shared" si="14"/>
        <v>100</v>
      </c>
    </row>
    <row r="948" spans="1:8" x14ac:dyDescent="0.2">
      <c r="A948" s="295" t="s">
        <v>1196</v>
      </c>
      <c r="B948" s="296">
        <v>7</v>
      </c>
      <c r="C948" s="296">
        <v>2</v>
      </c>
      <c r="D948" s="297" t="s">
        <v>1197</v>
      </c>
      <c r="E948" s="298"/>
      <c r="F948" s="299">
        <v>37141.800000000003</v>
      </c>
      <c r="G948" s="299">
        <v>37141.800000000003</v>
      </c>
      <c r="H948" s="289">
        <f t="shared" si="14"/>
        <v>100</v>
      </c>
    </row>
    <row r="949" spans="1:8" ht="22.5" x14ac:dyDescent="0.2">
      <c r="A949" s="295" t="s">
        <v>1198</v>
      </c>
      <c r="B949" s="296">
        <v>7</v>
      </c>
      <c r="C949" s="296">
        <v>2</v>
      </c>
      <c r="D949" s="297" t="s">
        <v>1199</v>
      </c>
      <c r="E949" s="298"/>
      <c r="F949" s="299">
        <v>37141.800000000003</v>
      </c>
      <c r="G949" s="299">
        <v>37141.800000000003</v>
      </c>
      <c r="H949" s="289">
        <f t="shared" si="14"/>
        <v>100</v>
      </c>
    </row>
    <row r="950" spans="1:8" x14ac:dyDescent="0.2">
      <c r="A950" s="295" t="s">
        <v>710</v>
      </c>
      <c r="B950" s="296">
        <v>7</v>
      </c>
      <c r="C950" s="296">
        <v>2</v>
      </c>
      <c r="D950" s="297" t="s">
        <v>1199</v>
      </c>
      <c r="E950" s="298">
        <v>500</v>
      </c>
      <c r="F950" s="299">
        <v>37141.800000000003</v>
      </c>
      <c r="G950" s="299">
        <v>37141.800000000003</v>
      </c>
      <c r="H950" s="289">
        <f t="shared" si="14"/>
        <v>100</v>
      </c>
    </row>
    <row r="951" spans="1:8" x14ac:dyDescent="0.2">
      <c r="A951" s="295" t="s">
        <v>1200</v>
      </c>
      <c r="B951" s="296">
        <v>7</v>
      </c>
      <c r="C951" s="296">
        <v>2</v>
      </c>
      <c r="D951" s="297">
        <v>800000000</v>
      </c>
      <c r="E951" s="298"/>
      <c r="F951" s="299">
        <v>74447.399999999994</v>
      </c>
      <c r="G951" s="299">
        <v>74391.7</v>
      </c>
      <c r="H951" s="289">
        <f t="shared" si="14"/>
        <v>99.925182074860913</v>
      </c>
    </row>
    <row r="952" spans="1:8" x14ac:dyDescent="0.2">
      <c r="A952" s="295" t="s">
        <v>1201</v>
      </c>
      <c r="B952" s="296">
        <v>7</v>
      </c>
      <c r="C952" s="296">
        <v>2</v>
      </c>
      <c r="D952" s="297">
        <v>820000000</v>
      </c>
      <c r="E952" s="298"/>
      <c r="F952" s="299">
        <v>74447.399999999994</v>
      </c>
      <c r="G952" s="299">
        <v>74391.7</v>
      </c>
      <c r="H952" s="289">
        <f t="shared" si="14"/>
        <v>99.925182074860913</v>
      </c>
    </row>
    <row r="953" spans="1:8" x14ac:dyDescent="0.2">
      <c r="A953" s="295" t="s">
        <v>1202</v>
      </c>
      <c r="B953" s="296">
        <v>7</v>
      </c>
      <c r="C953" s="296">
        <v>2</v>
      </c>
      <c r="D953" s="297">
        <v>820200000</v>
      </c>
      <c r="E953" s="298"/>
      <c r="F953" s="299">
        <v>74447.399999999994</v>
      </c>
      <c r="G953" s="299">
        <v>74391.7</v>
      </c>
      <c r="H953" s="289">
        <f t="shared" si="14"/>
        <v>99.925182074860913</v>
      </c>
    </row>
    <row r="954" spans="1:8" x14ac:dyDescent="0.2">
      <c r="A954" s="295" t="s">
        <v>1203</v>
      </c>
      <c r="B954" s="296">
        <v>7</v>
      </c>
      <c r="C954" s="296">
        <v>2</v>
      </c>
      <c r="D954" s="297">
        <v>820242200</v>
      </c>
      <c r="E954" s="298"/>
      <c r="F954" s="299">
        <v>74447.399999999994</v>
      </c>
      <c r="G954" s="299">
        <v>74391.7</v>
      </c>
      <c r="H954" s="289">
        <f t="shared" si="14"/>
        <v>99.925182074860913</v>
      </c>
    </row>
    <row r="955" spans="1:8" ht="22.5" x14ac:dyDescent="0.2">
      <c r="A955" s="295" t="s">
        <v>724</v>
      </c>
      <c r="B955" s="296">
        <v>7</v>
      </c>
      <c r="C955" s="296">
        <v>2</v>
      </c>
      <c r="D955" s="297">
        <v>820242200</v>
      </c>
      <c r="E955" s="298">
        <v>600</v>
      </c>
      <c r="F955" s="299">
        <v>74447.399999999994</v>
      </c>
      <c r="G955" s="299">
        <v>74391.7</v>
      </c>
      <c r="H955" s="289">
        <f t="shared" si="14"/>
        <v>99.925182074860913</v>
      </c>
    </row>
    <row r="956" spans="1:8" ht="22.5" x14ac:dyDescent="0.2">
      <c r="A956" s="295" t="s">
        <v>1204</v>
      </c>
      <c r="B956" s="296">
        <v>7</v>
      </c>
      <c r="C956" s="296">
        <v>2</v>
      </c>
      <c r="D956" s="297">
        <v>1000000000</v>
      </c>
      <c r="E956" s="298"/>
      <c r="F956" s="299">
        <v>28445.200000000001</v>
      </c>
      <c r="G956" s="299">
        <v>27691.8</v>
      </c>
      <c r="H956" s="289">
        <f t="shared" si="14"/>
        <v>97.351398478477918</v>
      </c>
    </row>
    <row r="957" spans="1:8" ht="22.5" x14ac:dyDescent="0.2">
      <c r="A957" s="295" t="s">
        <v>1205</v>
      </c>
      <c r="B957" s="296">
        <v>7</v>
      </c>
      <c r="C957" s="296">
        <v>2</v>
      </c>
      <c r="D957" s="297">
        <v>1040000000</v>
      </c>
      <c r="E957" s="298"/>
      <c r="F957" s="299">
        <v>28445.200000000001</v>
      </c>
      <c r="G957" s="299">
        <v>27691.8</v>
      </c>
      <c r="H957" s="289">
        <f t="shared" si="14"/>
        <v>97.351398478477918</v>
      </c>
    </row>
    <row r="958" spans="1:8" ht="22.5" x14ac:dyDescent="0.2">
      <c r="A958" s="295" t="s">
        <v>1206</v>
      </c>
      <c r="B958" s="296">
        <v>7</v>
      </c>
      <c r="C958" s="296">
        <v>2</v>
      </c>
      <c r="D958" s="297">
        <v>1040100000</v>
      </c>
      <c r="E958" s="298"/>
      <c r="F958" s="299">
        <v>28445.200000000001</v>
      </c>
      <c r="G958" s="299">
        <v>27691.8</v>
      </c>
      <c r="H958" s="289">
        <f t="shared" si="14"/>
        <v>97.351398478477918</v>
      </c>
    </row>
    <row r="959" spans="1:8" ht="22.5" x14ac:dyDescent="0.2">
      <c r="A959" s="295" t="s">
        <v>1207</v>
      </c>
      <c r="B959" s="296">
        <v>7</v>
      </c>
      <c r="C959" s="296">
        <v>2</v>
      </c>
      <c r="D959" s="297">
        <v>1040140590</v>
      </c>
      <c r="E959" s="298"/>
      <c r="F959" s="299">
        <v>25300.7</v>
      </c>
      <c r="G959" s="299">
        <v>24547.200000000001</v>
      </c>
      <c r="H959" s="289">
        <f t="shared" si="14"/>
        <v>97.021821530629595</v>
      </c>
    </row>
    <row r="960" spans="1:8" ht="22.5" x14ac:dyDescent="0.2">
      <c r="A960" s="295" t="s">
        <v>724</v>
      </c>
      <c r="B960" s="296">
        <v>7</v>
      </c>
      <c r="C960" s="296">
        <v>2</v>
      </c>
      <c r="D960" s="297">
        <v>1040140590</v>
      </c>
      <c r="E960" s="298">
        <v>600</v>
      </c>
      <c r="F960" s="299">
        <v>25300.7</v>
      </c>
      <c r="G960" s="299">
        <v>24547.200000000001</v>
      </c>
      <c r="H960" s="289">
        <f t="shared" si="14"/>
        <v>97.021821530629595</v>
      </c>
    </row>
    <row r="961" spans="1:8" ht="56.25" x14ac:dyDescent="0.2">
      <c r="A961" s="295" t="s">
        <v>1208</v>
      </c>
      <c r="B961" s="296">
        <v>7</v>
      </c>
      <c r="C961" s="296">
        <v>2</v>
      </c>
      <c r="D961" s="297" t="s">
        <v>1209</v>
      </c>
      <c r="E961" s="298"/>
      <c r="F961" s="299">
        <v>2996.8</v>
      </c>
      <c r="G961" s="299">
        <v>2996.9</v>
      </c>
      <c r="H961" s="289">
        <f t="shared" si="14"/>
        <v>100.00333689268552</v>
      </c>
    </row>
    <row r="962" spans="1:8" ht="22.5" x14ac:dyDescent="0.2">
      <c r="A962" s="295" t="s">
        <v>724</v>
      </c>
      <c r="B962" s="296">
        <v>7</v>
      </c>
      <c r="C962" s="296">
        <v>2</v>
      </c>
      <c r="D962" s="297" t="s">
        <v>1209</v>
      </c>
      <c r="E962" s="298">
        <v>600</v>
      </c>
      <c r="F962" s="299">
        <v>2996.8</v>
      </c>
      <c r="G962" s="299">
        <v>2996.9</v>
      </c>
      <c r="H962" s="289">
        <f t="shared" si="14"/>
        <v>100.00333689268552</v>
      </c>
    </row>
    <row r="963" spans="1:8" ht="90" x14ac:dyDescent="0.2">
      <c r="A963" s="295" t="s">
        <v>1210</v>
      </c>
      <c r="B963" s="296">
        <v>7</v>
      </c>
      <c r="C963" s="296">
        <v>2</v>
      </c>
      <c r="D963" s="297" t="s">
        <v>1211</v>
      </c>
      <c r="E963" s="298"/>
      <c r="F963" s="299">
        <v>147.69999999999999</v>
      </c>
      <c r="G963" s="299">
        <v>147.69999999999999</v>
      </c>
      <c r="H963" s="289">
        <f t="shared" si="14"/>
        <v>100</v>
      </c>
    </row>
    <row r="964" spans="1:8" ht="22.5" x14ac:dyDescent="0.2">
      <c r="A964" s="295" t="s">
        <v>724</v>
      </c>
      <c r="B964" s="296">
        <v>7</v>
      </c>
      <c r="C964" s="296">
        <v>2</v>
      </c>
      <c r="D964" s="297" t="s">
        <v>1211</v>
      </c>
      <c r="E964" s="298">
        <v>600</v>
      </c>
      <c r="F964" s="299">
        <v>147.69999999999999</v>
      </c>
      <c r="G964" s="299">
        <v>147.69999999999999</v>
      </c>
      <c r="H964" s="289">
        <f t="shared" si="14"/>
        <v>100</v>
      </c>
    </row>
    <row r="965" spans="1:8" ht="22.5" x14ac:dyDescent="0.2">
      <c r="A965" s="295" t="s">
        <v>759</v>
      </c>
      <c r="B965" s="296">
        <v>7</v>
      </c>
      <c r="C965" s="296">
        <v>2</v>
      </c>
      <c r="D965" s="297">
        <v>1900000000</v>
      </c>
      <c r="E965" s="298"/>
      <c r="F965" s="299">
        <v>467.2</v>
      </c>
      <c r="G965" s="299">
        <v>467.2</v>
      </c>
      <c r="H965" s="289">
        <f t="shared" si="14"/>
        <v>100</v>
      </c>
    </row>
    <row r="966" spans="1:8" x14ac:dyDescent="0.2">
      <c r="A966" s="295" t="s">
        <v>760</v>
      </c>
      <c r="B966" s="296">
        <v>7</v>
      </c>
      <c r="C966" s="296">
        <v>2</v>
      </c>
      <c r="D966" s="297">
        <v>1930000000</v>
      </c>
      <c r="E966" s="298"/>
      <c r="F966" s="299">
        <v>467.2</v>
      </c>
      <c r="G966" s="299">
        <v>467.2</v>
      </c>
      <c r="H966" s="289">
        <f t="shared" si="14"/>
        <v>100</v>
      </c>
    </row>
    <row r="967" spans="1:8" x14ac:dyDescent="0.2">
      <c r="A967" s="295" t="s">
        <v>761</v>
      </c>
      <c r="B967" s="296">
        <v>7</v>
      </c>
      <c r="C967" s="296">
        <v>2</v>
      </c>
      <c r="D967" s="297">
        <v>1930008830</v>
      </c>
      <c r="E967" s="298"/>
      <c r="F967" s="299">
        <v>467.2</v>
      </c>
      <c r="G967" s="299">
        <v>467.2</v>
      </c>
      <c r="H967" s="289">
        <f t="shared" si="14"/>
        <v>100</v>
      </c>
    </row>
    <row r="968" spans="1:8" x14ac:dyDescent="0.2">
      <c r="A968" s="295" t="s">
        <v>698</v>
      </c>
      <c r="B968" s="296">
        <v>7</v>
      </c>
      <c r="C968" s="296">
        <v>2</v>
      </c>
      <c r="D968" s="297">
        <v>1930008830</v>
      </c>
      <c r="E968" s="298">
        <v>200</v>
      </c>
      <c r="F968" s="299">
        <v>467.2</v>
      </c>
      <c r="G968" s="299">
        <v>467.2</v>
      </c>
      <c r="H968" s="289">
        <f t="shared" si="14"/>
        <v>100</v>
      </c>
    </row>
    <row r="969" spans="1:8" x14ac:dyDescent="0.2">
      <c r="A969" s="295" t="s">
        <v>728</v>
      </c>
      <c r="B969" s="296">
        <v>7</v>
      </c>
      <c r="C969" s="296">
        <v>2</v>
      </c>
      <c r="D969" s="297">
        <v>9700000000</v>
      </c>
      <c r="E969" s="298"/>
      <c r="F969" s="299">
        <v>915</v>
      </c>
      <c r="G969" s="299">
        <v>915</v>
      </c>
      <c r="H969" s="289">
        <f t="shared" si="14"/>
        <v>100</v>
      </c>
    </row>
    <row r="970" spans="1:8" x14ac:dyDescent="0.2">
      <c r="A970" s="295" t="s">
        <v>729</v>
      </c>
      <c r="B970" s="296">
        <v>7</v>
      </c>
      <c r="C970" s="296">
        <v>2</v>
      </c>
      <c r="D970" s="297">
        <v>9700004000</v>
      </c>
      <c r="E970" s="298"/>
      <c r="F970" s="299">
        <v>915</v>
      </c>
      <c r="G970" s="299">
        <v>915</v>
      </c>
      <c r="H970" s="289">
        <f t="shared" si="14"/>
        <v>100</v>
      </c>
    </row>
    <row r="971" spans="1:8" x14ac:dyDescent="0.2">
      <c r="A971" s="295" t="s">
        <v>698</v>
      </c>
      <c r="B971" s="296">
        <v>7</v>
      </c>
      <c r="C971" s="296">
        <v>2</v>
      </c>
      <c r="D971" s="297">
        <v>9700004000</v>
      </c>
      <c r="E971" s="298">
        <v>200</v>
      </c>
      <c r="F971" s="299">
        <v>915</v>
      </c>
      <c r="G971" s="299">
        <v>915</v>
      </c>
      <c r="H971" s="289">
        <f t="shared" si="14"/>
        <v>100</v>
      </c>
    </row>
    <row r="972" spans="1:8" s="285" customFormat="1" ht="10.5" x14ac:dyDescent="0.15">
      <c r="A972" s="291" t="s">
        <v>1212</v>
      </c>
      <c r="B972" s="292">
        <v>7</v>
      </c>
      <c r="C972" s="292">
        <v>3</v>
      </c>
      <c r="D972" s="293"/>
      <c r="E972" s="294"/>
      <c r="F972" s="282">
        <v>198044.2</v>
      </c>
      <c r="G972" s="282">
        <v>192305.6</v>
      </c>
      <c r="H972" s="283">
        <f t="shared" si="14"/>
        <v>97.102364017729371</v>
      </c>
    </row>
    <row r="973" spans="1:8" x14ac:dyDescent="0.2">
      <c r="A973" s="295" t="s">
        <v>721</v>
      </c>
      <c r="B973" s="296">
        <v>7</v>
      </c>
      <c r="C973" s="296">
        <v>3</v>
      </c>
      <c r="D973" s="297">
        <v>700000000</v>
      </c>
      <c r="E973" s="298"/>
      <c r="F973" s="299">
        <v>152337.1</v>
      </c>
      <c r="G973" s="299">
        <v>146598.39999999999</v>
      </c>
      <c r="H973" s="289">
        <f t="shared" si="14"/>
        <v>96.232894022532918</v>
      </c>
    </row>
    <row r="974" spans="1:8" x14ac:dyDescent="0.2">
      <c r="A974" s="295" t="s">
        <v>1213</v>
      </c>
      <c r="B974" s="296">
        <v>7</v>
      </c>
      <c r="C974" s="296">
        <v>3</v>
      </c>
      <c r="D974" s="297">
        <v>730000000</v>
      </c>
      <c r="E974" s="298"/>
      <c r="F974" s="299">
        <v>152337.1</v>
      </c>
      <c r="G974" s="299">
        <v>146598.39999999999</v>
      </c>
      <c r="H974" s="289">
        <f t="shared" ref="H974:H1037" si="15">+G974/F974*100</f>
        <v>96.232894022532918</v>
      </c>
    </row>
    <row r="975" spans="1:8" ht="22.5" x14ac:dyDescent="0.2">
      <c r="A975" s="295" t="s">
        <v>1214</v>
      </c>
      <c r="B975" s="296">
        <v>7</v>
      </c>
      <c r="C975" s="296">
        <v>3</v>
      </c>
      <c r="D975" s="297">
        <v>730100000</v>
      </c>
      <c r="E975" s="298"/>
      <c r="F975" s="299">
        <v>47512.4</v>
      </c>
      <c r="G975" s="299">
        <v>47036.7</v>
      </c>
      <c r="H975" s="289">
        <f t="shared" si="15"/>
        <v>98.998787684899099</v>
      </c>
    </row>
    <row r="976" spans="1:8" x14ac:dyDescent="0.2">
      <c r="A976" s="295" t="s">
        <v>1215</v>
      </c>
      <c r="B976" s="296">
        <v>7</v>
      </c>
      <c r="C976" s="296">
        <v>3</v>
      </c>
      <c r="D976" s="297">
        <v>730142310</v>
      </c>
      <c r="E976" s="298"/>
      <c r="F976" s="299">
        <v>47512.4</v>
      </c>
      <c r="G976" s="299">
        <v>47036.7</v>
      </c>
      <c r="H976" s="289">
        <f t="shared" si="15"/>
        <v>98.998787684899099</v>
      </c>
    </row>
    <row r="977" spans="1:8" x14ac:dyDescent="0.2">
      <c r="A977" s="295" t="s">
        <v>698</v>
      </c>
      <c r="B977" s="296">
        <v>7</v>
      </c>
      <c r="C977" s="296">
        <v>3</v>
      </c>
      <c r="D977" s="297">
        <v>730142310</v>
      </c>
      <c r="E977" s="298">
        <v>200</v>
      </c>
      <c r="F977" s="299">
        <v>502</v>
      </c>
      <c r="G977" s="299">
        <v>502</v>
      </c>
      <c r="H977" s="289">
        <f t="shared" si="15"/>
        <v>100</v>
      </c>
    </row>
    <row r="978" spans="1:8" ht="22.5" x14ac:dyDescent="0.2">
      <c r="A978" s="295" t="s">
        <v>724</v>
      </c>
      <c r="B978" s="296">
        <v>7</v>
      </c>
      <c r="C978" s="296">
        <v>3</v>
      </c>
      <c r="D978" s="297">
        <v>730142310</v>
      </c>
      <c r="E978" s="298">
        <v>600</v>
      </c>
      <c r="F978" s="299">
        <v>47010.400000000001</v>
      </c>
      <c r="G978" s="299">
        <v>46534.7</v>
      </c>
      <c r="H978" s="289">
        <f t="shared" si="15"/>
        <v>98.988096251042307</v>
      </c>
    </row>
    <row r="979" spans="1:8" x14ac:dyDescent="0.2">
      <c r="A979" s="295" t="s">
        <v>1196</v>
      </c>
      <c r="B979" s="296">
        <v>7</v>
      </c>
      <c r="C979" s="296">
        <v>3</v>
      </c>
      <c r="D979" s="297" t="s">
        <v>1216</v>
      </c>
      <c r="E979" s="298"/>
      <c r="F979" s="299">
        <v>104824.7</v>
      </c>
      <c r="G979" s="299">
        <v>99561.7</v>
      </c>
      <c r="H979" s="289">
        <f t="shared" si="15"/>
        <v>94.979236763854331</v>
      </c>
    </row>
    <row r="980" spans="1:8" x14ac:dyDescent="0.2">
      <c r="A980" s="295" t="s">
        <v>1217</v>
      </c>
      <c r="B980" s="296">
        <v>7</v>
      </c>
      <c r="C980" s="296">
        <v>3</v>
      </c>
      <c r="D980" s="297" t="s">
        <v>1218</v>
      </c>
      <c r="E980" s="298"/>
      <c r="F980" s="299">
        <v>73355.899999999994</v>
      </c>
      <c r="G980" s="299">
        <v>69278</v>
      </c>
      <c r="H980" s="289">
        <f t="shared" si="15"/>
        <v>94.440937947731555</v>
      </c>
    </row>
    <row r="981" spans="1:8" x14ac:dyDescent="0.2">
      <c r="A981" s="295" t="s">
        <v>698</v>
      </c>
      <c r="B981" s="296">
        <v>7</v>
      </c>
      <c r="C981" s="296">
        <v>3</v>
      </c>
      <c r="D981" s="297" t="s">
        <v>1218</v>
      </c>
      <c r="E981" s="298">
        <v>200</v>
      </c>
      <c r="F981" s="299">
        <v>73355.899999999994</v>
      </c>
      <c r="G981" s="299">
        <v>69278</v>
      </c>
      <c r="H981" s="289">
        <f t="shared" si="15"/>
        <v>94.440937947731555</v>
      </c>
    </row>
    <row r="982" spans="1:8" x14ac:dyDescent="0.2">
      <c r="A982" s="295" t="s">
        <v>1219</v>
      </c>
      <c r="B982" s="296">
        <v>7</v>
      </c>
      <c r="C982" s="296">
        <v>3</v>
      </c>
      <c r="D982" s="297" t="s">
        <v>1220</v>
      </c>
      <c r="E982" s="298"/>
      <c r="F982" s="299">
        <v>16933.900000000001</v>
      </c>
      <c r="G982" s="299">
        <v>16917.099999999999</v>
      </c>
      <c r="H982" s="289">
        <f t="shared" si="15"/>
        <v>99.900790721570317</v>
      </c>
    </row>
    <row r="983" spans="1:8" x14ac:dyDescent="0.2">
      <c r="A983" s="295" t="s">
        <v>698</v>
      </c>
      <c r="B983" s="296">
        <v>7</v>
      </c>
      <c r="C983" s="296">
        <v>3</v>
      </c>
      <c r="D983" s="297" t="s">
        <v>1220</v>
      </c>
      <c r="E983" s="298">
        <v>200</v>
      </c>
      <c r="F983" s="299">
        <v>16933.900000000001</v>
      </c>
      <c r="G983" s="299">
        <v>16917.099999999999</v>
      </c>
      <c r="H983" s="289">
        <f t="shared" si="15"/>
        <v>99.900790721570317</v>
      </c>
    </row>
    <row r="984" spans="1:8" ht="22.5" x14ac:dyDescent="0.2">
      <c r="A984" s="295" t="s">
        <v>1221</v>
      </c>
      <c r="B984" s="296">
        <v>7</v>
      </c>
      <c r="C984" s="296">
        <v>3</v>
      </c>
      <c r="D984" s="297" t="s">
        <v>1222</v>
      </c>
      <c r="E984" s="298"/>
      <c r="F984" s="299">
        <v>14534.9</v>
      </c>
      <c r="G984" s="299">
        <v>13366.6</v>
      </c>
      <c r="H984" s="289">
        <f t="shared" si="15"/>
        <v>91.962105002442414</v>
      </c>
    </row>
    <row r="985" spans="1:8" x14ac:dyDescent="0.2">
      <c r="A985" s="295" t="s">
        <v>698</v>
      </c>
      <c r="B985" s="296">
        <v>7</v>
      </c>
      <c r="C985" s="296">
        <v>3</v>
      </c>
      <c r="D985" s="297" t="s">
        <v>1222</v>
      </c>
      <c r="E985" s="298">
        <v>200</v>
      </c>
      <c r="F985" s="299">
        <v>14534.9</v>
      </c>
      <c r="G985" s="299">
        <v>13366.6</v>
      </c>
      <c r="H985" s="289">
        <f t="shared" si="15"/>
        <v>91.962105002442414</v>
      </c>
    </row>
    <row r="986" spans="1:8" x14ac:dyDescent="0.2">
      <c r="A986" s="295" t="s">
        <v>1200</v>
      </c>
      <c r="B986" s="296">
        <v>7</v>
      </c>
      <c r="C986" s="296">
        <v>3</v>
      </c>
      <c r="D986" s="297">
        <v>800000000</v>
      </c>
      <c r="E986" s="298"/>
      <c r="F986" s="299">
        <v>45707.1</v>
      </c>
      <c r="G986" s="299">
        <v>45707.199999999997</v>
      </c>
      <c r="H986" s="289">
        <f t="shared" si="15"/>
        <v>100.00021878439016</v>
      </c>
    </row>
    <row r="987" spans="1:8" x14ac:dyDescent="0.2">
      <c r="A987" s="295" t="s">
        <v>1201</v>
      </c>
      <c r="B987" s="296">
        <v>7</v>
      </c>
      <c r="C987" s="296">
        <v>3</v>
      </c>
      <c r="D987" s="297">
        <v>820000000</v>
      </c>
      <c r="E987" s="298"/>
      <c r="F987" s="299">
        <v>45707.1</v>
      </c>
      <c r="G987" s="299">
        <v>45707.199999999997</v>
      </c>
      <c r="H987" s="289">
        <f t="shared" si="15"/>
        <v>100.00021878439016</v>
      </c>
    </row>
    <row r="988" spans="1:8" ht="22.5" x14ac:dyDescent="0.2">
      <c r="A988" s="295" t="s">
        <v>1223</v>
      </c>
      <c r="B988" s="296">
        <v>7</v>
      </c>
      <c r="C988" s="296">
        <v>3</v>
      </c>
      <c r="D988" s="297">
        <v>820300000</v>
      </c>
      <c r="E988" s="298"/>
      <c r="F988" s="299">
        <v>45707.1</v>
      </c>
      <c r="G988" s="299">
        <v>45707.199999999997</v>
      </c>
      <c r="H988" s="289">
        <f t="shared" si="15"/>
        <v>100.00021878439016</v>
      </c>
    </row>
    <row r="989" spans="1:8" ht="22.5" x14ac:dyDescent="0.2">
      <c r="A989" s="295" t="s">
        <v>1224</v>
      </c>
      <c r="B989" s="296">
        <v>7</v>
      </c>
      <c r="C989" s="296">
        <v>3</v>
      </c>
      <c r="D989" s="297" t="s">
        <v>1225</v>
      </c>
      <c r="E989" s="298"/>
      <c r="F989" s="299">
        <v>45707.1</v>
      </c>
      <c r="G989" s="299">
        <v>45707.199999999997</v>
      </c>
      <c r="H989" s="289">
        <f t="shared" si="15"/>
        <v>100.00021878439016</v>
      </c>
    </row>
    <row r="990" spans="1:8" x14ac:dyDescent="0.2">
      <c r="A990" s="295" t="s">
        <v>710</v>
      </c>
      <c r="B990" s="296">
        <v>7</v>
      </c>
      <c r="C990" s="296">
        <v>3</v>
      </c>
      <c r="D990" s="297" t="s">
        <v>1225</v>
      </c>
      <c r="E990" s="298">
        <v>500</v>
      </c>
      <c r="F990" s="299">
        <v>45707.1</v>
      </c>
      <c r="G990" s="299">
        <v>45707.199999999997</v>
      </c>
      <c r="H990" s="289">
        <f t="shared" si="15"/>
        <v>100.00021878439016</v>
      </c>
    </row>
    <row r="991" spans="1:8" s="285" customFormat="1" ht="10.5" x14ac:dyDescent="0.15">
      <c r="A991" s="291" t="s">
        <v>1226</v>
      </c>
      <c r="B991" s="292">
        <v>7</v>
      </c>
      <c r="C991" s="292">
        <v>4</v>
      </c>
      <c r="D991" s="293"/>
      <c r="E991" s="294"/>
      <c r="F991" s="282">
        <v>849891.9</v>
      </c>
      <c r="G991" s="282">
        <v>828290.1</v>
      </c>
      <c r="H991" s="283">
        <f t="shared" si="15"/>
        <v>97.458288518810448</v>
      </c>
    </row>
    <row r="992" spans="1:8" x14ac:dyDescent="0.2">
      <c r="A992" s="295" t="s">
        <v>721</v>
      </c>
      <c r="B992" s="296">
        <v>7</v>
      </c>
      <c r="C992" s="296">
        <v>4</v>
      </c>
      <c r="D992" s="297">
        <v>700000000</v>
      </c>
      <c r="E992" s="298"/>
      <c r="F992" s="299">
        <v>669388.5</v>
      </c>
      <c r="G992" s="299">
        <v>653012.6</v>
      </c>
      <c r="H992" s="289">
        <f t="shared" si="15"/>
        <v>97.553603027240527</v>
      </c>
    </row>
    <row r="993" spans="1:8" x14ac:dyDescent="0.2">
      <c r="A993" s="295" t="s">
        <v>1227</v>
      </c>
      <c r="B993" s="296">
        <v>7</v>
      </c>
      <c r="C993" s="296">
        <v>4</v>
      </c>
      <c r="D993" s="297">
        <v>740000000</v>
      </c>
      <c r="E993" s="298"/>
      <c r="F993" s="299">
        <v>669388.5</v>
      </c>
      <c r="G993" s="299">
        <v>653012.6</v>
      </c>
      <c r="H993" s="289">
        <f t="shared" si="15"/>
        <v>97.553603027240527</v>
      </c>
    </row>
    <row r="994" spans="1:8" ht="22.5" x14ac:dyDescent="0.2">
      <c r="A994" s="295" t="s">
        <v>1228</v>
      </c>
      <c r="B994" s="296">
        <v>7</v>
      </c>
      <c r="C994" s="296">
        <v>4</v>
      </c>
      <c r="D994" s="297">
        <v>740100000</v>
      </c>
      <c r="E994" s="298"/>
      <c r="F994" s="299">
        <v>659888.5</v>
      </c>
      <c r="G994" s="299">
        <v>643514.1</v>
      </c>
      <c r="H994" s="289">
        <f t="shared" si="15"/>
        <v>97.518611098693185</v>
      </c>
    </row>
    <row r="995" spans="1:8" ht="22.5" x14ac:dyDescent="0.2">
      <c r="A995" s="295" t="s">
        <v>1229</v>
      </c>
      <c r="B995" s="296">
        <v>7</v>
      </c>
      <c r="C995" s="296">
        <v>4</v>
      </c>
      <c r="D995" s="297">
        <v>740142710</v>
      </c>
      <c r="E995" s="298"/>
      <c r="F995" s="299">
        <v>659888.5</v>
      </c>
      <c r="G995" s="299">
        <v>643514.1</v>
      </c>
      <c r="H995" s="289">
        <f t="shared" si="15"/>
        <v>97.518611098693185</v>
      </c>
    </row>
    <row r="996" spans="1:8" x14ac:dyDescent="0.2">
      <c r="A996" s="295" t="s">
        <v>698</v>
      </c>
      <c r="B996" s="296">
        <v>7</v>
      </c>
      <c r="C996" s="296">
        <v>4</v>
      </c>
      <c r="D996" s="297">
        <v>740142710</v>
      </c>
      <c r="E996" s="298">
        <v>200</v>
      </c>
      <c r="F996" s="299">
        <v>75.900000000000006</v>
      </c>
      <c r="G996" s="299">
        <v>75.8</v>
      </c>
      <c r="H996" s="289">
        <f t="shared" si="15"/>
        <v>99.868247694334642</v>
      </c>
    </row>
    <row r="997" spans="1:8" x14ac:dyDescent="0.2">
      <c r="A997" s="295" t="s">
        <v>707</v>
      </c>
      <c r="B997" s="296">
        <v>7</v>
      </c>
      <c r="C997" s="296">
        <v>4</v>
      </c>
      <c r="D997" s="297">
        <v>740142710</v>
      </c>
      <c r="E997" s="298">
        <v>300</v>
      </c>
      <c r="F997" s="299">
        <v>43502.400000000001</v>
      </c>
      <c r="G997" s="299">
        <v>43209.8</v>
      </c>
      <c r="H997" s="289">
        <f t="shared" si="15"/>
        <v>99.327393431167025</v>
      </c>
    </row>
    <row r="998" spans="1:8" ht="22.5" x14ac:dyDescent="0.2">
      <c r="A998" s="295" t="s">
        <v>724</v>
      </c>
      <c r="B998" s="296">
        <v>7</v>
      </c>
      <c r="C998" s="296">
        <v>4</v>
      </c>
      <c r="D998" s="297">
        <v>740142710</v>
      </c>
      <c r="E998" s="298">
        <v>600</v>
      </c>
      <c r="F998" s="299">
        <v>616010.19999999995</v>
      </c>
      <c r="G998" s="299">
        <v>600228.5</v>
      </c>
      <c r="H998" s="289">
        <f t="shared" si="15"/>
        <v>97.438078135719181</v>
      </c>
    </row>
    <row r="999" spans="1:8" x14ac:dyDescent="0.2">
      <c r="A999" s="295" t="s">
        <v>713</v>
      </c>
      <c r="B999" s="296">
        <v>7</v>
      </c>
      <c r="C999" s="296">
        <v>4</v>
      </c>
      <c r="D999" s="297">
        <v>740142710</v>
      </c>
      <c r="E999" s="298">
        <v>800</v>
      </c>
      <c r="F999" s="299">
        <v>300</v>
      </c>
      <c r="G999" s="299">
        <v>0</v>
      </c>
      <c r="H999" s="289">
        <f t="shared" si="15"/>
        <v>0</v>
      </c>
    </row>
    <row r="1000" spans="1:8" ht="22.5" x14ac:dyDescent="0.2">
      <c r="A1000" s="295" t="s">
        <v>1230</v>
      </c>
      <c r="B1000" s="296">
        <v>7</v>
      </c>
      <c r="C1000" s="296">
        <v>4</v>
      </c>
      <c r="D1000" s="297" t="s">
        <v>1231</v>
      </c>
      <c r="E1000" s="298"/>
      <c r="F1000" s="299">
        <v>9500</v>
      </c>
      <c r="G1000" s="299">
        <v>9498.5</v>
      </c>
      <c r="H1000" s="289">
        <f t="shared" si="15"/>
        <v>99.984210526315792</v>
      </c>
    </row>
    <row r="1001" spans="1:8" ht="22.5" x14ac:dyDescent="0.2">
      <c r="A1001" s="295" t="s">
        <v>1232</v>
      </c>
      <c r="B1001" s="296">
        <v>7</v>
      </c>
      <c r="C1001" s="296">
        <v>4</v>
      </c>
      <c r="D1001" s="297" t="s">
        <v>1233</v>
      </c>
      <c r="E1001" s="298"/>
      <c r="F1001" s="299">
        <v>9500</v>
      </c>
      <c r="G1001" s="299">
        <v>9498.5</v>
      </c>
      <c r="H1001" s="289">
        <f t="shared" si="15"/>
        <v>99.984210526315792</v>
      </c>
    </row>
    <row r="1002" spans="1:8" ht="22.5" x14ac:dyDescent="0.2">
      <c r="A1002" s="295" t="s">
        <v>724</v>
      </c>
      <c r="B1002" s="296">
        <v>7</v>
      </c>
      <c r="C1002" s="296">
        <v>4</v>
      </c>
      <c r="D1002" s="297" t="s">
        <v>1233</v>
      </c>
      <c r="E1002" s="298">
        <v>600</v>
      </c>
      <c r="F1002" s="299">
        <v>9500</v>
      </c>
      <c r="G1002" s="299">
        <v>9498.5</v>
      </c>
      <c r="H1002" s="289">
        <f t="shared" si="15"/>
        <v>99.984210526315792</v>
      </c>
    </row>
    <row r="1003" spans="1:8" x14ac:dyDescent="0.2">
      <c r="A1003" s="295" t="s">
        <v>1200</v>
      </c>
      <c r="B1003" s="296">
        <v>7</v>
      </c>
      <c r="C1003" s="296">
        <v>4</v>
      </c>
      <c r="D1003" s="297">
        <v>800000000</v>
      </c>
      <c r="E1003" s="298"/>
      <c r="F1003" s="299">
        <v>90490.5</v>
      </c>
      <c r="G1003" s="299">
        <v>90198.3</v>
      </c>
      <c r="H1003" s="289">
        <f t="shared" si="15"/>
        <v>99.677093175526721</v>
      </c>
    </row>
    <row r="1004" spans="1:8" x14ac:dyDescent="0.2">
      <c r="A1004" s="295" t="s">
        <v>1201</v>
      </c>
      <c r="B1004" s="296">
        <v>7</v>
      </c>
      <c r="C1004" s="296">
        <v>4</v>
      </c>
      <c r="D1004" s="297">
        <v>820000000</v>
      </c>
      <c r="E1004" s="298"/>
      <c r="F1004" s="299">
        <v>90490.5</v>
      </c>
      <c r="G1004" s="299">
        <v>90198.3</v>
      </c>
      <c r="H1004" s="289">
        <f t="shared" si="15"/>
        <v>99.677093175526721</v>
      </c>
    </row>
    <row r="1005" spans="1:8" x14ac:dyDescent="0.2">
      <c r="A1005" s="295" t="s">
        <v>1202</v>
      </c>
      <c r="B1005" s="296">
        <v>7</v>
      </c>
      <c r="C1005" s="296">
        <v>4</v>
      </c>
      <c r="D1005" s="297">
        <v>820200000</v>
      </c>
      <c r="E1005" s="298"/>
      <c r="F1005" s="299">
        <v>90490.5</v>
      </c>
      <c r="G1005" s="299">
        <v>90198.3</v>
      </c>
      <c r="H1005" s="289">
        <f t="shared" si="15"/>
        <v>99.677093175526721</v>
      </c>
    </row>
    <row r="1006" spans="1:8" x14ac:dyDescent="0.2">
      <c r="A1006" s="295" t="s">
        <v>1203</v>
      </c>
      <c r="B1006" s="296">
        <v>7</v>
      </c>
      <c r="C1006" s="296">
        <v>4</v>
      </c>
      <c r="D1006" s="297">
        <v>820242700</v>
      </c>
      <c r="E1006" s="298"/>
      <c r="F1006" s="299">
        <v>90490.5</v>
      </c>
      <c r="G1006" s="299">
        <v>90198.3</v>
      </c>
      <c r="H1006" s="289">
        <f t="shared" si="15"/>
        <v>99.677093175526721</v>
      </c>
    </row>
    <row r="1007" spans="1:8" x14ac:dyDescent="0.2">
      <c r="A1007" s="295" t="s">
        <v>707</v>
      </c>
      <c r="B1007" s="296">
        <v>7</v>
      </c>
      <c r="C1007" s="296">
        <v>4</v>
      </c>
      <c r="D1007" s="297">
        <v>820242700</v>
      </c>
      <c r="E1007" s="298">
        <v>300</v>
      </c>
      <c r="F1007" s="299">
        <v>3255</v>
      </c>
      <c r="G1007" s="299">
        <v>3255</v>
      </c>
      <c r="H1007" s="289">
        <f t="shared" si="15"/>
        <v>100</v>
      </c>
    </row>
    <row r="1008" spans="1:8" ht="22.5" x14ac:dyDescent="0.2">
      <c r="A1008" s="295" t="s">
        <v>724</v>
      </c>
      <c r="B1008" s="296">
        <v>7</v>
      </c>
      <c r="C1008" s="296">
        <v>4</v>
      </c>
      <c r="D1008" s="297">
        <v>820242700</v>
      </c>
      <c r="E1008" s="298">
        <v>600</v>
      </c>
      <c r="F1008" s="299">
        <v>87235.5</v>
      </c>
      <c r="G1008" s="299">
        <v>86943.3</v>
      </c>
      <c r="H1008" s="289">
        <f t="shared" si="15"/>
        <v>99.665044620595978</v>
      </c>
    </row>
    <row r="1009" spans="1:8" ht="22.5" x14ac:dyDescent="0.2">
      <c r="A1009" s="295" t="s">
        <v>1234</v>
      </c>
      <c r="B1009" s="296">
        <v>7</v>
      </c>
      <c r="C1009" s="296">
        <v>4</v>
      </c>
      <c r="D1009" s="297">
        <v>900000000</v>
      </c>
      <c r="E1009" s="298"/>
      <c r="F1009" s="299">
        <v>58120</v>
      </c>
      <c r="G1009" s="299">
        <v>53722.8</v>
      </c>
      <c r="H1009" s="289">
        <f t="shared" si="15"/>
        <v>92.434273916035792</v>
      </c>
    </row>
    <row r="1010" spans="1:8" x14ac:dyDescent="0.2">
      <c r="A1010" s="295" t="s">
        <v>1235</v>
      </c>
      <c r="B1010" s="296">
        <v>7</v>
      </c>
      <c r="C1010" s="296">
        <v>4</v>
      </c>
      <c r="D1010" s="297">
        <v>930000000</v>
      </c>
      <c r="E1010" s="298"/>
      <c r="F1010" s="299">
        <v>58120</v>
      </c>
      <c r="G1010" s="299">
        <v>53722.8</v>
      </c>
      <c r="H1010" s="289">
        <f t="shared" si="15"/>
        <v>92.434273916035792</v>
      </c>
    </row>
    <row r="1011" spans="1:8" ht="22.5" x14ac:dyDescent="0.2">
      <c r="A1011" s="295" t="s">
        <v>1236</v>
      </c>
      <c r="B1011" s="296">
        <v>7</v>
      </c>
      <c r="C1011" s="296">
        <v>4</v>
      </c>
      <c r="D1011" s="297">
        <v>930100000</v>
      </c>
      <c r="E1011" s="298"/>
      <c r="F1011" s="299">
        <v>52120</v>
      </c>
      <c r="G1011" s="299">
        <v>49469.3</v>
      </c>
      <c r="H1011" s="289">
        <f t="shared" si="15"/>
        <v>94.914236377590171</v>
      </c>
    </row>
    <row r="1012" spans="1:8" x14ac:dyDescent="0.2">
      <c r="A1012" s="295" t="s">
        <v>1237</v>
      </c>
      <c r="B1012" s="296">
        <v>7</v>
      </c>
      <c r="C1012" s="296">
        <v>4</v>
      </c>
      <c r="D1012" s="297">
        <v>930142790</v>
      </c>
      <c r="E1012" s="298"/>
      <c r="F1012" s="299">
        <v>52120</v>
      </c>
      <c r="G1012" s="299">
        <v>49469.3</v>
      </c>
      <c r="H1012" s="289">
        <f t="shared" si="15"/>
        <v>94.914236377590171</v>
      </c>
    </row>
    <row r="1013" spans="1:8" x14ac:dyDescent="0.2">
      <c r="A1013" s="295" t="s">
        <v>707</v>
      </c>
      <c r="B1013" s="296">
        <v>7</v>
      </c>
      <c r="C1013" s="296">
        <v>4</v>
      </c>
      <c r="D1013" s="297">
        <v>930142790</v>
      </c>
      <c r="E1013" s="298">
        <v>300</v>
      </c>
      <c r="F1013" s="299">
        <v>3652</v>
      </c>
      <c r="G1013" s="299">
        <v>3652</v>
      </c>
      <c r="H1013" s="289">
        <f t="shared" si="15"/>
        <v>100</v>
      </c>
    </row>
    <row r="1014" spans="1:8" ht="22.5" x14ac:dyDescent="0.2">
      <c r="A1014" s="295" t="s">
        <v>724</v>
      </c>
      <c r="B1014" s="296">
        <v>7</v>
      </c>
      <c r="C1014" s="296">
        <v>4</v>
      </c>
      <c r="D1014" s="297">
        <v>930142790</v>
      </c>
      <c r="E1014" s="298">
        <v>600</v>
      </c>
      <c r="F1014" s="299">
        <v>48468</v>
      </c>
      <c r="G1014" s="299">
        <v>45817.3</v>
      </c>
      <c r="H1014" s="289">
        <f t="shared" si="15"/>
        <v>94.531030783197167</v>
      </c>
    </row>
    <row r="1015" spans="1:8" ht="22.5" x14ac:dyDescent="0.2">
      <c r="A1015" s="295" t="s">
        <v>1238</v>
      </c>
      <c r="B1015" s="296">
        <v>7</v>
      </c>
      <c r="C1015" s="296">
        <v>4</v>
      </c>
      <c r="D1015" s="297" t="s">
        <v>1239</v>
      </c>
      <c r="E1015" s="298"/>
      <c r="F1015" s="299">
        <v>6000</v>
      </c>
      <c r="G1015" s="299">
        <v>4253.5</v>
      </c>
      <c r="H1015" s="289">
        <f t="shared" si="15"/>
        <v>70.891666666666666</v>
      </c>
    </row>
    <row r="1016" spans="1:8" x14ac:dyDescent="0.2">
      <c r="A1016" s="295" t="s">
        <v>1237</v>
      </c>
      <c r="B1016" s="296">
        <v>7</v>
      </c>
      <c r="C1016" s="296">
        <v>4</v>
      </c>
      <c r="D1016" s="297" t="s">
        <v>1240</v>
      </c>
      <c r="E1016" s="298"/>
      <c r="F1016" s="299">
        <v>6000</v>
      </c>
      <c r="G1016" s="299">
        <v>4253.5</v>
      </c>
      <c r="H1016" s="289">
        <f t="shared" si="15"/>
        <v>70.891666666666666</v>
      </c>
    </row>
    <row r="1017" spans="1:8" ht="22.5" x14ac:dyDescent="0.2">
      <c r="A1017" s="295" t="s">
        <v>724</v>
      </c>
      <c r="B1017" s="296">
        <v>7</v>
      </c>
      <c r="C1017" s="296">
        <v>4</v>
      </c>
      <c r="D1017" s="297" t="s">
        <v>1240</v>
      </c>
      <c r="E1017" s="298">
        <v>600</v>
      </c>
      <c r="F1017" s="299">
        <v>6000</v>
      </c>
      <c r="G1017" s="299">
        <v>4253.5</v>
      </c>
      <c r="H1017" s="289">
        <f t="shared" si="15"/>
        <v>70.891666666666666</v>
      </c>
    </row>
    <row r="1018" spans="1:8" ht="22.5" x14ac:dyDescent="0.2">
      <c r="A1018" s="295" t="s">
        <v>1241</v>
      </c>
      <c r="B1018" s="296">
        <v>7</v>
      </c>
      <c r="C1018" s="296">
        <v>4</v>
      </c>
      <c r="D1018" s="297">
        <v>1100000000</v>
      </c>
      <c r="E1018" s="298"/>
      <c r="F1018" s="299">
        <v>18813.099999999999</v>
      </c>
      <c r="G1018" s="299">
        <v>18787.5</v>
      </c>
      <c r="H1018" s="289">
        <f t="shared" si="15"/>
        <v>99.863924605726879</v>
      </c>
    </row>
    <row r="1019" spans="1:8" ht="22.5" x14ac:dyDescent="0.2">
      <c r="A1019" s="295" t="s">
        <v>1242</v>
      </c>
      <c r="B1019" s="296">
        <v>7</v>
      </c>
      <c r="C1019" s="296">
        <v>4</v>
      </c>
      <c r="D1019" s="297">
        <v>1140000000</v>
      </c>
      <c r="E1019" s="298"/>
      <c r="F1019" s="299">
        <v>18813.099999999999</v>
      </c>
      <c r="G1019" s="299">
        <v>18787.5</v>
      </c>
      <c r="H1019" s="289">
        <f t="shared" si="15"/>
        <v>99.863924605726879</v>
      </c>
    </row>
    <row r="1020" spans="1:8" ht="33.75" x14ac:dyDescent="0.2">
      <c r="A1020" s="295" t="s">
        <v>1243</v>
      </c>
      <c r="B1020" s="296">
        <v>7</v>
      </c>
      <c r="C1020" s="296">
        <v>4</v>
      </c>
      <c r="D1020" s="297">
        <v>1140042700</v>
      </c>
      <c r="E1020" s="298"/>
      <c r="F1020" s="299">
        <v>18813.099999999999</v>
      </c>
      <c r="G1020" s="299">
        <v>18787.5</v>
      </c>
      <c r="H1020" s="289">
        <f t="shared" si="15"/>
        <v>99.863924605726879</v>
      </c>
    </row>
    <row r="1021" spans="1:8" x14ac:dyDescent="0.2">
      <c r="A1021" s="295" t="s">
        <v>707</v>
      </c>
      <c r="B1021" s="296">
        <v>7</v>
      </c>
      <c r="C1021" s="296">
        <v>4</v>
      </c>
      <c r="D1021" s="297">
        <v>1140042700</v>
      </c>
      <c r="E1021" s="298">
        <v>300</v>
      </c>
      <c r="F1021" s="299">
        <v>1175</v>
      </c>
      <c r="G1021" s="299">
        <v>1175</v>
      </c>
      <c r="H1021" s="289">
        <f t="shared" si="15"/>
        <v>100</v>
      </c>
    </row>
    <row r="1022" spans="1:8" ht="22.5" x14ac:dyDescent="0.2">
      <c r="A1022" s="295" t="s">
        <v>724</v>
      </c>
      <c r="B1022" s="296">
        <v>7</v>
      </c>
      <c r="C1022" s="296">
        <v>4</v>
      </c>
      <c r="D1022" s="297">
        <v>1140042700</v>
      </c>
      <c r="E1022" s="298">
        <v>600</v>
      </c>
      <c r="F1022" s="299">
        <v>17638.099999999999</v>
      </c>
      <c r="G1022" s="299">
        <v>17612.5</v>
      </c>
      <c r="H1022" s="289">
        <f t="shared" si="15"/>
        <v>99.854859650415875</v>
      </c>
    </row>
    <row r="1023" spans="1:8" ht="22.5" x14ac:dyDescent="0.2">
      <c r="A1023" s="295" t="s">
        <v>759</v>
      </c>
      <c r="B1023" s="296">
        <v>7</v>
      </c>
      <c r="C1023" s="296">
        <v>4</v>
      </c>
      <c r="D1023" s="297">
        <v>1900000000</v>
      </c>
      <c r="E1023" s="298"/>
      <c r="F1023" s="299">
        <v>10429.6</v>
      </c>
      <c r="G1023" s="299">
        <v>9918.7000000000007</v>
      </c>
      <c r="H1023" s="289">
        <f t="shared" si="15"/>
        <v>95.101442049551281</v>
      </c>
    </row>
    <row r="1024" spans="1:8" x14ac:dyDescent="0.2">
      <c r="A1024" s="295" t="s">
        <v>760</v>
      </c>
      <c r="B1024" s="296">
        <v>7</v>
      </c>
      <c r="C1024" s="296">
        <v>4</v>
      </c>
      <c r="D1024" s="297">
        <v>1930000000</v>
      </c>
      <c r="E1024" s="298"/>
      <c r="F1024" s="299">
        <v>10429.6</v>
      </c>
      <c r="G1024" s="299">
        <v>9918.7000000000007</v>
      </c>
      <c r="H1024" s="289">
        <f t="shared" si="15"/>
        <v>95.101442049551281</v>
      </c>
    </row>
    <row r="1025" spans="1:8" x14ac:dyDescent="0.2">
      <c r="A1025" s="295" t="s">
        <v>761</v>
      </c>
      <c r="B1025" s="296">
        <v>7</v>
      </c>
      <c r="C1025" s="296">
        <v>4</v>
      </c>
      <c r="D1025" s="297">
        <v>1930008830</v>
      </c>
      <c r="E1025" s="298"/>
      <c r="F1025" s="299">
        <v>10429.6</v>
      </c>
      <c r="G1025" s="299">
        <v>9918.7000000000007</v>
      </c>
      <c r="H1025" s="289">
        <f t="shared" si="15"/>
        <v>95.101442049551281</v>
      </c>
    </row>
    <row r="1026" spans="1:8" x14ac:dyDescent="0.2">
      <c r="A1026" s="295" t="s">
        <v>698</v>
      </c>
      <c r="B1026" s="296">
        <v>7</v>
      </c>
      <c r="C1026" s="296">
        <v>4</v>
      </c>
      <c r="D1026" s="297">
        <v>1930008830</v>
      </c>
      <c r="E1026" s="298">
        <v>200</v>
      </c>
      <c r="F1026" s="299">
        <v>10429.6</v>
      </c>
      <c r="G1026" s="299">
        <v>9918.7000000000007</v>
      </c>
      <c r="H1026" s="289">
        <f t="shared" si="15"/>
        <v>95.101442049551281</v>
      </c>
    </row>
    <row r="1027" spans="1:8" x14ac:dyDescent="0.2">
      <c r="A1027" s="295" t="s">
        <v>728</v>
      </c>
      <c r="B1027" s="296">
        <v>7</v>
      </c>
      <c r="C1027" s="296">
        <v>4</v>
      </c>
      <c r="D1027" s="297">
        <v>9700000000</v>
      </c>
      <c r="E1027" s="298"/>
      <c r="F1027" s="299">
        <v>2650.2</v>
      </c>
      <c r="G1027" s="299">
        <v>2650.2</v>
      </c>
      <c r="H1027" s="289">
        <f t="shared" si="15"/>
        <v>100</v>
      </c>
    </row>
    <row r="1028" spans="1:8" x14ac:dyDescent="0.2">
      <c r="A1028" s="295" t="s">
        <v>729</v>
      </c>
      <c r="B1028" s="296">
        <v>7</v>
      </c>
      <c r="C1028" s="296">
        <v>4</v>
      </c>
      <c r="D1028" s="297">
        <v>9700004000</v>
      </c>
      <c r="E1028" s="298"/>
      <c r="F1028" s="299">
        <v>2650.2</v>
      </c>
      <c r="G1028" s="299">
        <v>2650.2</v>
      </c>
      <c r="H1028" s="289">
        <f t="shared" si="15"/>
        <v>100</v>
      </c>
    </row>
    <row r="1029" spans="1:8" ht="22.5" x14ac:dyDescent="0.2">
      <c r="A1029" s="295" t="s">
        <v>724</v>
      </c>
      <c r="B1029" s="296">
        <v>7</v>
      </c>
      <c r="C1029" s="296">
        <v>4</v>
      </c>
      <c r="D1029" s="297">
        <v>9700004000</v>
      </c>
      <c r="E1029" s="298">
        <v>600</v>
      </c>
      <c r="F1029" s="299">
        <v>2650.2</v>
      </c>
      <c r="G1029" s="299">
        <v>2650.2</v>
      </c>
      <c r="H1029" s="289">
        <f t="shared" si="15"/>
        <v>100</v>
      </c>
    </row>
    <row r="1030" spans="1:8" s="285" customFormat="1" ht="10.5" x14ac:dyDescent="0.15">
      <c r="A1030" s="291" t="s">
        <v>1244</v>
      </c>
      <c r="B1030" s="292">
        <v>7</v>
      </c>
      <c r="C1030" s="292">
        <v>5</v>
      </c>
      <c r="D1030" s="293"/>
      <c r="E1030" s="294"/>
      <c r="F1030" s="282">
        <v>47775</v>
      </c>
      <c r="G1030" s="282">
        <v>47749</v>
      </c>
      <c r="H1030" s="283">
        <f t="shared" si="15"/>
        <v>99.945578231292515</v>
      </c>
    </row>
    <row r="1031" spans="1:8" x14ac:dyDescent="0.2">
      <c r="A1031" s="295" t="s">
        <v>721</v>
      </c>
      <c r="B1031" s="296">
        <v>7</v>
      </c>
      <c r="C1031" s="296">
        <v>5</v>
      </c>
      <c r="D1031" s="297">
        <v>700000000</v>
      </c>
      <c r="E1031" s="298"/>
      <c r="F1031" s="299">
        <v>45522</v>
      </c>
      <c r="G1031" s="299">
        <v>45502.7</v>
      </c>
      <c r="H1031" s="289">
        <f t="shared" si="15"/>
        <v>99.957602917270762</v>
      </c>
    </row>
    <row r="1032" spans="1:8" x14ac:dyDescent="0.2">
      <c r="A1032" s="295" t="s">
        <v>1165</v>
      </c>
      <c r="B1032" s="296">
        <v>7</v>
      </c>
      <c r="C1032" s="296">
        <v>5</v>
      </c>
      <c r="D1032" s="297">
        <v>720000000</v>
      </c>
      <c r="E1032" s="298"/>
      <c r="F1032" s="299">
        <v>45522</v>
      </c>
      <c r="G1032" s="299">
        <v>45502.7</v>
      </c>
      <c r="H1032" s="289">
        <f t="shared" si="15"/>
        <v>99.957602917270762</v>
      </c>
    </row>
    <row r="1033" spans="1:8" x14ac:dyDescent="0.2">
      <c r="A1033" s="295" t="s">
        <v>1245</v>
      </c>
      <c r="B1033" s="296">
        <v>7</v>
      </c>
      <c r="C1033" s="296">
        <v>5</v>
      </c>
      <c r="D1033" s="297">
        <v>720700000</v>
      </c>
      <c r="E1033" s="298"/>
      <c r="F1033" s="299">
        <v>45522</v>
      </c>
      <c r="G1033" s="299">
        <v>45502.7</v>
      </c>
      <c r="H1033" s="289">
        <f t="shared" si="15"/>
        <v>99.957602917270762</v>
      </c>
    </row>
    <row r="1034" spans="1:8" ht="33.75" x14ac:dyDescent="0.2">
      <c r="A1034" s="295" t="s">
        <v>1246</v>
      </c>
      <c r="B1034" s="296">
        <v>7</v>
      </c>
      <c r="C1034" s="296">
        <v>5</v>
      </c>
      <c r="D1034" s="297">
        <v>720742900</v>
      </c>
      <c r="E1034" s="298"/>
      <c r="F1034" s="299">
        <v>45522</v>
      </c>
      <c r="G1034" s="299">
        <v>45502.7</v>
      </c>
      <c r="H1034" s="289">
        <f t="shared" si="15"/>
        <v>99.957602917270762</v>
      </c>
    </row>
    <row r="1035" spans="1:8" ht="22.5" x14ac:dyDescent="0.2">
      <c r="A1035" s="295" t="s">
        <v>724</v>
      </c>
      <c r="B1035" s="296">
        <v>7</v>
      </c>
      <c r="C1035" s="296">
        <v>5</v>
      </c>
      <c r="D1035" s="297">
        <v>720742900</v>
      </c>
      <c r="E1035" s="298">
        <v>600</v>
      </c>
      <c r="F1035" s="299">
        <v>45522</v>
      </c>
      <c r="G1035" s="299">
        <v>45502.7</v>
      </c>
      <c r="H1035" s="289">
        <f t="shared" si="15"/>
        <v>99.957602917270762</v>
      </c>
    </row>
    <row r="1036" spans="1:8" ht="22.5" x14ac:dyDescent="0.2">
      <c r="A1036" s="295" t="s">
        <v>1234</v>
      </c>
      <c r="B1036" s="296">
        <v>7</v>
      </c>
      <c r="C1036" s="296">
        <v>5</v>
      </c>
      <c r="D1036" s="297">
        <v>900000000</v>
      </c>
      <c r="E1036" s="298"/>
      <c r="F1036" s="299">
        <v>1053</v>
      </c>
      <c r="G1036" s="299">
        <v>1046.3</v>
      </c>
      <c r="H1036" s="289">
        <f t="shared" si="15"/>
        <v>99.363722697056019</v>
      </c>
    </row>
    <row r="1037" spans="1:8" x14ac:dyDescent="0.2">
      <c r="A1037" s="295" t="s">
        <v>1235</v>
      </c>
      <c r="B1037" s="296">
        <v>7</v>
      </c>
      <c r="C1037" s="296">
        <v>5</v>
      </c>
      <c r="D1037" s="297">
        <v>930000000</v>
      </c>
      <c r="E1037" s="298"/>
      <c r="F1037" s="299">
        <v>1053</v>
      </c>
      <c r="G1037" s="299">
        <v>1046.3</v>
      </c>
      <c r="H1037" s="289">
        <f t="shared" si="15"/>
        <v>99.363722697056019</v>
      </c>
    </row>
    <row r="1038" spans="1:8" ht="22.5" x14ac:dyDescent="0.2">
      <c r="A1038" s="295" t="s">
        <v>1236</v>
      </c>
      <c r="B1038" s="296">
        <v>7</v>
      </c>
      <c r="C1038" s="296">
        <v>5</v>
      </c>
      <c r="D1038" s="297">
        <v>930100000</v>
      </c>
      <c r="E1038" s="298"/>
      <c r="F1038" s="299">
        <v>1053</v>
      </c>
      <c r="G1038" s="299">
        <v>1046.3</v>
      </c>
      <c r="H1038" s="289">
        <f t="shared" ref="H1038:H1101" si="16">+G1038/F1038*100</f>
        <v>99.363722697056019</v>
      </c>
    </row>
    <row r="1039" spans="1:8" x14ac:dyDescent="0.2">
      <c r="A1039" s="295" t="s">
        <v>1247</v>
      </c>
      <c r="B1039" s="296">
        <v>7</v>
      </c>
      <c r="C1039" s="296">
        <v>5</v>
      </c>
      <c r="D1039" s="297">
        <v>930142990</v>
      </c>
      <c r="E1039" s="298"/>
      <c r="F1039" s="299">
        <v>1053</v>
      </c>
      <c r="G1039" s="299">
        <v>1046.3</v>
      </c>
      <c r="H1039" s="289">
        <f t="shared" si="16"/>
        <v>99.363722697056019</v>
      </c>
    </row>
    <row r="1040" spans="1:8" ht="22.5" x14ac:dyDescent="0.2">
      <c r="A1040" s="295" t="s">
        <v>724</v>
      </c>
      <c r="B1040" s="296">
        <v>7</v>
      </c>
      <c r="C1040" s="296">
        <v>5</v>
      </c>
      <c r="D1040" s="297">
        <v>930142990</v>
      </c>
      <c r="E1040" s="298">
        <v>600</v>
      </c>
      <c r="F1040" s="299">
        <v>1053</v>
      </c>
      <c r="G1040" s="299">
        <v>1046.3</v>
      </c>
      <c r="H1040" s="289">
        <f t="shared" si="16"/>
        <v>99.363722697056019</v>
      </c>
    </row>
    <row r="1041" spans="1:8" ht="22.5" x14ac:dyDescent="0.2">
      <c r="A1041" s="295" t="s">
        <v>1248</v>
      </c>
      <c r="B1041" s="296">
        <v>7</v>
      </c>
      <c r="C1041" s="296">
        <v>5</v>
      </c>
      <c r="D1041" s="297">
        <v>2800000000</v>
      </c>
      <c r="E1041" s="298"/>
      <c r="F1041" s="299">
        <v>1200</v>
      </c>
      <c r="G1041" s="299">
        <v>1200</v>
      </c>
      <c r="H1041" s="289">
        <f t="shared" si="16"/>
        <v>100</v>
      </c>
    </row>
    <row r="1042" spans="1:8" x14ac:dyDescent="0.2">
      <c r="A1042" s="295" t="s">
        <v>1249</v>
      </c>
      <c r="B1042" s="296">
        <v>7</v>
      </c>
      <c r="C1042" s="296">
        <v>5</v>
      </c>
      <c r="D1042" s="297">
        <v>2800000020</v>
      </c>
      <c r="E1042" s="298"/>
      <c r="F1042" s="299">
        <v>1200</v>
      </c>
      <c r="G1042" s="299">
        <v>1200</v>
      </c>
      <c r="H1042" s="289">
        <f t="shared" si="16"/>
        <v>100</v>
      </c>
    </row>
    <row r="1043" spans="1:8" x14ac:dyDescent="0.2">
      <c r="A1043" s="295" t="s">
        <v>698</v>
      </c>
      <c r="B1043" s="296">
        <v>7</v>
      </c>
      <c r="C1043" s="296">
        <v>5</v>
      </c>
      <c r="D1043" s="297">
        <v>2800000020</v>
      </c>
      <c r="E1043" s="298">
        <v>200</v>
      </c>
      <c r="F1043" s="299">
        <v>1200</v>
      </c>
      <c r="G1043" s="299">
        <v>1200</v>
      </c>
      <c r="H1043" s="289">
        <f t="shared" si="16"/>
        <v>100</v>
      </c>
    </row>
    <row r="1044" spans="1:8" s="285" customFormat="1" ht="10.5" x14ac:dyDescent="0.15">
      <c r="A1044" s="291" t="s">
        <v>1250</v>
      </c>
      <c r="B1044" s="292">
        <v>7</v>
      </c>
      <c r="C1044" s="292">
        <v>7</v>
      </c>
      <c r="D1044" s="293"/>
      <c r="E1044" s="294"/>
      <c r="F1044" s="282">
        <v>28822.1</v>
      </c>
      <c r="G1044" s="282">
        <v>24272.2</v>
      </c>
      <c r="H1044" s="283">
        <f t="shared" si="16"/>
        <v>84.213849788877297</v>
      </c>
    </row>
    <row r="1045" spans="1:8" x14ac:dyDescent="0.2">
      <c r="A1045" s="295" t="s">
        <v>721</v>
      </c>
      <c r="B1045" s="296">
        <v>7</v>
      </c>
      <c r="C1045" s="296">
        <v>7</v>
      </c>
      <c r="D1045" s="297">
        <v>700000000</v>
      </c>
      <c r="E1045" s="298"/>
      <c r="F1045" s="299">
        <v>10130</v>
      </c>
      <c r="G1045" s="299">
        <v>8773.7000000000007</v>
      </c>
      <c r="H1045" s="289">
        <f t="shared" si="16"/>
        <v>86.611056268509387</v>
      </c>
    </row>
    <row r="1046" spans="1:8" x14ac:dyDescent="0.2">
      <c r="A1046" s="295" t="s">
        <v>1251</v>
      </c>
      <c r="B1046" s="296">
        <v>7</v>
      </c>
      <c r="C1046" s="296">
        <v>7</v>
      </c>
      <c r="D1046" s="297">
        <v>760000000</v>
      </c>
      <c r="E1046" s="298"/>
      <c r="F1046" s="299">
        <v>10130</v>
      </c>
      <c r="G1046" s="299">
        <v>8773.7000000000007</v>
      </c>
      <c r="H1046" s="289">
        <f t="shared" si="16"/>
        <v>86.611056268509387</v>
      </c>
    </row>
    <row r="1047" spans="1:8" ht="22.5" x14ac:dyDescent="0.2">
      <c r="A1047" s="295" t="s">
        <v>1252</v>
      </c>
      <c r="B1047" s="296">
        <v>7</v>
      </c>
      <c r="C1047" s="296">
        <v>7</v>
      </c>
      <c r="D1047" s="297">
        <v>760100000</v>
      </c>
      <c r="E1047" s="298"/>
      <c r="F1047" s="299">
        <v>5610.8</v>
      </c>
      <c r="G1047" s="299">
        <v>4539.3999999999996</v>
      </c>
      <c r="H1047" s="289">
        <f t="shared" si="16"/>
        <v>80.904683824053606</v>
      </c>
    </row>
    <row r="1048" spans="1:8" ht="22.5" x14ac:dyDescent="0.2">
      <c r="A1048" s="295" t="s">
        <v>1253</v>
      </c>
      <c r="B1048" s="296">
        <v>7</v>
      </c>
      <c r="C1048" s="296">
        <v>7</v>
      </c>
      <c r="D1048" s="297">
        <v>760143200</v>
      </c>
      <c r="E1048" s="298"/>
      <c r="F1048" s="299">
        <v>5610.8</v>
      </c>
      <c r="G1048" s="299">
        <v>4539.3999999999996</v>
      </c>
      <c r="H1048" s="289">
        <f t="shared" si="16"/>
        <v>80.904683824053606</v>
      </c>
    </row>
    <row r="1049" spans="1:8" x14ac:dyDescent="0.2">
      <c r="A1049" s="295" t="s">
        <v>698</v>
      </c>
      <c r="B1049" s="296">
        <v>7</v>
      </c>
      <c r="C1049" s="296">
        <v>7</v>
      </c>
      <c r="D1049" s="297">
        <v>760143200</v>
      </c>
      <c r="E1049" s="298">
        <v>200</v>
      </c>
      <c r="F1049" s="299">
        <v>2263.9</v>
      </c>
      <c r="G1049" s="299">
        <v>1300</v>
      </c>
      <c r="H1049" s="289">
        <f t="shared" si="16"/>
        <v>57.42303105260833</v>
      </c>
    </row>
    <row r="1050" spans="1:8" x14ac:dyDescent="0.2">
      <c r="A1050" s="295" t="s">
        <v>707</v>
      </c>
      <c r="B1050" s="296">
        <v>7</v>
      </c>
      <c r="C1050" s="296">
        <v>7</v>
      </c>
      <c r="D1050" s="297">
        <v>760143200</v>
      </c>
      <c r="E1050" s="298">
        <v>300</v>
      </c>
      <c r="F1050" s="299">
        <v>100</v>
      </c>
      <c r="G1050" s="299">
        <v>0</v>
      </c>
      <c r="H1050" s="289">
        <f t="shared" si="16"/>
        <v>0</v>
      </c>
    </row>
    <row r="1051" spans="1:8" ht="22.5" x14ac:dyDescent="0.2">
      <c r="A1051" s="295" t="s">
        <v>724</v>
      </c>
      <c r="B1051" s="296">
        <v>7</v>
      </c>
      <c r="C1051" s="296">
        <v>7</v>
      </c>
      <c r="D1051" s="297">
        <v>760143200</v>
      </c>
      <c r="E1051" s="298">
        <v>600</v>
      </c>
      <c r="F1051" s="299">
        <v>3246.9</v>
      </c>
      <c r="G1051" s="299">
        <v>3239.4</v>
      </c>
      <c r="H1051" s="289">
        <f t="shared" si="16"/>
        <v>99.769010440728081</v>
      </c>
    </row>
    <row r="1052" spans="1:8" x14ac:dyDescent="0.2">
      <c r="A1052" s="295" t="s">
        <v>1254</v>
      </c>
      <c r="B1052" s="296">
        <v>7</v>
      </c>
      <c r="C1052" s="296">
        <v>7</v>
      </c>
      <c r="D1052" s="297">
        <v>760500000</v>
      </c>
      <c r="E1052" s="298"/>
      <c r="F1052" s="299">
        <v>4519.2</v>
      </c>
      <c r="G1052" s="299">
        <v>4234.3</v>
      </c>
      <c r="H1052" s="289">
        <f t="shared" si="16"/>
        <v>93.695786864931847</v>
      </c>
    </row>
    <row r="1053" spans="1:8" x14ac:dyDescent="0.2">
      <c r="A1053" s="295" t="s">
        <v>1255</v>
      </c>
      <c r="B1053" s="296">
        <v>7</v>
      </c>
      <c r="C1053" s="296">
        <v>7</v>
      </c>
      <c r="D1053" s="297">
        <v>760575040</v>
      </c>
      <c r="E1053" s="298"/>
      <c r="F1053" s="299">
        <v>4519.2</v>
      </c>
      <c r="G1053" s="299">
        <v>4234.3</v>
      </c>
      <c r="H1053" s="289">
        <f t="shared" si="16"/>
        <v>93.695786864931847</v>
      </c>
    </row>
    <row r="1054" spans="1:8" x14ac:dyDescent="0.2">
      <c r="A1054" s="295" t="s">
        <v>710</v>
      </c>
      <c r="B1054" s="296">
        <v>7</v>
      </c>
      <c r="C1054" s="296">
        <v>7</v>
      </c>
      <c r="D1054" s="297">
        <v>760575040</v>
      </c>
      <c r="E1054" s="298">
        <v>500</v>
      </c>
      <c r="F1054" s="299">
        <v>4519.2</v>
      </c>
      <c r="G1054" s="299">
        <v>4234.3</v>
      </c>
      <c r="H1054" s="289">
        <f t="shared" si="16"/>
        <v>93.695786864931847</v>
      </c>
    </row>
    <row r="1055" spans="1:8" ht="22.5" x14ac:dyDescent="0.2">
      <c r="A1055" s="295" t="s">
        <v>1204</v>
      </c>
      <c r="B1055" s="296">
        <v>7</v>
      </c>
      <c r="C1055" s="296">
        <v>7</v>
      </c>
      <c r="D1055" s="297">
        <v>1000000000</v>
      </c>
      <c r="E1055" s="298"/>
      <c r="F1055" s="299">
        <v>12679.6</v>
      </c>
      <c r="G1055" s="299">
        <v>10716.5</v>
      </c>
      <c r="H1055" s="289">
        <f t="shared" si="16"/>
        <v>84.517650399066213</v>
      </c>
    </row>
    <row r="1056" spans="1:8" ht="22.5" x14ac:dyDescent="0.2">
      <c r="A1056" s="295" t="s">
        <v>1256</v>
      </c>
      <c r="B1056" s="296">
        <v>7</v>
      </c>
      <c r="C1056" s="296">
        <v>7</v>
      </c>
      <c r="D1056" s="297">
        <v>1020000000</v>
      </c>
      <c r="E1056" s="298"/>
      <c r="F1056" s="299">
        <v>12679.6</v>
      </c>
      <c r="G1056" s="299">
        <v>10716.5</v>
      </c>
      <c r="H1056" s="289">
        <f t="shared" si="16"/>
        <v>84.517650399066213</v>
      </c>
    </row>
    <row r="1057" spans="1:8" ht="22.5" x14ac:dyDescent="0.2">
      <c r="A1057" s="295" t="s">
        <v>1257</v>
      </c>
      <c r="B1057" s="296">
        <v>7</v>
      </c>
      <c r="C1057" s="296">
        <v>7</v>
      </c>
      <c r="D1057" s="297">
        <v>1020043200</v>
      </c>
      <c r="E1057" s="298"/>
      <c r="F1057" s="299">
        <v>12679.6</v>
      </c>
      <c r="G1057" s="299">
        <v>10716.5</v>
      </c>
      <c r="H1057" s="289">
        <f t="shared" si="16"/>
        <v>84.517650399066213</v>
      </c>
    </row>
    <row r="1058" spans="1:8" ht="22.5" x14ac:dyDescent="0.2">
      <c r="A1058" s="295" t="s">
        <v>724</v>
      </c>
      <c r="B1058" s="296">
        <v>7</v>
      </c>
      <c r="C1058" s="296">
        <v>7</v>
      </c>
      <c r="D1058" s="297">
        <v>1020043200</v>
      </c>
      <c r="E1058" s="298">
        <v>600</v>
      </c>
      <c r="F1058" s="299">
        <v>12679.6</v>
      </c>
      <c r="G1058" s="299">
        <v>10716.5</v>
      </c>
      <c r="H1058" s="289">
        <f t="shared" si="16"/>
        <v>84.517650399066213</v>
      </c>
    </row>
    <row r="1059" spans="1:8" ht="22.5" x14ac:dyDescent="0.2">
      <c r="A1059" s="295" t="s">
        <v>1258</v>
      </c>
      <c r="B1059" s="296">
        <v>7</v>
      </c>
      <c r="C1059" s="296">
        <v>7</v>
      </c>
      <c r="D1059" s="297">
        <v>2200000000</v>
      </c>
      <c r="E1059" s="298"/>
      <c r="F1059" s="299">
        <v>5712.5</v>
      </c>
      <c r="G1059" s="299">
        <v>4782</v>
      </c>
      <c r="H1059" s="289">
        <f t="shared" si="16"/>
        <v>83.711159737417944</v>
      </c>
    </row>
    <row r="1060" spans="1:8" ht="22.5" x14ac:dyDescent="0.2">
      <c r="A1060" s="295" t="s">
        <v>1259</v>
      </c>
      <c r="B1060" s="296">
        <v>7</v>
      </c>
      <c r="C1060" s="296">
        <v>7</v>
      </c>
      <c r="D1060" s="297">
        <v>2210000000</v>
      </c>
      <c r="E1060" s="298"/>
      <c r="F1060" s="299">
        <v>516</v>
      </c>
      <c r="G1060" s="299">
        <v>0</v>
      </c>
      <c r="H1060" s="289">
        <f t="shared" si="16"/>
        <v>0</v>
      </c>
    </row>
    <row r="1061" spans="1:8" ht="33.75" x14ac:dyDescent="0.2">
      <c r="A1061" s="295" t="s">
        <v>1260</v>
      </c>
      <c r="B1061" s="296">
        <v>7</v>
      </c>
      <c r="C1061" s="296">
        <v>7</v>
      </c>
      <c r="D1061" s="297">
        <v>2210200000</v>
      </c>
      <c r="E1061" s="298"/>
      <c r="F1061" s="299">
        <v>516</v>
      </c>
      <c r="G1061" s="299">
        <v>0</v>
      </c>
      <c r="H1061" s="289">
        <f t="shared" si="16"/>
        <v>0</v>
      </c>
    </row>
    <row r="1062" spans="1:8" x14ac:dyDescent="0.2">
      <c r="A1062" s="295" t="s">
        <v>1261</v>
      </c>
      <c r="B1062" s="296">
        <v>7</v>
      </c>
      <c r="C1062" s="296">
        <v>7</v>
      </c>
      <c r="D1062" s="297">
        <v>2210243200</v>
      </c>
      <c r="E1062" s="298"/>
      <c r="F1062" s="299">
        <v>516</v>
      </c>
      <c r="G1062" s="299">
        <v>0</v>
      </c>
      <c r="H1062" s="289">
        <f t="shared" si="16"/>
        <v>0</v>
      </c>
    </row>
    <row r="1063" spans="1:8" x14ac:dyDescent="0.2">
      <c r="A1063" s="295" t="s">
        <v>698</v>
      </c>
      <c r="B1063" s="296">
        <v>7</v>
      </c>
      <c r="C1063" s="296">
        <v>7</v>
      </c>
      <c r="D1063" s="297">
        <v>2210243200</v>
      </c>
      <c r="E1063" s="298">
        <v>200</v>
      </c>
      <c r="F1063" s="299">
        <v>516</v>
      </c>
      <c r="G1063" s="299">
        <v>0</v>
      </c>
      <c r="H1063" s="289">
        <f t="shared" si="16"/>
        <v>0</v>
      </c>
    </row>
    <row r="1064" spans="1:8" x14ac:dyDescent="0.2">
      <c r="A1064" s="295" t="s">
        <v>1262</v>
      </c>
      <c r="B1064" s="296">
        <v>7</v>
      </c>
      <c r="C1064" s="296">
        <v>7</v>
      </c>
      <c r="D1064" s="297">
        <v>2220000000</v>
      </c>
      <c r="E1064" s="298"/>
      <c r="F1064" s="299">
        <v>5196.5</v>
      </c>
      <c r="G1064" s="299">
        <v>4782</v>
      </c>
      <c r="H1064" s="289">
        <f t="shared" si="16"/>
        <v>92.023477340517658</v>
      </c>
    </row>
    <row r="1065" spans="1:8" ht="22.5" x14ac:dyDescent="0.2">
      <c r="A1065" s="295" t="s">
        <v>1263</v>
      </c>
      <c r="B1065" s="296">
        <v>7</v>
      </c>
      <c r="C1065" s="296">
        <v>7</v>
      </c>
      <c r="D1065" s="297">
        <v>2220100000</v>
      </c>
      <c r="E1065" s="298"/>
      <c r="F1065" s="299">
        <v>5196.5</v>
      </c>
      <c r="G1065" s="299">
        <v>4782</v>
      </c>
      <c r="H1065" s="289">
        <f t="shared" si="16"/>
        <v>92.023477340517658</v>
      </c>
    </row>
    <row r="1066" spans="1:8" x14ac:dyDescent="0.2">
      <c r="A1066" s="295" t="s">
        <v>1264</v>
      </c>
      <c r="B1066" s="296">
        <v>7</v>
      </c>
      <c r="C1066" s="296">
        <v>7</v>
      </c>
      <c r="D1066" s="297">
        <v>2220160930</v>
      </c>
      <c r="E1066" s="298"/>
      <c r="F1066" s="299">
        <v>5196.5</v>
      </c>
      <c r="G1066" s="299">
        <v>4782</v>
      </c>
      <c r="H1066" s="289">
        <f t="shared" si="16"/>
        <v>92.023477340517658</v>
      </c>
    </row>
    <row r="1067" spans="1:8" x14ac:dyDescent="0.2">
      <c r="A1067" s="295" t="s">
        <v>698</v>
      </c>
      <c r="B1067" s="296">
        <v>7</v>
      </c>
      <c r="C1067" s="296">
        <v>7</v>
      </c>
      <c r="D1067" s="297">
        <v>2220160930</v>
      </c>
      <c r="E1067" s="298">
        <v>200</v>
      </c>
      <c r="F1067" s="299">
        <v>185</v>
      </c>
      <c r="G1067" s="299">
        <v>162.80000000000001</v>
      </c>
      <c r="H1067" s="289">
        <f t="shared" si="16"/>
        <v>88.000000000000014</v>
      </c>
    </row>
    <row r="1068" spans="1:8" x14ac:dyDescent="0.2">
      <c r="A1068" s="295" t="s">
        <v>707</v>
      </c>
      <c r="B1068" s="296">
        <v>7</v>
      </c>
      <c r="C1068" s="296">
        <v>7</v>
      </c>
      <c r="D1068" s="297">
        <v>2220160930</v>
      </c>
      <c r="E1068" s="298">
        <v>300</v>
      </c>
      <c r="F1068" s="299">
        <v>1000.2</v>
      </c>
      <c r="G1068" s="299">
        <v>1000.3</v>
      </c>
      <c r="H1068" s="289">
        <f t="shared" si="16"/>
        <v>100.00999800039992</v>
      </c>
    </row>
    <row r="1069" spans="1:8" ht="22.5" x14ac:dyDescent="0.2">
      <c r="A1069" s="295" t="s">
        <v>724</v>
      </c>
      <c r="B1069" s="296">
        <v>7</v>
      </c>
      <c r="C1069" s="296">
        <v>7</v>
      </c>
      <c r="D1069" s="297">
        <v>2220160930</v>
      </c>
      <c r="E1069" s="298">
        <v>600</v>
      </c>
      <c r="F1069" s="299">
        <v>2952.1</v>
      </c>
      <c r="G1069" s="299">
        <v>2559.6999999999998</v>
      </c>
      <c r="H1069" s="289">
        <f t="shared" si="16"/>
        <v>86.707767352054461</v>
      </c>
    </row>
    <row r="1070" spans="1:8" x14ac:dyDescent="0.2">
      <c r="A1070" s="295" t="s">
        <v>713</v>
      </c>
      <c r="B1070" s="296">
        <v>7</v>
      </c>
      <c r="C1070" s="296">
        <v>7</v>
      </c>
      <c r="D1070" s="297">
        <v>2220160930</v>
      </c>
      <c r="E1070" s="298">
        <v>800</v>
      </c>
      <c r="F1070" s="299">
        <v>1059.2</v>
      </c>
      <c r="G1070" s="299">
        <v>1059.2</v>
      </c>
      <c r="H1070" s="289">
        <f t="shared" si="16"/>
        <v>100</v>
      </c>
    </row>
    <row r="1071" spans="1:8" ht="22.5" x14ac:dyDescent="0.2">
      <c r="A1071" s="295" t="s">
        <v>1265</v>
      </c>
      <c r="B1071" s="296">
        <v>7</v>
      </c>
      <c r="C1071" s="296">
        <v>7</v>
      </c>
      <c r="D1071" s="297">
        <v>2700000000</v>
      </c>
      <c r="E1071" s="298"/>
      <c r="F1071" s="299">
        <v>300</v>
      </c>
      <c r="G1071" s="299">
        <v>0</v>
      </c>
      <c r="H1071" s="289">
        <f t="shared" si="16"/>
        <v>0</v>
      </c>
    </row>
    <row r="1072" spans="1:8" ht="22.5" x14ac:dyDescent="0.2">
      <c r="A1072" s="295" t="s">
        <v>1266</v>
      </c>
      <c r="B1072" s="296">
        <v>7</v>
      </c>
      <c r="C1072" s="296">
        <v>7</v>
      </c>
      <c r="D1072" s="297">
        <v>2700100000</v>
      </c>
      <c r="E1072" s="298"/>
      <c r="F1072" s="299">
        <v>300</v>
      </c>
      <c r="G1072" s="299">
        <v>0</v>
      </c>
      <c r="H1072" s="289">
        <f t="shared" si="16"/>
        <v>0</v>
      </c>
    </row>
    <row r="1073" spans="1:8" x14ac:dyDescent="0.2">
      <c r="A1073" s="295" t="s">
        <v>1267</v>
      </c>
      <c r="B1073" s="296">
        <v>7</v>
      </c>
      <c r="C1073" s="296">
        <v>7</v>
      </c>
      <c r="D1073" s="297">
        <v>2700102000</v>
      </c>
      <c r="E1073" s="298"/>
      <c r="F1073" s="299">
        <v>300</v>
      </c>
      <c r="G1073" s="299">
        <v>0</v>
      </c>
      <c r="H1073" s="289">
        <f t="shared" si="16"/>
        <v>0</v>
      </c>
    </row>
    <row r="1074" spans="1:8" x14ac:dyDescent="0.2">
      <c r="A1074" s="295" t="s">
        <v>698</v>
      </c>
      <c r="B1074" s="296">
        <v>7</v>
      </c>
      <c r="C1074" s="296">
        <v>7</v>
      </c>
      <c r="D1074" s="297">
        <v>2700102000</v>
      </c>
      <c r="E1074" s="298">
        <v>200</v>
      </c>
      <c r="F1074" s="299">
        <v>300</v>
      </c>
      <c r="G1074" s="299">
        <v>0</v>
      </c>
      <c r="H1074" s="289">
        <f t="shared" si="16"/>
        <v>0</v>
      </c>
    </row>
    <row r="1075" spans="1:8" s="285" customFormat="1" ht="10.5" x14ac:dyDescent="0.15">
      <c r="A1075" s="291" t="s">
        <v>1268</v>
      </c>
      <c r="B1075" s="292">
        <v>7</v>
      </c>
      <c r="C1075" s="292">
        <v>8</v>
      </c>
      <c r="D1075" s="293"/>
      <c r="E1075" s="294"/>
      <c r="F1075" s="282">
        <v>45758.2</v>
      </c>
      <c r="G1075" s="282">
        <v>44944.9</v>
      </c>
      <c r="H1075" s="283">
        <f t="shared" si="16"/>
        <v>98.222613651760781</v>
      </c>
    </row>
    <row r="1076" spans="1:8" x14ac:dyDescent="0.2">
      <c r="A1076" s="295" t="s">
        <v>721</v>
      </c>
      <c r="B1076" s="296">
        <v>7</v>
      </c>
      <c r="C1076" s="296">
        <v>8</v>
      </c>
      <c r="D1076" s="297">
        <v>700000000</v>
      </c>
      <c r="E1076" s="298"/>
      <c r="F1076" s="299">
        <v>45758.2</v>
      </c>
      <c r="G1076" s="299">
        <v>44944.9</v>
      </c>
      <c r="H1076" s="289">
        <f t="shared" si="16"/>
        <v>98.222613651760781</v>
      </c>
    </row>
    <row r="1077" spans="1:8" ht="22.5" x14ac:dyDescent="0.2">
      <c r="A1077" s="295" t="s">
        <v>722</v>
      </c>
      <c r="B1077" s="296">
        <v>7</v>
      </c>
      <c r="C1077" s="296">
        <v>8</v>
      </c>
      <c r="D1077" s="297">
        <v>780000000</v>
      </c>
      <c r="E1077" s="298"/>
      <c r="F1077" s="299">
        <v>45758.2</v>
      </c>
      <c r="G1077" s="299">
        <v>44944.9</v>
      </c>
      <c r="H1077" s="289">
        <f t="shared" si="16"/>
        <v>98.222613651760781</v>
      </c>
    </row>
    <row r="1078" spans="1:8" ht="22.5" x14ac:dyDescent="0.2">
      <c r="A1078" s="295" t="s">
        <v>1269</v>
      </c>
      <c r="B1078" s="296">
        <v>7</v>
      </c>
      <c r="C1078" s="296">
        <v>8</v>
      </c>
      <c r="D1078" s="297">
        <v>780000310</v>
      </c>
      <c r="E1078" s="298"/>
      <c r="F1078" s="299">
        <v>29186.2</v>
      </c>
      <c r="G1078" s="299">
        <v>29186.2</v>
      </c>
      <c r="H1078" s="289">
        <f t="shared" si="16"/>
        <v>100</v>
      </c>
    </row>
    <row r="1079" spans="1:8" x14ac:dyDescent="0.2">
      <c r="A1079" s="295" t="s">
        <v>914</v>
      </c>
      <c r="B1079" s="296">
        <v>7</v>
      </c>
      <c r="C1079" s="296">
        <v>8</v>
      </c>
      <c r="D1079" s="297">
        <v>780000310</v>
      </c>
      <c r="E1079" s="298">
        <v>400</v>
      </c>
      <c r="F1079" s="299">
        <v>29186.2</v>
      </c>
      <c r="G1079" s="299">
        <v>29186.2</v>
      </c>
      <c r="H1079" s="289">
        <f t="shared" si="16"/>
        <v>100</v>
      </c>
    </row>
    <row r="1080" spans="1:8" ht="33.75" x14ac:dyDescent="0.2">
      <c r="A1080" s="295" t="s">
        <v>1270</v>
      </c>
      <c r="B1080" s="296">
        <v>7</v>
      </c>
      <c r="C1080" s="296">
        <v>8</v>
      </c>
      <c r="D1080" s="297">
        <v>780048100</v>
      </c>
      <c r="E1080" s="298"/>
      <c r="F1080" s="299">
        <v>16572</v>
      </c>
      <c r="G1080" s="299">
        <v>15758.7</v>
      </c>
      <c r="H1080" s="289">
        <f t="shared" si="16"/>
        <v>95.092324402606806</v>
      </c>
    </row>
    <row r="1081" spans="1:8" ht="22.5" x14ac:dyDescent="0.2">
      <c r="A1081" s="295" t="s">
        <v>724</v>
      </c>
      <c r="B1081" s="296">
        <v>7</v>
      </c>
      <c r="C1081" s="296">
        <v>8</v>
      </c>
      <c r="D1081" s="297">
        <v>780048100</v>
      </c>
      <c r="E1081" s="298">
        <v>600</v>
      </c>
      <c r="F1081" s="299">
        <v>16572</v>
      </c>
      <c r="G1081" s="299">
        <v>15758.7</v>
      </c>
      <c r="H1081" s="289">
        <f t="shared" si="16"/>
        <v>95.092324402606806</v>
      </c>
    </row>
    <row r="1082" spans="1:8" s="285" customFormat="1" ht="10.5" x14ac:dyDescent="0.15">
      <c r="A1082" s="291" t="s">
        <v>1271</v>
      </c>
      <c r="B1082" s="292">
        <v>7</v>
      </c>
      <c r="C1082" s="292">
        <v>9</v>
      </c>
      <c r="D1082" s="293"/>
      <c r="E1082" s="294"/>
      <c r="F1082" s="282">
        <v>590709.19999999995</v>
      </c>
      <c r="G1082" s="282">
        <v>550267.30000000005</v>
      </c>
      <c r="H1082" s="283">
        <f t="shared" si="16"/>
        <v>93.153670198466529</v>
      </c>
    </row>
    <row r="1083" spans="1:8" x14ac:dyDescent="0.2">
      <c r="A1083" s="295" t="s">
        <v>721</v>
      </c>
      <c r="B1083" s="296">
        <v>7</v>
      </c>
      <c r="C1083" s="296">
        <v>9</v>
      </c>
      <c r="D1083" s="297">
        <v>700000000</v>
      </c>
      <c r="E1083" s="298"/>
      <c r="F1083" s="299">
        <v>514523</v>
      </c>
      <c r="G1083" s="299">
        <v>484503.2</v>
      </c>
      <c r="H1083" s="289">
        <f t="shared" si="16"/>
        <v>94.165508636154257</v>
      </c>
    </row>
    <row r="1084" spans="1:8" x14ac:dyDescent="0.2">
      <c r="A1084" s="295" t="s">
        <v>1165</v>
      </c>
      <c r="B1084" s="296">
        <v>7</v>
      </c>
      <c r="C1084" s="296">
        <v>9</v>
      </c>
      <c r="D1084" s="297">
        <v>720000000</v>
      </c>
      <c r="E1084" s="298"/>
      <c r="F1084" s="299">
        <v>453974.7</v>
      </c>
      <c r="G1084" s="299">
        <v>427425.2</v>
      </c>
      <c r="H1084" s="289">
        <f t="shared" si="16"/>
        <v>94.151766607258068</v>
      </c>
    </row>
    <row r="1085" spans="1:8" ht="22.5" x14ac:dyDescent="0.2">
      <c r="A1085" s="295" t="s">
        <v>1166</v>
      </c>
      <c r="B1085" s="296">
        <v>7</v>
      </c>
      <c r="C1085" s="296">
        <v>9</v>
      </c>
      <c r="D1085" s="297">
        <v>720100000</v>
      </c>
      <c r="E1085" s="298"/>
      <c r="F1085" s="299">
        <v>55021.2</v>
      </c>
      <c r="G1085" s="299">
        <v>52618.3</v>
      </c>
      <c r="H1085" s="289">
        <f t="shared" si="16"/>
        <v>95.632774276097223</v>
      </c>
    </row>
    <row r="1086" spans="1:8" ht="22.5" x14ac:dyDescent="0.2">
      <c r="A1086" s="295" t="s">
        <v>1272</v>
      </c>
      <c r="B1086" s="296">
        <v>7</v>
      </c>
      <c r="C1086" s="296">
        <v>9</v>
      </c>
      <c r="D1086" s="297">
        <v>720145200</v>
      </c>
      <c r="E1086" s="298"/>
      <c r="F1086" s="299">
        <v>55021.2</v>
      </c>
      <c r="G1086" s="299">
        <v>52618.3</v>
      </c>
      <c r="H1086" s="289">
        <f t="shared" si="16"/>
        <v>95.632774276097223</v>
      </c>
    </row>
    <row r="1087" spans="1:8" ht="22.5" x14ac:dyDescent="0.2">
      <c r="A1087" s="295" t="s">
        <v>724</v>
      </c>
      <c r="B1087" s="296">
        <v>7</v>
      </c>
      <c r="C1087" s="296">
        <v>9</v>
      </c>
      <c r="D1087" s="297">
        <v>720145200</v>
      </c>
      <c r="E1087" s="298">
        <v>600</v>
      </c>
      <c r="F1087" s="299">
        <v>55021.2</v>
      </c>
      <c r="G1087" s="299">
        <v>52618.3</v>
      </c>
      <c r="H1087" s="289">
        <f t="shared" si="16"/>
        <v>95.632774276097223</v>
      </c>
    </row>
    <row r="1088" spans="1:8" ht="22.5" x14ac:dyDescent="0.2">
      <c r="A1088" s="295" t="s">
        <v>1273</v>
      </c>
      <c r="B1088" s="296">
        <v>7</v>
      </c>
      <c r="C1088" s="296">
        <v>9</v>
      </c>
      <c r="D1088" s="297">
        <v>720300000</v>
      </c>
      <c r="E1088" s="298"/>
      <c r="F1088" s="299">
        <v>18890</v>
      </c>
      <c r="G1088" s="299">
        <v>18011.2</v>
      </c>
      <c r="H1088" s="289">
        <f t="shared" si="16"/>
        <v>95.347803070407622</v>
      </c>
    </row>
    <row r="1089" spans="1:8" ht="33.75" x14ac:dyDescent="0.2">
      <c r="A1089" s="295" t="s">
        <v>1274</v>
      </c>
      <c r="B1089" s="296">
        <v>7</v>
      </c>
      <c r="C1089" s="296">
        <v>9</v>
      </c>
      <c r="D1089" s="297">
        <v>720343550</v>
      </c>
      <c r="E1089" s="298"/>
      <c r="F1089" s="299">
        <v>18890</v>
      </c>
      <c r="G1089" s="299">
        <v>18011.2</v>
      </c>
      <c r="H1089" s="289">
        <f t="shared" si="16"/>
        <v>95.347803070407622</v>
      </c>
    </row>
    <row r="1090" spans="1:8" ht="22.5" x14ac:dyDescent="0.2">
      <c r="A1090" s="295" t="s">
        <v>724</v>
      </c>
      <c r="B1090" s="296">
        <v>7</v>
      </c>
      <c r="C1090" s="296">
        <v>9</v>
      </c>
      <c r="D1090" s="297">
        <v>720343550</v>
      </c>
      <c r="E1090" s="298">
        <v>600</v>
      </c>
      <c r="F1090" s="299">
        <v>18890</v>
      </c>
      <c r="G1090" s="299">
        <v>18011.2</v>
      </c>
      <c r="H1090" s="289">
        <f t="shared" si="16"/>
        <v>95.347803070407622</v>
      </c>
    </row>
    <row r="1091" spans="1:8" x14ac:dyDescent="0.2">
      <c r="A1091" s="295" t="s">
        <v>1275</v>
      </c>
      <c r="B1091" s="296">
        <v>7</v>
      </c>
      <c r="C1091" s="296">
        <v>9</v>
      </c>
      <c r="D1091" s="297">
        <v>720400000</v>
      </c>
      <c r="E1091" s="298"/>
      <c r="F1091" s="299">
        <v>1372</v>
      </c>
      <c r="G1091" s="299">
        <v>1162.3</v>
      </c>
      <c r="H1091" s="289">
        <f t="shared" si="16"/>
        <v>84.71574344023324</v>
      </c>
    </row>
    <row r="1092" spans="1:8" x14ac:dyDescent="0.2">
      <c r="A1092" s="295" t="s">
        <v>1276</v>
      </c>
      <c r="B1092" s="296">
        <v>7</v>
      </c>
      <c r="C1092" s="296">
        <v>9</v>
      </c>
      <c r="D1092" s="297">
        <v>720443640</v>
      </c>
      <c r="E1092" s="298"/>
      <c r="F1092" s="299">
        <v>1372</v>
      </c>
      <c r="G1092" s="299">
        <v>1162.3</v>
      </c>
      <c r="H1092" s="289">
        <f t="shared" si="16"/>
        <v>84.71574344023324</v>
      </c>
    </row>
    <row r="1093" spans="1:8" x14ac:dyDescent="0.2">
      <c r="A1093" s="295" t="s">
        <v>698</v>
      </c>
      <c r="B1093" s="296">
        <v>7</v>
      </c>
      <c r="C1093" s="296">
        <v>9</v>
      </c>
      <c r="D1093" s="297">
        <v>720443640</v>
      </c>
      <c r="E1093" s="298">
        <v>200</v>
      </c>
      <c r="F1093" s="299">
        <v>18</v>
      </c>
      <c r="G1093" s="299">
        <v>17.899999999999999</v>
      </c>
      <c r="H1093" s="289">
        <f t="shared" si="16"/>
        <v>99.444444444444429</v>
      </c>
    </row>
    <row r="1094" spans="1:8" ht="22.5" x14ac:dyDescent="0.2">
      <c r="A1094" s="295" t="s">
        <v>724</v>
      </c>
      <c r="B1094" s="296">
        <v>7</v>
      </c>
      <c r="C1094" s="296">
        <v>9</v>
      </c>
      <c r="D1094" s="297">
        <v>720443640</v>
      </c>
      <c r="E1094" s="298">
        <v>600</v>
      </c>
      <c r="F1094" s="299">
        <v>1354</v>
      </c>
      <c r="G1094" s="299">
        <v>1144.4000000000001</v>
      </c>
      <c r="H1094" s="289">
        <f t="shared" si="16"/>
        <v>84.519940915805023</v>
      </c>
    </row>
    <row r="1095" spans="1:8" x14ac:dyDescent="0.2">
      <c r="A1095" s="295" t="s">
        <v>1180</v>
      </c>
      <c r="B1095" s="296">
        <v>7</v>
      </c>
      <c r="C1095" s="296">
        <v>9</v>
      </c>
      <c r="D1095" s="297">
        <v>720500000</v>
      </c>
      <c r="E1095" s="298"/>
      <c r="F1095" s="299">
        <v>89485.2</v>
      </c>
      <c r="G1095" s="299">
        <v>82939.899999999994</v>
      </c>
      <c r="H1095" s="289">
        <f t="shared" si="16"/>
        <v>92.685606111401668</v>
      </c>
    </row>
    <row r="1096" spans="1:8" x14ac:dyDescent="0.2">
      <c r="A1096" s="295" t="s">
        <v>1277</v>
      </c>
      <c r="B1096" s="296">
        <v>7</v>
      </c>
      <c r="C1096" s="296">
        <v>9</v>
      </c>
      <c r="D1096" s="297">
        <v>720543621</v>
      </c>
      <c r="E1096" s="298"/>
      <c r="F1096" s="299">
        <v>88928.2</v>
      </c>
      <c r="G1096" s="299">
        <v>82412.7</v>
      </c>
      <c r="H1096" s="289">
        <f t="shared" si="16"/>
        <v>92.673302731866841</v>
      </c>
    </row>
    <row r="1097" spans="1:8" ht="33.75" x14ac:dyDescent="0.2">
      <c r="A1097" s="295" t="s">
        <v>695</v>
      </c>
      <c r="B1097" s="296">
        <v>7</v>
      </c>
      <c r="C1097" s="296">
        <v>9</v>
      </c>
      <c r="D1097" s="297">
        <v>720543621</v>
      </c>
      <c r="E1097" s="298">
        <v>100</v>
      </c>
      <c r="F1097" s="299">
        <v>65.2</v>
      </c>
      <c r="G1097" s="299">
        <v>46.7</v>
      </c>
      <c r="H1097" s="289">
        <f t="shared" si="16"/>
        <v>71.625766871165638</v>
      </c>
    </row>
    <row r="1098" spans="1:8" x14ac:dyDescent="0.2">
      <c r="A1098" s="295" t="s">
        <v>698</v>
      </c>
      <c r="B1098" s="296">
        <v>7</v>
      </c>
      <c r="C1098" s="296">
        <v>9</v>
      </c>
      <c r="D1098" s="297">
        <v>720543621</v>
      </c>
      <c r="E1098" s="298">
        <v>200</v>
      </c>
      <c r="F1098" s="299">
        <v>86072.3</v>
      </c>
      <c r="G1098" s="299">
        <v>79575.3</v>
      </c>
      <c r="H1098" s="289">
        <f t="shared" si="16"/>
        <v>92.451694679937674</v>
      </c>
    </row>
    <row r="1099" spans="1:8" ht="22.5" x14ac:dyDescent="0.2">
      <c r="A1099" s="295" t="s">
        <v>724</v>
      </c>
      <c r="B1099" s="296">
        <v>7</v>
      </c>
      <c r="C1099" s="296">
        <v>9</v>
      </c>
      <c r="D1099" s="297">
        <v>720543621</v>
      </c>
      <c r="E1099" s="298">
        <v>600</v>
      </c>
      <c r="F1099" s="299">
        <v>2788.2</v>
      </c>
      <c r="G1099" s="299">
        <v>2788.2</v>
      </c>
      <c r="H1099" s="289">
        <f t="shared" si="16"/>
        <v>100</v>
      </c>
    </row>
    <row r="1100" spans="1:8" x14ac:dyDescent="0.2">
      <c r="A1100" s="295" t="s">
        <v>713</v>
      </c>
      <c r="B1100" s="296">
        <v>7</v>
      </c>
      <c r="C1100" s="296">
        <v>9</v>
      </c>
      <c r="D1100" s="297">
        <v>720543621</v>
      </c>
      <c r="E1100" s="298">
        <v>800</v>
      </c>
      <c r="F1100" s="299">
        <v>2.5</v>
      </c>
      <c r="G1100" s="299">
        <v>2.5</v>
      </c>
      <c r="H1100" s="289">
        <f t="shared" si="16"/>
        <v>100</v>
      </c>
    </row>
    <row r="1101" spans="1:8" x14ac:dyDescent="0.2">
      <c r="A1101" s="295" t="s">
        <v>1278</v>
      </c>
      <c r="B1101" s="296">
        <v>7</v>
      </c>
      <c r="C1101" s="296">
        <v>9</v>
      </c>
      <c r="D1101" s="297">
        <v>720543670</v>
      </c>
      <c r="E1101" s="298"/>
      <c r="F1101" s="299">
        <v>557</v>
      </c>
      <c r="G1101" s="299">
        <v>527.20000000000005</v>
      </c>
      <c r="H1101" s="289">
        <f t="shared" si="16"/>
        <v>94.649910233393186</v>
      </c>
    </row>
    <row r="1102" spans="1:8" x14ac:dyDescent="0.2">
      <c r="A1102" s="295" t="s">
        <v>698</v>
      </c>
      <c r="B1102" s="296">
        <v>7</v>
      </c>
      <c r="C1102" s="296">
        <v>9</v>
      </c>
      <c r="D1102" s="297">
        <v>720543670</v>
      </c>
      <c r="E1102" s="298">
        <v>200</v>
      </c>
      <c r="F1102" s="299">
        <v>557</v>
      </c>
      <c r="G1102" s="299">
        <v>527.20000000000005</v>
      </c>
      <c r="H1102" s="289">
        <f t="shared" ref="H1102:H1165" si="17">+G1102/F1102*100</f>
        <v>94.649910233393186</v>
      </c>
    </row>
    <row r="1103" spans="1:8" x14ac:dyDescent="0.2">
      <c r="A1103" s="295" t="s">
        <v>1245</v>
      </c>
      <c r="B1103" s="296">
        <v>7</v>
      </c>
      <c r="C1103" s="296">
        <v>9</v>
      </c>
      <c r="D1103" s="297">
        <v>720700000</v>
      </c>
      <c r="E1103" s="298"/>
      <c r="F1103" s="299">
        <v>150</v>
      </c>
      <c r="G1103" s="299">
        <v>150</v>
      </c>
      <c r="H1103" s="289">
        <f t="shared" si="17"/>
        <v>100</v>
      </c>
    </row>
    <row r="1104" spans="1:8" x14ac:dyDescent="0.2">
      <c r="A1104" s="295" t="s">
        <v>1279</v>
      </c>
      <c r="B1104" s="296">
        <v>7</v>
      </c>
      <c r="C1104" s="296">
        <v>9</v>
      </c>
      <c r="D1104" s="297">
        <v>720743622</v>
      </c>
      <c r="E1104" s="298"/>
      <c r="F1104" s="299">
        <v>150</v>
      </c>
      <c r="G1104" s="299">
        <v>150</v>
      </c>
      <c r="H1104" s="289">
        <f t="shared" si="17"/>
        <v>100</v>
      </c>
    </row>
    <row r="1105" spans="1:8" ht="22.5" x14ac:dyDescent="0.2">
      <c r="A1105" s="295" t="s">
        <v>724</v>
      </c>
      <c r="B1105" s="296">
        <v>7</v>
      </c>
      <c r="C1105" s="296">
        <v>9</v>
      </c>
      <c r="D1105" s="297">
        <v>720743622</v>
      </c>
      <c r="E1105" s="298">
        <v>600</v>
      </c>
      <c r="F1105" s="299">
        <v>150</v>
      </c>
      <c r="G1105" s="299">
        <v>150</v>
      </c>
      <c r="H1105" s="289">
        <f t="shared" si="17"/>
        <v>100</v>
      </c>
    </row>
    <row r="1106" spans="1:8" x14ac:dyDescent="0.2">
      <c r="A1106" s="295" t="s">
        <v>1184</v>
      </c>
      <c r="B1106" s="296">
        <v>7</v>
      </c>
      <c r="C1106" s="296">
        <v>9</v>
      </c>
      <c r="D1106" s="297">
        <v>720800000</v>
      </c>
      <c r="E1106" s="298"/>
      <c r="F1106" s="299">
        <v>23000</v>
      </c>
      <c r="G1106" s="299">
        <v>23000</v>
      </c>
      <c r="H1106" s="289">
        <f t="shared" si="17"/>
        <v>100</v>
      </c>
    </row>
    <row r="1107" spans="1:8" ht="33.75" x14ac:dyDescent="0.2">
      <c r="A1107" s="295" t="s">
        <v>1280</v>
      </c>
      <c r="B1107" s="296">
        <v>7</v>
      </c>
      <c r="C1107" s="296">
        <v>9</v>
      </c>
      <c r="D1107" s="297" t="s">
        <v>1281</v>
      </c>
      <c r="E1107" s="298"/>
      <c r="F1107" s="299">
        <v>23000</v>
      </c>
      <c r="G1107" s="299">
        <v>23000</v>
      </c>
      <c r="H1107" s="289">
        <f t="shared" si="17"/>
        <v>100</v>
      </c>
    </row>
    <row r="1108" spans="1:8" x14ac:dyDescent="0.2">
      <c r="A1108" s="295" t="s">
        <v>707</v>
      </c>
      <c r="B1108" s="296">
        <v>7</v>
      </c>
      <c r="C1108" s="296">
        <v>9</v>
      </c>
      <c r="D1108" s="297" t="s">
        <v>1281</v>
      </c>
      <c r="E1108" s="298">
        <v>300</v>
      </c>
      <c r="F1108" s="299">
        <v>23000</v>
      </c>
      <c r="G1108" s="299">
        <v>23000</v>
      </c>
      <c r="H1108" s="289">
        <f t="shared" si="17"/>
        <v>100</v>
      </c>
    </row>
    <row r="1109" spans="1:8" x14ac:dyDescent="0.2">
      <c r="A1109" s="295" t="s">
        <v>1188</v>
      </c>
      <c r="B1109" s="296">
        <v>7</v>
      </c>
      <c r="C1109" s="296">
        <v>9</v>
      </c>
      <c r="D1109" s="297" t="s">
        <v>1189</v>
      </c>
      <c r="E1109" s="298"/>
      <c r="F1109" s="299">
        <v>46916.5</v>
      </c>
      <c r="G1109" s="299">
        <v>35843</v>
      </c>
      <c r="H1109" s="289">
        <f t="shared" si="17"/>
        <v>76.397429475770778</v>
      </c>
    </row>
    <row r="1110" spans="1:8" ht="33.75" x14ac:dyDescent="0.2">
      <c r="A1110" s="295" t="s">
        <v>1282</v>
      </c>
      <c r="B1110" s="296">
        <v>7</v>
      </c>
      <c r="C1110" s="296">
        <v>9</v>
      </c>
      <c r="D1110" s="297" t="s">
        <v>1283</v>
      </c>
      <c r="E1110" s="298"/>
      <c r="F1110" s="299">
        <v>46916.5</v>
      </c>
      <c r="G1110" s="299">
        <v>35843</v>
      </c>
      <c r="H1110" s="289">
        <f t="shared" si="17"/>
        <v>76.397429475770778</v>
      </c>
    </row>
    <row r="1111" spans="1:8" x14ac:dyDescent="0.2">
      <c r="A1111" s="295" t="s">
        <v>698</v>
      </c>
      <c r="B1111" s="296">
        <v>7</v>
      </c>
      <c r="C1111" s="296">
        <v>9</v>
      </c>
      <c r="D1111" s="297" t="s">
        <v>1283</v>
      </c>
      <c r="E1111" s="298">
        <v>200</v>
      </c>
      <c r="F1111" s="299">
        <v>46916.5</v>
      </c>
      <c r="G1111" s="299">
        <v>35843</v>
      </c>
      <c r="H1111" s="289">
        <f t="shared" si="17"/>
        <v>76.397429475770778</v>
      </c>
    </row>
    <row r="1112" spans="1:8" x14ac:dyDescent="0.2">
      <c r="A1112" s="295" t="s">
        <v>1284</v>
      </c>
      <c r="B1112" s="296">
        <v>7</v>
      </c>
      <c r="C1112" s="296">
        <v>9</v>
      </c>
      <c r="D1112" s="297" t="s">
        <v>1285</v>
      </c>
      <c r="E1112" s="298"/>
      <c r="F1112" s="299">
        <v>219139.8</v>
      </c>
      <c r="G1112" s="299">
        <v>213700.5</v>
      </c>
      <c r="H1112" s="289">
        <f t="shared" si="17"/>
        <v>97.517885842736007</v>
      </c>
    </row>
    <row r="1113" spans="1:8" ht="22.5" x14ac:dyDescent="0.2">
      <c r="A1113" s="295" t="s">
        <v>1286</v>
      </c>
      <c r="B1113" s="296">
        <v>7</v>
      </c>
      <c r="C1113" s="296">
        <v>9</v>
      </c>
      <c r="D1113" s="297" t="s">
        <v>1287</v>
      </c>
      <c r="E1113" s="298"/>
      <c r="F1113" s="299">
        <v>219139.8</v>
      </c>
      <c r="G1113" s="299">
        <v>213700.5</v>
      </c>
      <c r="H1113" s="289">
        <f t="shared" si="17"/>
        <v>97.517885842736007</v>
      </c>
    </row>
    <row r="1114" spans="1:8" x14ac:dyDescent="0.2">
      <c r="A1114" s="295" t="s">
        <v>698</v>
      </c>
      <c r="B1114" s="296">
        <v>7</v>
      </c>
      <c r="C1114" s="296">
        <v>9</v>
      </c>
      <c r="D1114" s="297" t="s">
        <v>1287</v>
      </c>
      <c r="E1114" s="298">
        <v>200</v>
      </c>
      <c r="F1114" s="299">
        <v>219139.8</v>
      </c>
      <c r="G1114" s="299">
        <v>213700.5</v>
      </c>
      <c r="H1114" s="289">
        <f t="shared" si="17"/>
        <v>97.517885842736007</v>
      </c>
    </row>
    <row r="1115" spans="1:8" x14ac:dyDescent="0.2">
      <c r="A1115" s="295" t="s">
        <v>1227</v>
      </c>
      <c r="B1115" s="296">
        <v>7</v>
      </c>
      <c r="C1115" s="296">
        <v>9</v>
      </c>
      <c r="D1115" s="297">
        <v>740000000</v>
      </c>
      <c r="E1115" s="298"/>
      <c r="F1115" s="299">
        <v>25521</v>
      </c>
      <c r="G1115" s="299">
        <v>24927.7</v>
      </c>
      <c r="H1115" s="289">
        <f t="shared" si="17"/>
        <v>97.675247835116181</v>
      </c>
    </row>
    <row r="1116" spans="1:8" ht="22.5" x14ac:dyDescent="0.2">
      <c r="A1116" s="295" t="s">
        <v>1228</v>
      </c>
      <c r="B1116" s="296">
        <v>7</v>
      </c>
      <c r="C1116" s="296">
        <v>9</v>
      </c>
      <c r="D1116" s="297">
        <v>740100000</v>
      </c>
      <c r="E1116" s="298"/>
      <c r="F1116" s="299">
        <v>25521</v>
      </c>
      <c r="G1116" s="299">
        <v>24927.7</v>
      </c>
      <c r="H1116" s="289">
        <f t="shared" si="17"/>
        <v>97.675247835116181</v>
      </c>
    </row>
    <row r="1117" spans="1:8" ht="22.5" x14ac:dyDescent="0.2">
      <c r="A1117" s="295" t="s">
        <v>1288</v>
      </c>
      <c r="B1117" s="296">
        <v>7</v>
      </c>
      <c r="C1117" s="296">
        <v>9</v>
      </c>
      <c r="D1117" s="297">
        <v>740142720</v>
      </c>
      <c r="E1117" s="298"/>
      <c r="F1117" s="299">
        <v>25521</v>
      </c>
      <c r="G1117" s="299">
        <v>24927.7</v>
      </c>
      <c r="H1117" s="289">
        <f t="shared" si="17"/>
        <v>97.675247835116181</v>
      </c>
    </row>
    <row r="1118" spans="1:8" ht="22.5" x14ac:dyDescent="0.2">
      <c r="A1118" s="295" t="s">
        <v>724</v>
      </c>
      <c r="B1118" s="296">
        <v>7</v>
      </c>
      <c r="C1118" s="296">
        <v>9</v>
      </c>
      <c r="D1118" s="297">
        <v>740142720</v>
      </c>
      <c r="E1118" s="298">
        <v>600</v>
      </c>
      <c r="F1118" s="299">
        <v>25521</v>
      </c>
      <c r="G1118" s="299">
        <v>24927.7</v>
      </c>
      <c r="H1118" s="289">
        <f t="shared" si="17"/>
        <v>97.675247835116181</v>
      </c>
    </row>
    <row r="1119" spans="1:8" ht="22.5" x14ac:dyDescent="0.2">
      <c r="A1119" s="295" t="s">
        <v>1289</v>
      </c>
      <c r="B1119" s="296">
        <v>7</v>
      </c>
      <c r="C1119" s="296">
        <v>9</v>
      </c>
      <c r="D1119" s="297">
        <v>750000000</v>
      </c>
      <c r="E1119" s="298"/>
      <c r="F1119" s="299">
        <v>31008</v>
      </c>
      <c r="G1119" s="299">
        <v>30695.5</v>
      </c>
      <c r="H1119" s="289">
        <f t="shared" si="17"/>
        <v>98.992195562435498</v>
      </c>
    </row>
    <row r="1120" spans="1:8" ht="22.5" x14ac:dyDescent="0.2">
      <c r="A1120" s="295" t="s">
        <v>1290</v>
      </c>
      <c r="B1120" s="296">
        <v>7</v>
      </c>
      <c r="C1120" s="296">
        <v>9</v>
      </c>
      <c r="D1120" s="297">
        <v>750043500</v>
      </c>
      <c r="E1120" s="298"/>
      <c r="F1120" s="299">
        <v>31008</v>
      </c>
      <c r="G1120" s="299">
        <v>30695.5</v>
      </c>
      <c r="H1120" s="289">
        <f t="shared" si="17"/>
        <v>98.992195562435498</v>
      </c>
    </row>
    <row r="1121" spans="1:8" x14ac:dyDescent="0.2">
      <c r="A1121" s="295" t="s">
        <v>698</v>
      </c>
      <c r="B1121" s="296">
        <v>7</v>
      </c>
      <c r="C1121" s="296">
        <v>9</v>
      </c>
      <c r="D1121" s="297">
        <v>750043500</v>
      </c>
      <c r="E1121" s="298">
        <v>200</v>
      </c>
      <c r="F1121" s="299">
        <v>500</v>
      </c>
      <c r="G1121" s="299">
        <v>250.7</v>
      </c>
      <c r="H1121" s="289">
        <f t="shared" si="17"/>
        <v>50.139999999999993</v>
      </c>
    </row>
    <row r="1122" spans="1:8" ht="22.5" x14ac:dyDescent="0.2">
      <c r="A1122" s="295" t="s">
        <v>724</v>
      </c>
      <c r="B1122" s="296">
        <v>7</v>
      </c>
      <c r="C1122" s="296">
        <v>9</v>
      </c>
      <c r="D1122" s="297">
        <v>750043500</v>
      </c>
      <c r="E1122" s="298">
        <v>600</v>
      </c>
      <c r="F1122" s="299">
        <v>30508</v>
      </c>
      <c r="G1122" s="299">
        <v>30444.799999999999</v>
      </c>
      <c r="H1122" s="289">
        <f t="shared" si="17"/>
        <v>99.792841221974555</v>
      </c>
    </row>
    <row r="1123" spans="1:8" x14ac:dyDescent="0.2">
      <c r="A1123" s="295" t="s">
        <v>1291</v>
      </c>
      <c r="B1123" s="296">
        <v>7</v>
      </c>
      <c r="C1123" s="296">
        <v>9</v>
      </c>
      <c r="D1123" s="297">
        <v>770000000</v>
      </c>
      <c r="E1123" s="298"/>
      <c r="F1123" s="299">
        <v>1300</v>
      </c>
      <c r="G1123" s="299">
        <v>1300</v>
      </c>
      <c r="H1123" s="289">
        <f t="shared" si="17"/>
        <v>100</v>
      </c>
    </row>
    <row r="1124" spans="1:8" x14ac:dyDescent="0.2">
      <c r="A1124" s="295" t="s">
        <v>1292</v>
      </c>
      <c r="B1124" s="296">
        <v>7</v>
      </c>
      <c r="C1124" s="296">
        <v>9</v>
      </c>
      <c r="D1124" s="297">
        <v>770200000</v>
      </c>
      <c r="E1124" s="298"/>
      <c r="F1124" s="299">
        <v>1300</v>
      </c>
      <c r="G1124" s="299">
        <v>1300</v>
      </c>
      <c r="H1124" s="289">
        <f t="shared" si="17"/>
        <v>100</v>
      </c>
    </row>
    <row r="1125" spans="1:8" ht="22.5" x14ac:dyDescent="0.2">
      <c r="A1125" s="295" t="s">
        <v>1293</v>
      </c>
      <c r="B1125" s="296">
        <v>7</v>
      </c>
      <c r="C1125" s="296">
        <v>9</v>
      </c>
      <c r="D1125" s="297">
        <v>770243620</v>
      </c>
      <c r="E1125" s="298"/>
      <c r="F1125" s="299">
        <v>1300</v>
      </c>
      <c r="G1125" s="299">
        <v>1300</v>
      </c>
      <c r="H1125" s="289">
        <f t="shared" si="17"/>
        <v>100</v>
      </c>
    </row>
    <row r="1126" spans="1:8" x14ac:dyDescent="0.2">
      <c r="A1126" s="295" t="s">
        <v>698</v>
      </c>
      <c r="B1126" s="296">
        <v>7</v>
      </c>
      <c r="C1126" s="296">
        <v>9</v>
      </c>
      <c r="D1126" s="297">
        <v>770243620</v>
      </c>
      <c r="E1126" s="298">
        <v>200</v>
      </c>
      <c r="F1126" s="299">
        <v>1300</v>
      </c>
      <c r="G1126" s="299">
        <v>1300</v>
      </c>
      <c r="H1126" s="289">
        <f t="shared" si="17"/>
        <v>100</v>
      </c>
    </row>
    <row r="1127" spans="1:8" ht="22.5" x14ac:dyDescent="0.2">
      <c r="A1127" s="295" t="s">
        <v>1294</v>
      </c>
      <c r="B1127" s="296">
        <v>7</v>
      </c>
      <c r="C1127" s="296">
        <v>9</v>
      </c>
      <c r="D1127" s="297">
        <v>790000000</v>
      </c>
      <c r="E1127" s="298"/>
      <c r="F1127" s="299">
        <v>2719.3</v>
      </c>
      <c r="G1127" s="299">
        <v>154.80000000000001</v>
      </c>
      <c r="H1127" s="289">
        <f t="shared" si="17"/>
        <v>5.6926414886183947</v>
      </c>
    </row>
    <row r="1128" spans="1:8" x14ac:dyDescent="0.2">
      <c r="A1128" s="295" t="s">
        <v>1295</v>
      </c>
      <c r="B1128" s="296">
        <v>7</v>
      </c>
      <c r="C1128" s="296">
        <v>9</v>
      </c>
      <c r="D1128" s="297">
        <v>790043600</v>
      </c>
      <c r="E1128" s="298"/>
      <c r="F1128" s="299">
        <v>2319.3000000000002</v>
      </c>
      <c r="G1128" s="299">
        <v>154.80000000000001</v>
      </c>
      <c r="H1128" s="289">
        <f t="shared" si="17"/>
        <v>6.674427629025999</v>
      </c>
    </row>
    <row r="1129" spans="1:8" x14ac:dyDescent="0.2">
      <c r="A1129" s="295" t="s">
        <v>698</v>
      </c>
      <c r="B1129" s="296">
        <v>7</v>
      </c>
      <c r="C1129" s="296">
        <v>9</v>
      </c>
      <c r="D1129" s="297">
        <v>790043600</v>
      </c>
      <c r="E1129" s="298">
        <v>200</v>
      </c>
      <c r="F1129" s="299">
        <v>235.3</v>
      </c>
      <c r="G1129" s="299">
        <v>154.80000000000001</v>
      </c>
      <c r="H1129" s="289">
        <f t="shared" si="17"/>
        <v>65.788355291117725</v>
      </c>
    </row>
    <row r="1130" spans="1:8" x14ac:dyDescent="0.2">
      <c r="A1130" s="295" t="s">
        <v>707</v>
      </c>
      <c r="B1130" s="296">
        <v>7</v>
      </c>
      <c r="C1130" s="296">
        <v>9</v>
      </c>
      <c r="D1130" s="297">
        <v>790043600</v>
      </c>
      <c r="E1130" s="298">
        <v>300</v>
      </c>
      <c r="F1130" s="299">
        <v>2084</v>
      </c>
      <c r="G1130" s="299">
        <v>0</v>
      </c>
      <c r="H1130" s="289">
        <f t="shared" si="17"/>
        <v>0</v>
      </c>
    </row>
    <row r="1131" spans="1:8" ht="22.5" x14ac:dyDescent="0.2">
      <c r="A1131" s="295" t="s">
        <v>1296</v>
      </c>
      <c r="B1131" s="296">
        <v>7</v>
      </c>
      <c r="C1131" s="296">
        <v>9</v>
      </c>
      <c r="D1131" s="297">
        <v>790073600</v>
      </c>
      <c r="E1131" s="298"/>
      <c r="F1131" s="299">
        <v>400</v>
      </c>
      <c r="G1131" s="299">
        <v>0</v>
      </c>
      <c r="H1131" s="289">
        <f t="shared" si="17"/>
        <v>0</v>
      </c>
    </row>
    <row r="1132" spans="1:8" x14ac:dyDescent="0.2">
      <c r="A1132" s="295" t="s">
        <v>710</v>
      </c>
      <c r="B1132" s="296">
        <v>7</v>
      </c>
      <c r="C1132" s="296">
        <v>9</v>
      </c>
      <c r="D1132" s="297">
        <v>790073600</v>
      </c>
      <c r="E1132" s="298">
        <v>500</v>
      </c>
      <c r="F1132" s="299">
        <v>400</v>
      </c>
      <c r="G1132" s="299">
        <v>0</v>
      </c>
      <c r="H1132" s="289">
        <f t="shared" si="17"/>
        <v>0</v>
      </c>
    </row>
    <row r="1133" spans="1:8" x14ac:dyDescent="0.2">
      <c r="A1133" s="295" t="s">
        <v>1200</v>
      </c>
      <c r="B1133" s="296">
        <v>7</v>
      </c>
      <c r="C1133" s="296">
        <v>9</v>
      </c>
      <c r="D1133" s="297">
        <v>800000000</v>
      </c>
      <c r="E1133" s="298"/>
      <c r="F1133" s="299">
        <v>4543</v>
      </c>
      <c r="G1133" s="299">
        <v>4543</v>
      </c>
      <c r="H1133" s="289">
        <f t="shared" si="17"/>
        <v>100</v>
      </c>
    </row>
    <row r="1134" spans="1:8" x14ac:dyDescent="0.2">
      <c r="A1134" s="295" t="s">
        <v>1201</v>
      </c>
      <c r="B1134" s="296">
        <v>7</v>
      </c>
      <c r="C1134" s="296">
        <v>9</v>
      </c>
      <c r="D1134" s="297">
        <v>820000000</v>
      </c>
      <c r="E1134" s="298"/>
      <c r="F1134" s="299">
        <v>4543</v>
      </c>
      <c r="G1134" s="299">
        <v>4543</v>
      </c>
      <c r="H1134" s="289">
        <f t="shared" si="17"/>
        <v>100</v>
      </c>
    </row>
    <row r="1135" spans="1:8" x14ac:dyDescent="0.2">
      <c r="A1135" s="295" t="s">
        <v>1202</v>
      </c>
      <c r="B1135" s="296">
        <v>7</v>
      </c>
      <c r="C1135" s="296">
        <v>9</v>
      </c>
      <c r="D1135" s="297">
        <v>820200000</v>
      </c>
      <c r="E1135" s="298"/>
      <c r="F1135" s="299">
        <v>4543</v>
      </c>
      <c r="G1135" s="299">
        <v>4543</v>
      </c>
      <c r="H1135" s="289">
        <f t="shared" si="17"/>
        <v>100</v>
      </c>
    </row>
    <row r="1136" spans="1:8" x14ac:dyDescent="0.2">
      <c r="A1136" s="295" t="s">
        <v>1203</v>
      </c>
      <c r="B1136" s="296">
        <v>7</v>
      </c>
      <c r="C1136" s="296">
        <v>9</v>
      </c>
      <c r="D1136" s="297">
        <v>820243500</v>
      </c>
      <c r="E1136" s="298"/>
      <c r="F1136" s="299">
        <v>4543</v>
      </c>
      <c r="G1136" s="299">
        <v>4543</v>
      </c>
      <c r="H1136" s="289">
        <f t="shared" si="17"/>
        <v>100</v>
      </c>
    </row>
    <row r="1137" spans="1:8" ht="22.5" x14ac:dyDescent="0.2">
      <c r="A1137" s="295" t="s">
        <v>724</v>
      </c>
      <c r="B1137" s="296">
        <v>7</v>
      </c>
      <c r="C1137" s="296">
        <v>9</v>
      </c>
      <c r="D1137" s="297">
        <v>820243500</v>
      </c>
      <c r="E1137" s="298">
        <v>600</v>
      </c>
      <c r="F1137" s="299">
        <v>4543</v>
      </c>
      <c r="G1137" s="299">
        <v>4543</v>
      </c>
      <c r="H1137" s="289">
        <f t="shared" si="17"/>
        <v>100</v>
      </c>
    </row>
    <row r="1138" spans="1:8" x14ac:dyDescent="0.2">
      <c r="A1138" s="295" t="s">
        <v>1297</v>
      </c>
      <c r="B1138" s="296">
        <v>7</v>
      </c>
      <c r="C1138" s="296">
        <v>9</v>
      </c>
      <c r="D1138" s="297">
        <v>1500000000</v>
      </c>
      <c r="E1138" s="298"/>
      <c r="F1138" s="299">
        <v>4688.3</v>
      </c>
      <c r="G1138" s="299">
        <v>4369.7</v>
      </c>
      <c r="H1138" s="289">
        <f t="shared" si="17"/>
        <v>93.204359789262625</v>
      </c>
    </row>
    <row r="1139" spans="1:8" ht="22.5" x14ac:dyDescent="0.2">
      <c r="A1139" s="295" t="s">
        <v>1298</v>
      </c>
      <c r="B1139" s="296">
        <v>7</v>
      </c>
      <c r="C1139" s="296">
        <v>9</v>
      </c>
      <c r="D1139" s="297">
        <v>1510000000</v>
      </c>
      <c r="E1139" s="298"/>
      <c r="F1139" s="299">
        <v>4688.3</v>
      </c>
      <c r="G1139" s="299">
        <v>4369.7</v>
      </c>
      <c r="H1139" s="289">
        <f t="shared" si="17"/>
        <v>93.204359789262625</v>
      </c>
    </row>
    <row r="1140" spans="1:8" ht="22.5" x14ac:dyDescent="0.2">
      <c r="A1140" s="295" t="s">
        <v>1298</v>
      </c>
      <c r="B1140" s="296">
        <v>7</v>
      </c>
      <c r="C1140" s="296">
        <v>9</v>
      </c>
      <c r="D1140" s="297">
        <v>1510000280</v>
      </c>
      <c r="E1140" s="298"/>
      <c r="F1140" s="299">
        <v>4688.3</v>
      </c>
      <c r="G1140" s="299">
        <v>4369.7</v>
      </c>
      <c r="H1140" s="289">
        <f t="shared" si="17"/>
        <v>93.204359789262625</v>
      </c>
    </row>
    <row r="1141" spans="1:8" x14ac:dyDescent="0.2">
      <c r="A1141" s="295" t="s">
        <v>698</v>
      </c>
      <c r="B1141" s="296">
        <v>7</v>
      </c>
      <c r="C1141" s="296">
        <v>9</v>
      </c>
      <c r="D1141" s="297">
        <v>1510000280</v>
      </c>
      <c r="E1141" s="298">
        <v>200</v>
      </c>
      <c r="F1141" s="299">
        <v>1406</v>
      </c>
      <c r="G1141" s="299">
        <v>1092.5</v>
      </c>
      <c r="H1141" s="289">
        <f t="shared" si="17"/>
        <v>77.702702702702695</v>
      </c>
    </row>
    <row r="1142" spans="1:8" ht="22.5" x14ac:dyDescent="0.2">
      <c r="A1142" s="295" t="s">
        <v>724</v>
      </c>
      <c r="B1142" s="296">
        <v>7</v>
      </c>
      <c r="C1142" s="296">
        <v>9</v>
      </c>
      <c r="D1142" s="297">
        <v>1510000280</v>
      </c>
      <c r="E1142" s="298">
        <v>600</v>
      </c>
      <c r="F1142" s="299">
        <v>3282.3</v>
      </c>
      <c r="G1142" s="299">
        <v>3277.2</v>
      </c>
      <c r="H1142" s="289">
        <f t="shared" si="17"/>
        <v>99.844621149803487</v>
      </c>
    </row>
    <row r="1143" spans="1:8" ht="22.5" x14ac:dyDescent="0.2">
      <c r="A1143" s="295" t="s">
        <v>1265</v>
      </c>
      <c r="B1143" s="296">
        <v>7</v>
      </c>
      <c r="C1143" s="296">
        <v>9</v>
      </c>
      <c r="D1143" s="297">
        <v>2700000000</v>
      </c>
      <c r="E1143" s="298"/>
      <c r="F1143" s="299">
        <v>525</v>
      </c>
      <c r="G1143" s="299">
        <v>0</v>
      </c>
      <c r="H1143" s="289">
        <f t="shared" si="17"/>
        <v>0</v>
      </c>
    </row>
    <row r="1144" spans="1:8" ht="22.5" x14ac:dyDescent="0.2">
      <c r="A1144" s="295" t="s">
        <v>1266</v>
      </c>
      <c r="B1144" s="296">
        <v>7</v>
      </c>
      <c r="C1144" s="296">
        <v>9</v>
      </c>
      <c r="D1144" s="297">
        <v>2700100000</v>
      </c>
      <c r="E1144" s="298"/>
      <c r="F1144" s="299">
        <v>525</v>
      </c>
      <c r="G1144" s="299">
        <v>0</v>
      </c>
      <c r="H1144" s="289">
        <f t="shared" si="17"/>
        <v>0</v>
      </c>
    </row>
    <row r="1145" spans="1:8" x14ac:dyDescent="0.2">
      <c r="A1145" s="295" t="s">
        <v>1267</v>
      </c>
      <c r="B1145" s="296">
        <v>7</v>
      </c>
      <c r="C1145" s="296">
        <v>9</v>
      </c>
      <c r="D1145" s="297">
        <v>2700102000</v>
      </c>
      <c r="E1145" s="298"/>
      <c r="F1145" s="299">
        <v>525</v>
      </c>
      <c r="G1145" s="299">
        <v>0</v>
      </c>
      <c r="H1145" s="289">
        <f t="shared" si="17"/>
        <v>0</v>
      </c>
    </row>
    <row r="1146" spans="1:8" x14ac:dyDescent="0.2">
      <c r="A1146" s="295" t="s">
        <v>698</v>
      </c>
      <c r="B1146" s="296">
        <v>7</v>
      </c>
      <c r="C1146" s="296">
        <v>9</v>
      </c>
      <c r="D1146" s="297">
        <v>2700102000</v>
      </c>
      <c r="E1146" s="298">
        <v>200</v>
      </c>
      <c r="F1146" s="299">
        <v>125</v>
      </c>
      <c r="G1146" s="299">
        <v>0</v>
      </c>
      <c r="H1146" s="289">
        <f t="shared" si="17"/>
        <v>0</v>
      </c>
    </row>
    <row r="1147" spans="1:8" ht="22.5" x14ac:dyDescent="0.2">
      <c r="A1147" s="295" t="s">
        <v>724</v>
      </c>
      <c r="B1147" s="296">
        <v>7</v>
      </c>
      <c r="C1147" s="296">
        <v>9</v>
      </c>
      <c r="D1147" s="297">
        <v>2700102000</v>
      </c>
      <c r="E1147" s="298">
        <v>600</v>
      </c>
      <c r="F1147" s="299">
        <v>400</v>
      </c>
      <c r="G1147" s="299">
        <v>0</v>
      </c>
      <c r="H1147" s="289">
        <f t="shared" si="17"/>
        <v>0</v>
      </c>
    </row>
    <row r="1148" spans="1:8" x14ac:dyDescent="0.2">
      <c r="A1148" s="295" t="s">
        <v>1299</v>
      </c>
      <c r="B1148" s="296">
        <v>7</v>
      </c>
      <c r="C1148" s="296">
        <v>9</v>
      </c>
      <c r="D1148" s="297">
        <v>3100000000</v>
      </c>
      <c r="E1148" s="298"/>
      <c r="F1148" s="299">
        <v>6217.6</v>
      </c>
      <c r="G1148" s="299">
        <v>4641.7</v>
      </c>
      <c r="H1148" s="289">
        <f t="shared" si="17"/>
        <v>74.654207411219758</v>
      </c>
    </row>
    <row r="1149" spans="1:8" ht="22.5" x14ac:dyDescent="0.2">
      <c r="A1149" s="295" t="s">
        <v>1300</v>
      </c>
      <c r="B1149" s="296">
        <v>7</v>
      </c>
      <c r="C1149" s="296">
        <v>9</v>
      </c>
      <c r="D1149" s="297">
        <v>3110000000</v>
      </c>
      <c r="E1149" s="298"/>
      <c r="F1149" s="299">
        <v>661.7</v>
      </c>
      <c r="G1149" s="299">
        <v>241.7</v>
      </c>
      <c r="H1149" s="289">
        <f t="shared" si="17"/>
        <v>36.527127096871695</v>
      </c>
    </row>
    <row r="1150" spans="1:8" ht="22.5" x14ac:dyDescent="0.2">
      <c r="A1150" s="295" t="s">
        <v>1300</v>
      </c>
      <c r="B1150" s="296">
        <v>7</v>
      </c>
      <c r="C1150" s="296">
        <v>9</v>
      </c>
      <c r="D1150" s="297">
        <v>3110000280</v>
      </c>
      <c r="E1150" s="298"/>
      <c r="F1150" s="299">
        <v>661.7</v>
      </c>
      <c r="G1150" s="299">
        <v>241.7</v>
      </c>
      <c r="H1150" s="289">
        <f t="shared" si="17"/>
        <v>36.527127096871695</v>
      </c>
    </row>
    <row r="1151" spans="1:8" x14ac:dyDescent="0.2">
      <c r="A1151" s="295" t="s">
        <v>698</v>
      </c>
      <c r="B1151" s="296">
        <v>7</v>
      </c>
      <c r="C1151" s="296">
        <v>9</v>
      </c>
      <c r="D1151" s="297">
        <v>3110000280</v>
      </c>
      <c r="E1151" s="298">
        <v>200</v>
      </c>
      <c r="F1151" s="299">
        <v>661.7</v>
      </c>
      <c r="G1151" s="299">
        <v>241.7</v>
      </c>
      <c r="H1151" s="289">
        <f t="shared" si="17"/>
        <v>36.527127096871695</v>
      </c>
    </row>
    <row r="1152" spans="1:8" x14ac:dyDescent="0.2">
      <c r="A1152" s="295" t="s">
        <v>1301</v>
      </c>
      <c r="B1152" s="296">
        <v>7</v>
      </c>
      <c r="C1152" s="296">
        <v>9</v>
      </c>
      <c r="D1152" s="297">
        <v>3120000000</v>
      </c>
      <c r="E1152" s="298"/>
      <c r="F1152" s="299">
        <v>5555.9</v>
      </c>
      <c r="G1152" s="299">
        <v>4400</v>
      </c>
      <c r="H1152" s="289">
        <f t="shared" si="17"/>
        <v>79.195089904425927</v>
      </c>
    </row>
    <row r="1153" spans="1:8" x14ac:dyDescent="0.2">
      <c r="A1153" s="295" t="s">
        <v>1301</v>
      </c>
      <c r="B1153" s="296">
        <v>7</v>
      </c>
      <c r="C1153" s="296">
        <v>9</v>
      </c>
      <c r="D1153" s="297">
        <v>3120000280</v>
      </c>
      <c r="E1153" s="298"/>
      <c r="F1153" s="299">
        <v>5555.9</v>
      </c>
      <c r="G1153" s="299">
        <v>4400</v>
      </c>
      <c r="H1153" s="289">
        <f t="shared" si="17"/>
        <v>79.195089904425927</v>
      </c>
    </row>
    <row r="1154" spans="1:8" x14ac:dyDescent="0.2">
      <c r="A1154" s="295" t="s">
        <v>698</v>
      </c>
      <c r="B1154" s="296">
        <v>7</v>
      </c>
      <c r="C1154" s="296">
        <v>9</v>
      </c>
      <c r="D1154" s="297">
        <v>3120000280</v>
      </c>
      <c r="E1154" s="298">
        <v>200</v>
      </c>
      <c r="F1154" s="299">
        <v>5555.9</v>
      </c>
      <c r="G1154" s="299">
        <v>4400</v>
      </c>
      <c r="H1154" s="289">
        <f t="shared" si="17"/>
        <v>79.195089904425927</v>
      </c>
    </row>
    <row r="1155" spans="1:8" ht="22.5" x14ac:dyDescent="0.2">
      <c r="A1155" s="295" t="s">
        <v>1302</v>
      </c>
      <c r="B1155" s="296">
        <v>7</v>
      </c>
      <c r="C1155" s="296">
        <v>9</v>
      </c>
      <c r="D1155" s="297">
        <v>3600000000</v>
      </c>
      <c r="E1155" s="298"/>
      <c r="F1155" s="299">
        <v>3517</v>
      </c>
      <c r="G1155" s="299">
        <v>2100</v>
      </c>
      <c r="H1155" s="289">
        <f t="shared" si="17"/>
        <v>59.709980096673299</v>
      </c>
    </row>
    <row r="1156" spans="1:8" x14ac:dyDescent="0.2">
      <c r="A1156" s="295" t="s">
        <v>1303</v>
      </c>
      <c r="B1156" s="296">
        <v>7</v>
      </c>
      <c r="C1156" s="296">
        <v>9</v>
      </c>
      <c r="D1156" s="297">
        <v>3620000000</v>
      </c>
      <c r="E1156" s="298"/>
      <c r="F1156" s="299">
        <v>1867</v>
      </c>
      <c r="G1156" s="299">
        <v>450</v>
      </c>
      <c r="H1156" s="289">
        <f t="shared" si="17"/>
        <v>24.102838778789501</v>
      </c>
    </row>
    <row r="1157" spans="1:8" ht="22.5" x14ac:dyDescent="0.2">
      <c r="A1157" s="295" t="s">
        <v>1304</v>
      </c>
      <c r="B1157" s="296">
        <v>7</v>
      </c>
      <c r="C1157" s="296">
        <v>9</v>
      </c>
      <c r="D1157" s="297">
        <v>3620042310</v>
      </c>
      <c r="E1157" s="298"/>
      <c r="F1157" s="299">
        <v>1867</v>
      </c>
      <c r="G1157" s="299">
        <v>450</v>
      </c>
      <c r="H1157" s="289">
        <f t="shared" si="17"/>
        <v>24.102838778789501</v>
      </c>
    </row>
    <row r="1158" spans="1:8" ht="22.5" x14ac:dyDescent="0.2">
      <c r="A1158" s="295" t="s">
        <v>724</v>
      </c>
      <c r="B1158" s="296">
        <v>7</v>
      </c>
      <c r="C1158" s="296">
        <v>9</v>
      </c>
      <c r="D1158" s="297">
        <v>3620042310</v>
      </c>
      <c r="E1158" s="298">
        <v>600</v>
      </c>
      <c r="F1158" s="299">
        <v>1867</v>
      </c>
      <c r="G1158" s="299">
        <v>450</v>
      </c>
      <c r="H1158" s="289">
        <f t="shared" si="17"/>
        <v>24.102838778789501</v>
      </c>
    </row>
    <row r="1159" spans="1:8" ht="22.5" x14ac:dyDescent="0.2">
      <c r="A1159" s="295" t="s">
        <v>1305</v>
      </c>
      <c r="B1159" s="296">
        <v>7</v>
      </c>
      <c r="C1159" s="296">
        <v>9</v>
      </c>
      <c r="D1159" s="297">
        <v>3630000000</v>
      </c>
      <c r="E1159" s="298"/>
      <c r="F1159" s="299">
        <v>1650</v>
      </c>
      <c r="G1159" s="299">
        <v>1650</v>
      </c>
      <c r="H1159" s="289">
        <f t="shared" si="17"/>
        <v>100</v>
      </c>
    </row>
    <row r="1160" spans="1:8" ht="22.5" x14ac:dyDescent="0.2">
      <c r="A1160" s="295" t="s">
        <v>1304</v>
      </c>
      <c r="B1160" s="296">
        <v>7</v>
      </c>
      <c r="C1160" s="296">
        <v>9</v>
      </c>
      <c r="D1160" s="297">
        <v>3630003500</v>
      </c>
      <c r="E1160" s="298"/>
      <c r="F1160" s="299">
        <v>1600</v>
      </c>
      <c r="G1160" s="299">
        <v>1600</v>
      </c>
      <c r="H1160" s="289">
        <f t="shared" si="17"/>
        <v>100</v>
      </c>
    </row>
    <row r="1161" spans="1:8" x14ac:dyDescent="0.2">
      <c r="A1161" s="295" t="s">
        <v>698</v>
      </c>
      <c r="B1161" s="296">
        <v>7</v>
      </c>
      <c r="C1161" s="296">
        <v>9</v>
      </c>
      <c r="D1161" s="297">
        <v>3630003500</v>
      </c>
      <c r="E1161" s="298">
        <v>200</v>
      </c>
      <c r="F1161" s="299">
        <v>1600</v>
      </c>
      <c r="G1161" s="299">
        <v>1600</v>
      </c>
      <c r="H1161" s="289">
        <f t="shared" si="17"/>
        <v>100</v>
      </c>
    </row>
    <row r="1162" spans="1:8" ht="22.5" x14ac:dyDescent="0.2">
      <c r="A1162" s="295" t="s">
        <v>1304</v>
      </c>
      <c r="B1162" s="296">
        <v>7</v>
      </c>
      <c r="C1162" s="296">
        <v>9</v>
      </c>
      <c r="D1162" s="297">
        <v>3630042310</v>
      </c>
      <c r="E1162" s="298"/>
      <c r="F1162" s="299">
        <v>50</v>
      </c>
      <c r="G1162" s="299">
        <v>50</v>
      </c>
      <c r="H1162" s="289">
        <f t="shared" si="17"/>
        <v>100</v>
      </c>
    </row>
    <row r="1163" spans="1:8" ht="22.5" x14ac:dyDescent="0.2">
      <c r="A1163" s="295" t="s">
        <v>724</v>
      </c>
      <c r="B1163" s="296">
        <v>7</v>
      </c>
      <c r="C1163" s="296">
        <v>9</v>
      </c>
      <c r="D1163" s="297">
        <v>3630042310</v>
      </c>
      <c r="E1163" s="298">
        <v>600</v>
      </c>
      <c r="F1163" s="299">
        <v>50</v>
      </c>
      <c r="G1163" s="299">
        <v>50</v>
      </c>
      <c r="H1163" s="289">
        <f t="shared" si="17"/>
        <v>100</v>
      </c>
    </row>
    <row r="1164" spans="1:8" ht="22.5" x14ac:dyDescent="0.2">
      <c r="A1164" s="295" t="s">
        <v>1306</v>
      </c>
      <c r="B1164" s="296">
        <v>7</v>
      </c>
      <c r="C1164" s="296">
        <v>9</v>
      </c>
      <c r="D1164" s="297">
        <v>3700000000</v>
      </c>
      <c r="E1164" s="298"/>
      <c r="F1164" s="299">
        <v>4163</v>
      </c>
      <c r="G1164" s="299">
        <v>0</v>
      </c>
      <c r="H1164" s="289">
        <f t="shared" si="17"/>
        <v>0</v>
      </c>
    </row>
    <row r="1165" spans="1:8" ht="22.5" x14ac:dyDescent="0.2">
      <c r="A1165" s="295" t="s">
        <v>1307</v>
      </c>
      <c r="B1165" s="296">
        <v>7</v>
      </c>
      <c r="C1165" s="296">
        <v>9</v>
      </c>
      <c r="D1165" s="297">
        <v>3700700000</v>
      </c>
      <c r="E1165" s="298"/>
      <c r="F1165" s="299">
        <v>55.1</v>
      </c>
      <c r="G1165" s="299">
        <v>0</v>
      </c>
      <c r="H1165" s="289">
        <f t="shared" si="17"/>
        <v>0</v>
      </c>
    </row>
    <row r="1166" spans="1:8" ht="22.5" x14ac:dyDescent="0.2">
      <c r="A1166" s="295" t="s">
        <v>1308</v>
      </c>
      <c r="B1166" s="296">
        <v>7</v>
      </c>
      <c r="C1166" s="296">
        <v>9</v>
      </c>
      <c r="D1166" s="297">
        <v>3700742720</v>
      </c>
      <c r="E1166" s="298"/>
      <c r="F1166" s="299">
        <v>55.1</v>
      </c>
      <c r="G1166" s="299">
        <v>0</v>
      </c>
      <c r="H1166" s="289">
        <f t="shared" ref="H1166:H1229" si="18">+G1166/F1166*100</f>
        <v>0</v>
      </c>
    </row>
    <row r="1167" spans="1:8" ht="22.5" x14ac:dyDescent="0.2">
      <c r="A1167" s="295" t="s">
        <v>724</v>
      </c>
      <c r="B1167" s="296">
        <v>7</v>
      </c>
      <c r="C1167" s="296">
        <v>9</v>
      </c>
      <c r="D1167" s="297">
        <v>3700742720</v>
      </c>
      <c r="E1167" s="298">
        <v>600</v>
      </c>
      <c r="F1167" s="299">
        <v>55.1</v>
      </c>
      <c r="G1167" s="299">
        <v>0</v>
      </c>
      <c r="H1167" s="289">
        <f t="shared" si="18"/>
        <v>0</v>
      </c>
    </row>
    <row r="1168" spans="1:8" ht="22.5" x14ac:dyDescent="0.2">
      <c r="A1168" s="295" t="s">
        <v>1309</v>
      </c>
      <c r="B1168" s="296">
        <v>7</v>
      </c>
      <c r="C1168" s="296">
        <v>9</v>
      </c>
      <c r="D1168" s="297">
        <v>3700800000</v>
      </c>
      <c r="E1168" s="298"/>
      <c r="F1168" s="299">
        <v>4107.8999999999996</v>
      </c>
      <c r="G1168" s="299">
        <v>0</v>
      </c>
      <c r="H1168" s="289">
        <f t="shared" si="18"/>
        <v>0</v>
      </c>
    </row>
    <row r="1169" spans="1:8" ht="22.5" x14ac:dyDescent="0.2">
      <c r="A1169" s="295" t="s">
        <v>1310</v>
      </c>
      <c r="B1169" s="296">
        <v>7</v>
      </c>
      <c r="C1169" s="296">
        <v>9</v>
      </c>
      <c r="D1169" s="297">
        <v>3700842720</v>
      </c>
      <c r="E1169" s="298"/>
      <c r="F1169" s="299">
        <v>4107.8999999999996</v>
      </c>
      <c r="G1169" s="299">
        <v>0</v>
      </c>
      <c r="H1169" s="289">
        <f t="shared" si="18"/>
        <v>0</v>
      </c>
    </row>
    <row r="1170" spans="1:8" x14ac:dyDescent="0.2">
      <c r="A1170" s="295" t="s">
        <v>698</v>
      </c>
      <c r="B1170" s="296">
        <v>7</v>
      </c>
      <c r="C1170" s="296">
        <v>9</v>
      </c>
      <c r="D1170" s="297">
        <v>3700842720</v>
      </c>
      <c r="E1170" s="298">
        <v>200</v>
      </c>
      <c r="F1170" s="299">
        <v>1433</v>
      </c>
      <c r="G1170" s="299">
        <v>0</v>
      </c>
      <c r="H1170" s="289">
        <f t="shared" si="18"/>
        <v>0</v>
      </c>
    </row>
    <row r="1171" spans="1:8" ht="22.5" x14ac:dyDescent="0.2">
      <c r="A1171" s="295" t="s">
        <v>724</v>
      </c>
      <c r="B1171" s="296">
        <v>7</v>
      </c>
      <c r="C1171" s="296">
        <v>9</v>
      </c>
      <c r="D1171" s="297">
        <v>3700842720</v>
      </c>
      <c r="E1171" s="298">
        <v>600</v>
      </c>
      <c r="F1171" s="299">
        <v>2674.9</v>
      </c>
      <c r="G1171" s="299">
        <v>0</v>
      </c>
      <c r="H1171" s="289">
        <f t="shared" si="18"/>
        <v>0</v>
      </c>
    </row>
    <row r="1172" spans="1:8" x14ac:dyDescent="0.2">
      <c r="A1172" s="295" t="s">
        <v>1311</v>
      </c>
      <c r="B1172" s="296">
        <v>7</v>
      </c>
      <c r="C1172" s="296">
        <v>9</v>
      </c>
      <c r="D1172" s="297">
        <v>8700000000</v>
      </c>
      <c r="E1172" s="298"/>
      <c r="F1172" s="299">
        <v>9770.7999999999993</v>
      </c>
      <c r="G1172" s="299">
        <v>8165.3</v>
      </c>
      <c r="H1172" s="289">
        <f t="shared" si="18"/>
        <v>83.568387440127736</v>
      </c>
    </row>
    <row r="1173" spans="1:8" x14ac:dyDescent="0.2">
      <c r="A1173" s="295" t="s">
        <v>1312</v>
      </c>
      <c r="B1173" s="296">
        <v>7</v>
      </c>
      <c r="C1173" s="296">
        <v>9</v>
      </c>
      <c r="D1173" s="297">
        <v>8700007800</v>
      </c>
      <c r="E1173" s="298"/>
      <c r="F1173" s="299">
        <v>4554.7</v>
      </c>
      <c r="G1173" s="299">
        <v>3052.3</v>
      </c>
      <c r="H1173" s="289">
        <f t="shared" si="18"/>
        <v>67.014292928184076</v>
      </c>
    </row>
    <row r="1174" spans="1:8" ht="33.75" x14ac:dyDescent="0.2">
      <c r="A1174" s="295" t="s">
        <v>695</v>
      </c>
      <c r="B1174" s="296">
        <v>7</v>
      </c>
      <c r="C1174" s="296">
        <v>9</v>
      </c>
      <c r="D1174" s="297">
        <v>8700007800</v>
      </c>
      <c r="E1174" s="298">
        <v>100</v>
      </c>
      <c r="F1174" s="299">
        <v>160.9</v>
      </c>
      <c r="G1174" s="299">
        <v>155</v>
      </c>
      <c r="H1174" s="289">
        <f t="shared" si="18"/>
        <v>96.333126165320067</v>
      </c>
    </row>
    <row r="1175" spans="1:8" x14ac:dyDescent="0.2">
      <c r="A1175" s="295" t="s">
        <v>698</v>
      </c>
      <c r="B1175" s="296">
        <v>7</v>
      </c>
      <c r="C1175" s="296">
        <v>9</v>
      </c>
      <c r="D1175" s="297">
        <v>8700007800</v>
      </c>
      <c r="E1175" s="298">
        <v>200</v>
      </c>
      <c r="F1175" s="299">
        <v>2767.1</v>
      </c>
      <c r="G1175" s="299">
        <v>1443.1</v>
      </c>
      <c r="H1175" s="289">
        <f t="shared" si="18"/>
        <v>52.152072566947346</v>
      </c>
    </row>
    <row r="1176" spans="1:8" x14ac:dyDescent="0.2">
      <c r="A1176" s="295" t="s">
        <v>707</v>
      </c>
      <c r="B1176" s="296">
        <v>7</v>
      </c>
      <c r="C1176" s="296">
        <v>9</v>
      </c>
      <c r="D1176" s="297">
        <v>8700007800</v>
      </c>
      <c r="E1176" s="298">
        <v>300</v>
      </c>
      <c r="F1176" s="299">
        <v>804</v>
      </c>
      <c r="G1176" s="299">
        <v>804</v>
      </c>
      <c r="H1176" s="289">
        <f t="shared" si="18"/>
        <v>100</v>
      </c>
    </row>
    <row r="1177" spans="1:8" ht="22.5" x14ac:dyDescent="0.2">
      <c r="A1177" s="295" t="s">
        <v>724</v>
      </c>
      <c r="B1177" s="296">
        <v>7</v>
      </c>
      <c r="C1177" s="296">
        <v>9</v>
      </c>
      <c r="D1177" s="297">
        <v>8700007800</v>
      </c>
      <c r="E1177" s="298">
        <v>600</v>
      </c>
      <c r="F1177" s="299">
        <v>607.20000000000005</v>
      </c>
      <c r="G1177" s="299">
        <v>435.7</v>
      </c>
      <c r="H1177" s="289">
        <f t="shared" si="18"/>
        <v>71.755599472990767</v>
      </c>
    </row>
    <row r="1178" spans="1:8" x14ac:dyDescent="0.2">
      <c r="A1178" s="295" t="s">
        <v>713</v>
      </c>
      <c r="B1178" s="296">
        <v>7</v>
      </c>
      <c r="C1178" s="296">
        <v>9</v>
      </c>
      <c r="D1178" s="297">
        <v>8700007800</v>
      </c>
      <c r="E1178" s="298">
        <v>800</v>
      </c>
      <c r="F1178" s="299">
        <v>215.5</v>
      </c>
      <c r="G1178" s="299">
        <v>214.5</v>
      </c>
      <c r="H1178" s="289">
        <f t="shared" si="18"/>
        <v>99.535962877030158</v>
      </c>
    </row>
    <row r="1179" spans="1:8" x14ac:dyDescent="0.2">
      <c r="A1179" s="295" t="s">
        <v>1313</v>
      </c>
      <c r="B1179" s="296">
        <v>7</v>
      </c>
      <c r="C1179" s="296">
        <v>9</v>
      </c>
      <c r="D1179" s="297">
        <v>8700040590</v>
      </c>
      <c r="E1179" s="298"/>
      <c r="F1179" s="299">
        <v>4949.6000000000004</v>
      </c>
      <c r="G1179" s="299">
        <v>4846.6000000000004</v>
      </c>
      <c r="H1179" s="289">
        <f t="shared" si="18"/>
        <v>97.919023759495715</v>
      </c>
    </row>
    <row r="1180" spans="1:8" ht="22.5" x14ac:dyDescent="0.2">
      <c r="A1180" s="295" t="s">
        <v>724</v>
      </c>
      <c r="B1180" s="296">
        <v>7</v>
      </c>
      <c r="C1180" s="296">
        <v>9</v>
      </c>
      <c r="D1180" s="297">
        <v>8700040590</v>
      </c>
      <c r="E1180" s="298">
        <v>600</v>
      </c>
      <c r="F1180" s="299">
        <v>4949.6000000000004</v>
      </c>
      <c r="G1180" s="299">
        <v>4846.6000000000004</v>
      </c>
      <c r="H1180" s="289">
        <f t="shared" si="18"/>
        <v>97.919023759495715</v>
      </c>
    </row>
    <row r="1181" spans="1:8" ht="56.25" x14ac:dyDescent="0.2">
      <c r="A1181" s="295" t="s">
        <v>1314</v>
      </c>
      <c r="B1181" s="296">
        <v>7</v>
      </c>
      <c r="C1181" s="296">
        <v>9</v>
      </c>
      <c r="D1181" s="297">
        <v>8700077800</v>
      </c>
      <c r="E1181" s="298"/>
      <c r="F1181" s="299">
        <v>201.1</v>
      </c>
      <c r="G1181" s="299">
        <v>201.1</v>
      </c>
      <c r="H1181" s="289">
        <f t="shared" si="18"/>
        <v>100</v>
      </c>
    </row>
    <row r="1182" spans="1:8" x14ac:dyDescent="0.2">
      <c r="A1182" s="295" t="s">
        <v>710</v>
      </c>
      <c r="B1182" s="296">
        <v>7</v>
      </c>
      <c r="C1182" s="296">
        <v>9</v>
      </c>
      <c r="D1182" s="297">
        <v>8700077800</v>
      </c>
      <c r="E1182" s="298">
        <v>500</v>
      </c>
      <c r="F1182" s="299">
        <v>201.1</v>
      </c>
      <c r="G1182" s="299">
        <v>201.1</v>
      </c>
      <c r="H1182" s="289">
        <f t="shared" si="18"/>
        <v>100</v>
      </c>
    </row>
    <row r="1183" spans="1:8" ht="45" x14ac:dyDescent="0.2">
      <c r="A1183" s="295" t="s">
        <v>1315</v>
      </c>
      <c r="B1183" s="296">
        <v>7</v>
      </c>
      <c r="C1183" s="296">
        <v>9</v>
      </c>
      <c r="D1183" s="297">
        <v>8700078800</v>
      </c>
      <c r="E1183" s="298"/>
      <c r="F1183" s="299">
        <v>65.400000000000006</v>
      </c>
      <c r="G1183" s="299">
        <v>65.3</v>
      </c>
      <c r="H1183" s="289">
        <f t="shared" si="18"/>
        <v>99.847094801223221</v>
      </c>
    </row>
    <row r="1184" spans="1:8" x14ac:dyDescent="0.2">
      <c r="A1184" s="295" t="s">
        <v>710</v>
      </c>
      <c r="B1184" s="296">
        <v>7</v>
      </c>
      <c r="C1184" s="296">
        <v>9</v>
      </c>
      <c r="D1184" s="297">
        <v>8700078800</v>
      </c>
      <c r="E1184" s="298">
        <v>500</v>
      </c>
      <c r="F1184" s="299">
        <v>65.400000000000006</v>
      </c>
      <c r="G1184" s="299">
        <v>65.3</v>
      </c>
      <c r="H1184" s="289">
        <f t="shared" si="18"/>
        <v>99.847094801223221</v>
      </c>
    </row>
    <row r="1185" spans="1:8" x14ac:dyDescent="0.2">
      <c r="A1185" s="295" t="s">
        <v>712</v>
      </c>
      <c r="B1185" s="296">
        <v>7</v>
      </c>
      <c r="C1185" s="296">
        <v>9</v>
      </c>
      <c r="D1185" s="297">
        <v>8900000000</v>
      </c>
      <c r="E1185" s="298"/>
      <c r="F1185" s="299">
        <v>28145.599999999999</v>
      </c>
      <c r="G1185" s="299">
        <v>27448.7</v>
      </c>
      <c r="H1185" s="289">
        <f t="shared" si="18"/>
        <v>97.52394690466717</v>
      </c>
    </row>
    <row r="1186" spans="1:8" x14ac:dyDescent="0.2">
      <c r="A1186" s="295" t="s">
        <v>712</v>
      </c>
      <c r="B1186" s="296">
        <v>7</v>
      </c>
      <c r="C1186" s="296">
        <v>9</v>
      </c>
      <c r="D1186" s="297">
        <v>8900000110</v>
      </c>
      <c r="E1186" s="298"/>
      <c r="F1186" s="299">
        <v>26031.7</v>
      </c>
      <c r="G1186" s="299">
        <v>26031.7</v>
      </c>
      <c r="H1186" s="289">
        <f t="shared" si="18"/>
        <v>100</v>
      </c>
    </row>
    <row r="1187" spans="1:8" ht="33.75" x14ac:dyDescent="0.2">
      <c r="A1187" s="295" t="s">
        <v>695</v>
      </c>
      <c r="B1187" s="296">
        <v>7</v>
      </c>
      <c r="C1187" s="296">
        <v>9</v>
      </c>
      <c r="D1187" s="297">
        <v>8900000110</v>
      </c>
      <c r="E1187" s="298">
        <v>100</v>
      </c>
      <c r="F1187" s="299">
        <v>26031.7</v>
      </c>
      <c r="G1187" s="299">
        <v>26031.7</v>
      </c>
      <c r="H1187" s="289">
        <f t="shared" si="18"/>
        <v>100</v>
      </c>
    </row>
    <row r="1188" spans="1:8" x14ac:dyDescent="0.2">
      <c r="A1188" s="295" t="s">
        <v>712</v>
      </c>
      <c r="B1188" s="296">
        <v>7</v>
      </c>
      <c r="C1188" s="296">
        <v>9</v>
      </c>
      <c r="D1188" s="297">
        <v>8900000190</v>
      </c>
      <c r="E1188" s="298"/>
      <c r="F1188" s="299">
        <v>2029.8</v>
      </c>
      <c r="G1188" s="299">
        <v>1367</v>
      </c>
      <c r="H1188" s="289">
        <f t="shared" si="18"/>
        <v>67.346536604591591</v>
      </c>
    </row>
    <row r="1189" spans="1:8" ht="33.75" x14ac:dyDescent="0.2">
      <c r="A1189" s="295" t="s">
        <v>695</v>
      </c>
      <c r="B1189" s="296">
        <v>7</v>
      </c>
      <c r="C1189" s="296">
        <v>9</v>
      </c>
      <c r="D1189" s="297">
        <v>8900000190</v>
      </c>
      <c r="E1189" s="298">
        <v>100</v>
      </c>
      <c r="F1189" s="299">
        <v>774.5</v>
      </c>
      <c r="G1189" s="299">
        <v>635.5</v>
      </c>
      <c r="H1189" s="289">
        <f t="shared" si="18"/>
        <v>82.052937378954155</v>
      </c>
    </row>
    <row r="1190" spans="1:8" x14ac:dyDescent="0.2">
      <c r="A1190" s="295" t="s">
        <v>698</v>
      </c>
      <c r="B1190" s="296">
        <v>7</v>
      </c>
      <c r="C1190" s="296">
        <v>9</v>
      </c>
      <c r="D1190" s="297">
        <v>8900000190</v>
      </c>
      <c r="E1190" s="298">
        <v>200</v>
      </c>
      <c r="F1190" s="299">
        <v>1247.4000000000001</v>
      </c>
      <c r="G1190" s="299">
        <v>723.6</v>
      </c>
      <c r="H1190" s="289">
        <f t="shared" si="18"/>
        <v>58.00865800865801</v>
      </c>
    </row>
    <row r="1191" spans="1:8" x14ac:dyDescent="0.2">
      <c r="A1191" s="295" t="s">
        <v>713</v>
      </c>
      <c r="B1191" s="296">
        <v>7</v>
      </c>
      <c r="C1191" s="296">
        <v>9</v>
      </c>
      <c r="D1191" s="297">
        <v>8900000190</v>
      </c>
      <c r="E1191" s="298">
        <v>800</v>
      </c>
      <c r="F1191" s="299">
        <v>7.9</v>
      </c>
      <c r="G1191" s="299">
        <v>7.9</v>
      </c>
      <c r="H1191" s="289">
        <f t="shared" si="18"/>
        <v>100</v>
      </c>
    </row>
    <row r="1192" spans="1:8" x14ac:dyDescent="0.2">
      <c r="A1192" s="295" t="s">
        <v>712</v>
      </c>
      <c r="B1192" s="296">
        <v>7</v>
      </c>
      <c r="C1192" s="296">
        <v>9</v>
      </c>
      <c r="D1192" s="297">
        <v>8900000870</v>
      </c>
      <c r="E1192" s="298"/>
      <c r="F1192" s="299">
        <v>84.1</v>
      </c>
      <c r="G1192" s="299">
        <v>50</v>
      </c>
      <c r="H1192" s="289">
        <f t="shared" si="18"/>
        <v>59.453032104637337</v>
      </c>
    </row>
    <row r="1193" spans="1:8" ht="33.75" x14ac:dyDescent="0.2">
      <c r="A1193" s="295" t="s">
        <v>695</v>
      </c>
      <c r="B1193" s="296">
        <v>7</v>
      </c>
      <c r="C1193" s="296">
        <v>9</v>
      </c>
      <c r="D1193" s="297">
        <v>8900000870</v>
      </c>
      <c r="E1193" s="298">
        <v>100</v>
      </c>
      <c r="F1193" s="299">
        <v>84.1</v>
      </c>
      <c r="G1193" s="299">
        <v>50</v>
      </c>
      <c r="H1193" s="289">
        <f t="shared" si="18"/>
        <v>59.453032104637337</v>
      </c>
    </row>
    <row r="1194" spans="1:8" x14ac:dyDescent="0.2">
      <c r="A1194" s="295" t="s">
        <v>728</v>
      </c>
      <c r="B1194" s="296">
        <v>7</v>
      </c>
      <c r="C1194" s="296">
        <v>9</v>
      </c>
      <c r="D1194" s="297">
        <v>9700000000</v>
      </c>
      <c r="E1194" s="298"/>
      <c r="F1194" s="299">
        <v>9068.2000000000007</v>
      </c>
      <c r="G1194" s="299">
        <v>8948</v>
      </c>
      <c r="H1194" s="289">
        <f t="shared" si="18"/>
        <v>98.674488873205263</v>
      </c>
    </row>
    <row r="1195" spans="1:8" ht="22.5" x14ac:dyDescent="0.2">
      <c r="A1195" s="295" t="s">
        <v>1316</v>
      </c>
      <c r="B1195" s="296">
        <v>7</v>
      </c>
      <c r="C1195" s="296">
        <v>9</v>
      </c>
      <c r="D1195" s="297">
        <v>9700076100</v>
      </c>
      <c r="E1195" s="298"/>
      <c r="F1195" s="299">
        <v>9068.2000000000007</v>
      </c>
      <c r="G1195" s="299">
        <v>8948</v>
      </c>
      <c r="H1195" s="289">
        <f t="shared" si="18"/>
        <v>98.674488873205263</v>
      </c>
    </row>
    <row r="1196" spans="1:8" x14ac:dyDescent="0.2">
      <c r="A1196" s="295" t="s">
        <v>710</v>
      </c>
      <c r="B1196" s="296">
        <v>7</v>
      </c>
      <c r="C1196" s="296">
        <v>9</v>
      </c>
      <c r="D1196" s="297">
        <v>9700076100</v>
      </c>
      <c r="E1196" s="298">
        <v>500</v>
      </c>
      <c r="F1196" s="299">
        <v>9068.2000000000007</v>
      </c>
      <c r="G1196" s="299">
        <v>8948</v>
      </c>
      <c r="H1196" s="289">
        <f t="shared" si="18"/>
        <v>98.674488873205263</v>
      </c>
    </row>
    <row r="1197" spans="1:8" x14ac:dyDescent="0.2">
      <c r="A1197" s="295" t="s">
        <v>700</v>
      </c>
      <c r="B1197" s="296">
        <v>7</v>
      </c>
      <c r="C1197" s="296">
        <v>9</v>
      </c>
      <c r="D1197" s="297">
        <v>9900000000</v>
      </c>
      <c r="E1197" s="298"/>
      <c r="F1197" s="299">
        <v>5547.7</v>
      </c>
      <c r="G1197" s="299">
        <v>5547.7</v>
      </c>
      <c r="H1197" s="289">
        <f t="shared" si="18"/>
        <v>100</v>
      </c>
    </row>
    <row r="1198" spans="1:8" ht="33.75" x14ac:dyDescent="0.2">
      <c r="A1198" s="295" t="s">
        <v>1317</v>
      </c>
      <c r="B1198" s="296">
        <v>7</v>
      </c>
      <c r="C1198" s="296">
        <v>9</v>
      </c>
      <c r="D1198" s="297">
        <v>9900059900</v>
      </c>
      <c r="E1198" s="298"/>
      <c r="F1198" s="299">
        <v>5547.7</v>
      </c>
      <c r="G1198" s="299">
        <v>5547.7</v>
      </c>
      <c r="H1198" s="289">
        <f t="shared" si="18"/>
        <v>100</v>
      </c>
    </row>
    <row r="1199" spans="1:8" ht="33.75" x14ac:dyDescent="0.2">
      <c r="A1199" s="295" t="s">
        <v>695</v>
      </c>
      <c r="B1199" s="296">
        <v>7</v>
      </c>
      <c r="C1199" s="296">
        <v>9</v>
      </c>
      <c r="D1199" s="297">
        <v>9900059900</v>
      </c>
      <c r="E1199" s="298">
        <v>100</v>
      </c>
      <c r="F1199" s="299">
        <v>4863.3</v>
      </c>
      <c r="G1199" s="299">
        <v>4863.3</v>
      </c>
      <c r="H1199" s="289">
        <f t="shared" si="18"/>
        <v>100</v>
      </c>
    </row>
    <row r="1200" spans="1:8" x14ac:dyDescent="0.2">
      <c r="A1200" s="295" t="s">
        <v>698</v>
      </c>
      <c r="B1200" s="296">
        <v>7</v>
      </c>
      <c r="C1200" s="296">
        <v>9</v>
      </c>
      <c r="D1200" s="297">
        <v>9900059900</v>
      </c>
      <c r="E1200" s="298">
        <v>200</v>
      </c>
      <c r="F1200" s="299">
        <v>684.4</v>
      </c>
      <c r="G1200" s="299">
        <v>684.4</v>
      </c>
      <c r="H1200" s="289">
        <f t="shared" si="18"/>
        <v>100</v>
      </c>
    </row>
    <row r="1201" spans="1:8" s="285" customFormat="1" ht="10.5" x14ac:dyDescent="0.15">
      <c r="A1201" s="291" t="s">
        <v>1318</v>
      </c>
      <c r="B1201" s="292">
        <v>8</v>
      </c>
      <c r="C1201" s="292"/>
      <c r="D1201" s="293"/>
      <c r="E1201" s="294"/>
      <c r="F1201" s="282">
        <v>936296.3</v>
      </c>
      <c r="G1201" s="282">
        <v>930939.3</v>
      </c>
      <c r="H1201" s="283">
        <f t="shared" si="18"/>
        <v>99.427852059225259</v>
      </c>
    </row>
    <row r="1202" spans="1:8" s="285" customFormat="1" ht="10.5" x14ac:dyDescent="0.15">
      <c r="A1202" s="291" t="s">
        <v>1319</v>
      </c>
      <c r="B1202" s="292">
        <v>8</v>
      </c>
      <c r="C1202" s="292">
        <v>1</v>
      </c>
      <c r="D1202" s="293"/>
      <c r="E1202" s="294"/>
      <c r="F1202" s="282">
        <v>856333.3</v>
      </c>
      <c r="G1202" s="282">
        <v>851375.1</v>
      </c>
      <c r="H1202" s="283">
        <f t="shared" si="18"/>
        <v>99.420996474153227</v>
      </c>
    </row>
    <row r="1203" spans="1:8" x14ac:dyDescent="0.2">
      <c r="A1203" s="295" t="s">
        <v>1200</v>
      </c>
      <c r="B1203" s="296">
        <v>8</v>
      </c>
      <c r="C1203" s="296">
        <v>1</v>
      </c>
      <c r="D1203" s="297">
        <v>800000000</v>
      </c>
      <c r="E1203" s="298"/>
      <c r="F1203" s="299">
        <v>733775.1</v>
      </c>
      <c r="G1203" s="299">
        <v>729529.8</v>
      </c>
      <c r="H1203" s="289">
        <f t="shared" si="18"/>
        <v>99.421443981950347</v>
      </c>
    </row>
    <row r="1204" spans="1:8" x14ac:dyDescent="0.2">
      <c r="A1204" s="295" t="s">
        <v>1320</v>
      </c>
      <c r="B1204" s="296">
        <v>8</v>
      </c>
      <c r="C1204" s="296">
        <v>1</v>
      </c>
      <c r="D1204" s="297">
        <v>810000000</v>
      </c>
      <c r="E1204" s="298"/>
      <c r="F1204" s="299">
        <v>385549.2</v>
      </c>
      <c r="G1204" s="299">
        <v>384344.4</v>
      </c>
      <c r="H1204" s="289">
        <f t="shared" si="18"/>
        <v>99.687510699023633</v>
      </c>
    </row>
    <row r="1205" spans="1:8" x14ac:dyDescent="0.2">
      <c r="A1205" s="295" t="s">
        <v>1321</v>
      </c>
      <c r="B1205" s="296">
        <v>8</v>
      </c>
      <c r="C1205" s="296">
        <v>1</v>
      </c>
      <c r="D1205" s="297">
        <v>810100000</v>
      </c>
      <c r="E1205" s="298"/>
      <c r="F1205" s="299">
        <v>91184.1</v>
      </c>
      <c r="G1205" s="299">
        <v>90842</v>
      </c>
      <c r="H1205" s="289">
        <f t="shared" si="18"/>
        <v>99.624824942067747</v>
      </c>
    </row>
    <row r="1206" spans="1:8" x14ac:dyDescent="0.2">
      <c r="A1206" s="295" t="s">
        <v>1322</v>
      </c>
      <c r="B1206" s="296">
        <v>8</v>
      </c>
      <c r="C1206" s="296">
        <v>1</v>
      </c>
      <c r="D1206" s="297">
        <v>810144100</v>
      </c>
      <c r="E1206" s="298"/>
      <c r="F1206" s="299">
        <v>91184.1</v>
      </c>
      <c r="G1206" s="299">
        <v>90842</v>
      </c>
      <c r="H1206" s="289">
        <f t="shared" si="18"/>
        <v>99.624824942067747</v>
      </c>
    </row>
    <row r="1207" spans="1:8" ht="22.5" x14ac:dyDescent="0.2">
      <c r="A1207" s="295" t="s">
        <v>724</v>
      </c>
      <c r="B1207" s="296">
        <v>8</v>
      </c>
      <c r="C1207" s="296">
        <v>1</v>
      </c>
      <c r="D1207" s="297">
        <v>810144100</v>
      </c>
      <c r="E1207" s="298">
        <v>600</v>
      </c>
      <c r="F1207" s="299">
        <v>91184.1</v>
      </c>
      <c r="G1207" s="299">
        <v>90842</v>
      </c>
      <c r="H1207" s="289">
        <f t="shared" si="18"/>
        <v>99.624824942067747</v>
      </c>
    </row>
    <row r="1208" spans="1:8" x14ac:dyDescent="0.2">
      <c r="A1208" s="295" t="s">
        <v>1323</v>
      </c>
      <c r="B1208" s="296">
        <v>8</v>
      </c>
      <c r="C1208" s="296">
        <v>1</v>
      </c>
      <c r="D1208" s="297">
        <v>810200000</v>
      </c>
      <c r="E1208" s="298"/>
      <c r="F1208" s="299">
        <v>77897.7</v>
      </c>
      <c r="G1208" s="299">
        <v>77737.8</v>
      </c>
      <c r="H1208" s="289">
        <f t="shared" si="18"/>
        <v>99.794730781525004</v>
      </c>
    </row>
    <row r="1209" spans="1:8" x14ac:dyDescent="0.2">
      <c r="A1209" s="295" t="s">
        <v>1324</v>
      </c>
      <c r="B1209" s="296">
        <v>8</v>
      </c>
      <c r="C1209" s="296">
        <v>1</v>
      </c>
      <c r="D1209" s="297">
        <v>810242200</v>
      </c>
      <c r="E1209" s="298"/>
      <c r="F1209" s="299">
        <v>77897.7</v>
      </c>
      <c r="G1209" s="299">
        <v>77737.8</v>
      </c>
      <c r="H1209" s="289">
        <f t="shared" si="18"/>
        <v>99.794730781525004</v>
      </c>
    </row>
    <row r="1210" spans="1:8" ht="22.5" x14ac:dyDescent="0.2">
      <c r="A1210" s="295" t="s">
        <v>724</v>
      </c>
      <c r="B1210" s="296">
        <v>8</v>
      </c>
      <c r="C1210" s="296">
        <v>1</v>
      </c>
      <c r="D1210" s="297">
        <v>810242200</v>
      </c>
      <c r="E1210" s="298">
        <v>600</v>
      </c>
      <c r="F1210" s="299">
        <v>77897.7</v>
      </c>
      <c r="G1210" s="299">
        <v>77737.8</v>
      </c>
      <c r="H1210" s="289">
        <f t="shared" si="18"/>
        <v>99.794730781525004</v>
      </c>
    </row>
    <row r="1211" spans="1:8" x14ac:dyDescent="0.2">
      <c r="A1211" s="295" t="s">
        <v>1325</v>
      </c>
      <c r="B1211" s="296">
        <v>8</v>
      </c>
      <c r="C1211" s="296">
        <v>1</v>
      </c>
      <c r="D1211" s="297">
        <v>810300000</v>
      </c>
      <c r="E1211" s="298"/>
      <c r="F1211" s="299">
        <v>14976.1</v>
      </c>
      <c r="G1211" s="299">
        <v>14800.5</v>
      </c>
      <c r="H1211" s="289">
        <f t="shared" si="18"/>
        <v>98.827465094383712</v>
      </c>
    </row>
    <row r="1212" spans="1:8" x14ac:dyDescent="0.2">
      <c r="A1212" s="295" t="s">
        <v>1324</v>
      </c>
      <c r="B1212" s="296">
        <v>8</v>
      </c>
      <c r="C1212" s="296">
        <v>1</v>
      </c>
      <c r="D1212" s="297">
        <v>810344000</v>
      </c>
      <c r="E1212" s="298"/>
      <c r="F1212" s="299">
        <v>14976.1</v>
      </c>
      <c r="G1212" s="299">
        <v>14800.5</v>
      </c>
      <c r="H1212" s="289">
        <f t="shared" si="18"/>
        <v>98.827465094383712</v>
      </c>
    </row>
    <row r="1213" spans="1:8" ht="33.75" x14ac:dyDescent="0.2">
      <c r="A1213" s="295" t="s">
        <v>695</v>
      </c>
      <c r="B1213" s="296">
        <v>8</v>
      </c>
      <c r="C1213" s="296">
        <v>1</v>
      </c>
      <c r="D1213" s="297">
        <v>810344000</v>
      </c>
      <c r="E1213" s="298">
        <v>100</v>
      </c>
      <c r="F1213" s="299">
        <v>4067.1</v>
      </c>
      <c r="G1213" s="299">
        <v>4023.2</v>
      </c>
      <c r="H1213" s="289">
        <f t="shared" si="18"/>
        <v>98.920606820584695</v>
      </c>
    </row>
    <row r="1214" spans="1:8" x14ac:dyDescent="0.2">
      <c r="A1214" s="295" t="s">
        <v>698</v>
      </c>
      <c r="B1214" s="296">
        <v>8</v>
      </c>
      <c r="C1214" s="296">
        <v>1</v>
      </c>
      <c r="D1214" s="297">
        <v>810344000</v>
      </c>
      <c r="E1214" s="298">
        <v>200</v>
      </c>
      <c r="F1214" s="299">
        <v>411.3</v>
      </c>
      <c r="G1214" s="299">
        <v>316</v>
      </c>
      <c r="H1214" s="289">
        <f t="shared" si="18"/>
        <v>76.829564794553846</v>
      </c>
    </row>
    <row r="1215" spans="1:8" ht="22.5" x14ac:dyDescent="0.2">
      <c r="A1215" s="295" t="s">
        <v>724</v>
      </c>
      <c r="B1215" s="296">
        <v>8</v>
      </c>
      <c r="C1215" s="296">
        <v>1</v>
      </c>
      <c r="D1215" s="297">
        <v>810344000</v>
      </c>
      <c r="E1215" s="298">
        <v>600</v>
      </c>
      <c r="F1215" s="299">
        <v>10494.7</v>
      </c>
      <c r="G1215" s="299">
        <v>10458.299999999999</v>
      </c>
      <c r="H1215" s="289">
        <f t="shared" si="18"/>
        <v>99.653158260836406</v>
      </c>
    </row>
    <row r="1216" spans="1:8" x14ac:dyDescent="0.2">
      <c r="A1216" s="295" t="s">
        <v>713</v>
      </c>
      <c r="B1216" s="296">
        <v>8</v>
      </c>
      <c r="C1216" s="296">
        <v>1</v>
      </c>
      <c r="D1216" s="297">
        <v>810344000</v>
      </c>
      <c r="E1216" s="298">
        <v>800</v>
      </c>
      <c r="F1216" s="299">
        <v>3</v>
      </c>
      <c r="G1216" s="299">
        <v>3</v>
      </c>
      <c r="H1216" s="289">
        <f t="shared" si="18"/>
        <v>100</v>
      </c>
    </row>
    <row r="1217" spans="1:8" ht="22.5" x14ac:dyDescent="0.2">
      <c r="A1217" s="295" t="s">
        <v>1326</v>
      </c>
      <c r="B1217" s="296">
        <v>8</v>
      </c>
      <c r="C1217" s="296">
        <v>1</v>
      </c>
      <c r="D1217" s="297">
        <v>810400000</v>
      </c>
      <c r="E1217" s="298"/>
      <c r="F1217" s="299">
        <v>76051.7</v>
      </c>
      <c r="G1217" s="299">
        <v>75524.5</v>
      </c>
      <c r="H1217" s="289">
        <f t="shared" si="18"/>
        <v>99.306787356495647</v>
      </c>
    </row>
    <row r="1218" spans="1:8" x14ac:dyDescent="0.2">
      <c r="A1218" s="295" t="s">
        <v>1324</v>
      </c>
      <c r="B1218" s="296">
        <v>8</v>
      </c>
      <c r="C1218" s="296">
        <v>1</v>
      </c>
      <c r="D1218" s="297">
        <v>810444000</v>
      </c>
      <c r="E1218" s="298"/>
      <c r="F1218" s="299">
        <v>76051.7</v>
      </c>
      <c r="G1218" s="299">
        <v>75524.5</v>
      </c>
      <c r="H1218" s="289">
        <f t="shared" si="18"/>
        <v>99.306787356495647</v>
      </c>
    </row>
    <row r="1219" spans="1:8" ht="22.5" x14ac:dyDescent="0.2">
      <c r="A1219" s="295" t="s">
        <v>724</v>
      </c>
      <c r="B1219" s="296">
        <v>8</v>
      </c>
      <c r="C1219" s="296">
        <v>1</v>
      </c>
      <c r="D1219" s="297">
        <v>810444000</v>
      </c>
      <c r="E1219" s="298">
        <v>600</v>
      </c>
      <c r="F1219" s="299">
        <v>76051.7</v>
      </c>
      <c r="G1219" s="299">
        <v>75524.5</v>
      </c>
      <c r="H1219" s="289">
        <f t="shared" si="18"/>
        <v>99.306787356495647</v>
      </c>
    </row>
    <row r="1220" spans="1:8" ht="22.5" x14ac:dyDescent="0.2">
      <c r="A1220" s="295" t="s">
        <v>1327</v>
      </c>
      <c r="B1220" s="296">
        <v>8</v>
      </c>
      <c r="C1220" s="296">
        <v>1</v>
      </c>
      <c r="D1220" s="297">
        <v>810500000</v>
      </c>
      <c r="E1220" s="298"/>
      <c r="F1220" s="299">
        <v>55511.5</v>
      </c>
      <c r="G1220" s="299">
        <v>55511.5</v>
      </c>
      <c r="H1220" s="289">
        <f t="shared" si="18"/>
        <v>100</v>
      </c>
    </row>
    <row r="1221" spans="1:8" ht="22.5" x14ac:dyDescent="0.2">
      <c r="A1221" s="295" t="s">
        <v>1145</v>
      </c>
      <c r="B1221" s="296">
        <v>8</v>
      </c>
      <c r="C1221" s="296">
        <v>1</v>
      </c>
      <c r="D1221" s="297">
        <v>810500310</v>
      </c>
      <c r="E1221" s="298"/>
      <c r="F1221" s="299">
        <v>594</v>
      </c>
      <c r="G1221" s="299">
        <v>594</v>
      </c>
      <c r="H1221" s="289">
        <f t="shared" si="18"/>
        <v>100</v>
      </c>
    </row>
    <row r="1222" spans="1:8" x14ac:dyDescent="0.2">
      <c r="A1222" s="295" t="s">
        <v>698</v>
      </c>
      <c r="B1222" s="296">
        <v>8</v>
      </c>
      <c r="C1222" s="296">
        <v>1</v>
      </c>
      <c r="D1222" s="297">
        <v>810500310</v>
      </c>
      <c r="E1222" s="298">
        <v>200</v>
      </c>
      <c r="F1222" s="299">
        <v>594</v>
      </c>
      <c r="G1222" s="299">
        <v>594</v>
      </c>
      <c r="H1222" s="289">
        <f t="shared" si="18"/>
        <v>100</v>
      </c>
    </row>
    <row r="1223" spans="1:8" ht="22.5" x14ac:dyDescent="0.2">
      <c r="A1223" s="295" t="s">
        <v>1328</v>
      </c>
      <c r="B1223" s="296">
        <v>8</v>
      </c>
      <c r="C1223" s="296">
        <v>1</v>
      </c>
      <c r="D1223" s="297" t="s">
        <v>1329</v>
      </c>
      <c r="E1223" s="298"/>
      <c r="F1223" s="299">
        <v>54917.5</v>
      </c>
      <c r="G1223" s="299">
        <v>54917.5</v>
      </c>
      <c r="H1223" s="289">
        <f t="shared" si="18"/>
        <v>100</v>
      </c>
    </row>
    <row r="1224" spans="1:8" x14ac:dyDescent="0.2">
      <c r="A1224" s="295" t="s">
        <v>914</v>
      </c>
      <c r="B1224" s="296">
        <v>8</v>
      </c>
      <c r="C1224" s="296">
        <v>1</v>
      </c>
      <c r="D1224" s="297" t="s">
        <v>1329</v>
      </c>
      <c r="E1224" s="298">
        <v>400</v>
      </c>
      <c r="F1224" s="299">
        <v>54917.5</v>
      </c>
      <c r="G1224" s="299">
        <v>54917.5</v>
      </c>
      <c r="H1224" s="289">
        <f t="shared" si="18"/>
        <v>100</v>
      </c>
    </row>
    <row r="1225" spans="1:8" x14ac:dyDescent="0.2">
      <c r="A1225" s="295" t="s">
        <v>1330</v>
      </c>
      <c r="B1225" s="296">
        <v>8</v>
      </c>
      <c r="C1225" s="296">
        <v>1</v>
      </c>
      <c r="D1225" s="297" t="s">
        <v>1331</v>
      </c>
      <c r="E1225" s="298"/>
      <c r="F1225" s="299">
        <v>69928.100000000006</v>
      </c>
      <c r="G1225" s="299">
        <v>69928.100000000006</v>
      </c>
      <c r="H1225" s="289">
        <f t="shared" si="18"/>
        <v>100</v>
      </c>
    </row>
    <row r="1226" spans="1:8" x14ac:dyDescent="0.2">
      <c r="A1226" s="295" t="s">
        <v>1332</v>
      </c>
      <c r="B1226" s="296">
        <v>8</v>
      </c>
      <c r="C1226" s="296">
        <v>1</v>
      </c>
      <c r="D1226" s="297" t="s">
        <v>1333</v>
      </c>
      <c r="E1226" s="298"/>
      <c r="F1226" s="299">
        <v>10000</v>
      </c>
      <c r="G1226" s="299">
        <v>10000</v>
      </c>
      <c r="H1226" s="289">
        <f t="shared" si="18"/>
        <v>100</v>
      </c>
    </row>
    <row r="1227" spans="1:8" x14ac:dyDescent="0.2">
      <c r="A1227" s="295" t="s">
        <v>710</v>
      </c>
      <c r="B1227" s="296">
        <v>8</v>
      </c>
      <c r="C1227" s="296">
        <v>1</v>
      </c>
      <c r="D1227" s="297" t="s">
        <v>1333</v>
      </c>
      <c r="E1227" s="298">
        <v>500</v>
      </c>
      <c r="F1227" s="299">
        <v>10000</v>
      </c>
      <c r="G1227" s="299">
        <v>10000</v>
      </c>
      <c r="H1227" s="289">
        <f t="shared" si="18"/>
        <v>100</v>
      </c>
    </row>
    <row r="1228" spans="1:8" x14ac:dyDescent="0.2">
      <c r="A1228" s="295" t="s">
        <v>1334</v>
      </c>
      <c r="B1228" s="296">
        <v>8</v>
      </c>
      <c r="C1228" s="296">
        <v>1</v>
      </c>
      <c r="D1228" s="297" t="s">
        <v>1335</v>
      </c>
      <c r="E1228" s="298"/>
      <c r="F1228" s="299">
        <v>59928.1</v>
      </c>
      <c r="G1228" s="299">
        <v>59928.1</v>
      </c>
      <c r="H1228" s="289">
        <f t="shared" si="18"/>
        <v>100</v>
      </c>
    </row>
    <row r="1229" spans="1:8" x14ac:dyDescent="0.2">
      <c r="A1229" s="295" t="s">
        <v>698</v>
      </c>
      <c r="B1229" s="296">
        <v>8</v>
      </c>
      <c r="C1229" s="296">
        <v>1</v>
      </c>
      <c r="D1229" s="297" t="s">
        <v>1335</v>
      </c>
      <c r="E1229" s="298">
        <v>200</v>
      </c>
      <c r="F1229" s="299">
        <v>59468.800000000003</v>
      </c>
      <c r="G1229" s="299">
        <v>59468.800000000003</v>
      </c>
      <c r="H1229" s="289">
        <f t="shared" si="18"/>
        <v>100</v>
      </c>
    </row>
    <row r="1230" spans="1:8" x14ac:dyDescent="0.2">
      <c r="A1230" s="295" t="s">
        <v>710</v>
      </c>
      <c r="B1230" s="296">
        <v>8</v>
      </c>
      <c r="C1230" s="296">
        <v>1</v>
      </c>
      <c r="D1230" s="297" t="s">
        <v>1335</v>
      </c>
      <c r="E1230" s="298">
        <v>500</v>
      </c>
      <c r="F1230" s="299">
        <v>459.3</v>
      </c>
      <c r="G1230" s="299">
        <v>459.3</v>
      </c>
      <c r="H1230" s="289">
        <f t="shared" ref="H1230:H1293" si="19">+G1230/F1230*100</f>
        <v>100</v>
      </c>
    </row>
    <row r="1231" spans="1:8" x14ac:dyDescent="0.2">
      <c r="A1231" s="295" t="s">
        <v>1201</v>
      </c>
      <c r="B1231" s="296">
        <v>8</v>
      </c>
      <c r="C1231" s="296">
        <v>1</v>
      </c>
      <c r="D1231" s="297">
        <v>820000000</v>
      </c>
      <c r="E1231" s="298"/>
      <c r="F1231" s="299">
        <v>274262</v>
      </c>
      <c r="G1231" s="299">
        <v>273606.5</v>
      </c>
      <c r="H1231" s="289">
        <f t="shared" si="19"/>
        <v>99.760994961022675</v>
      </c>
    </row>
    <row r="1232" spans="1:8" ht="22.5" x14ac:dyDescent="0.2">
      <c r="A1232" s="295" t="s">
        <v>1336</v>
      </c>
      <c r="B1232" s="296">
        <v>8</v>
      </c>
      <c r="C1232" s="296">
        <v>1</v>
      </c>
      <c r="D1232" s="297">
        <v>820100000</v>
      </c>
      <c r="E1232" s="298"/>
      <c r="F1232" s="299">
        <v>274262</v>
      </c>
      <c r="G1232" s="299">
        <v>273606.5</v>
      </c>
      <c r="H1232" s="289">
        <f t="shared" si="19"/>
        <v>99.760994961022675</v>
      </c>
    </row>
    <row r="1233" spans="1:8" x14ac:dyDescent="0.2">
      <c r="A1233" s="295" t="s">
        <v>1337</v>
      </c>
      <c r="B1233" s="296">
        <v>8</v>
      </c>
      <c r="C1233" s="296">
        <v>1</v>
      </c>
      <c r="D1233" s="297">
        <v>820144300</v>
      </c>
      <c r="E1233" s="298"/>
      <c r="F1233" s="299">
        <v>263752</v>
      </c>
      <c r="G1233" s="299">
        <v>263715.40000000002</v>
      </c>
      <c r="H1233" s="289">
        <f t="shared" si="19"/>
        <v>99.986123327974781</v>
      </c>
    </row>
    <row r="1234" spans="1:8" ht="22.5" x14ac:dyDescent="0.2">
      <c r="A1234" s="295" t="s">
        <v>724</v>
      </c>
      <c r="B1234" s="296">
        <v>8</v>
      </c>
      <c r="C1234" s="296">
        <v>1</v>
      </c>
      <c r="D1234" s="297">
        <v>820144300</v>
      </c>
      <c r="E1234" s="298">
        <v>600</v>
      </c>
      <c r="F1234" s="299">
        <v>263752</v>
      </c>
      <c r="G1234" s="299">
        <v>263715.40000000002</v>
      </c>
      <c r="H1234" s="289">
        <f t="shared" si="19"/>
        <v>99.986123327974781</v>
      </c>
    </row>
    <row r="1235" spans="1:8" x14ac:dyDescent="0.2">
      <c r="A1235" s="295" t="s">
        <v>1338</v>
      </c>
      <c r="B1235" s="296">
        <v>8</v>
      </c>
      <c r="C1235" s="296">
        <v>1</v>
      </c>
      <c r="D1235" s="297" t="s">
        <v>1339</v>
      </c>
      <c r="E1235" s="298"/>
      <c r="F1235" s="299">
        <v>10510</v>
      </c>
      <c r="G1235" s="299">
        <v>9891.1</v>
      </c>
      <c r="H1235" s="289">
        <f t="shared" si="19"/>
        <v>94.111322549952419</v>
      </c>
    </row>
    <row r="1236" spans="1:8" ht="22.5" x14ac:dyDescent="0.2">
      <c r="A1236" s="295" t="s">
        <v>724</v>
      </c>
      <c r="B1236" s="296">
        <v>8</v>
      </c>
      <c r="C1236" s="296">
        <v>1</v>
      </c>
      <c r="D1236" s="297" t="s">
        <v>1339</v>
      </c>
      <c r="E1236" s="298">
        <v>600</v>
      </c>
      <c r="F1236" s="299">
        <v>10510</v>
      </c>
      <c r="G1236" s="299">
        <v>9891.1</v>
      </c>
      <c r="H1236" s="289">
        <f t="shared" si="19"/>
        <v>94.111322549952419</v>
      </c>
    </row>
    <row r="1237" spans="1:8" x14ac:dyDescent="0.2">
      <c r="A1237" s="295" t="s">
        <v>1340</v>
      </c>
      <c r="B1237" s="296">
        <v>8</v>
      </c>
      <c r="C1237" s="296">
        <v>1</v>
      </c>
      <c r="D1237" s="297">
        <v>850000000</v>
      </c>
      <c r="E1237" s="298"/>
      <c r="F1237" s="299">
        <v>73963.899999999994</v>
      </c>
      <c r="G1237" s="299">
        <v>71578.899999999994</v>
      </c>
      <c r="H1237" s="289">
        <f t="shared" si="19"/>
        <v>96.775453971464458</v>
      </c>
    </row>
    <row r="1238" spans="1:8" x14ac:dyDescent="0.2">
      <c r="A1238" s="295" t="s">
        <v>1334</v>
      </c>
      <c r="B1238" s="296">
        <v>8</v>
      </c>
      <c r="C1238" s="296">
        <v>1</v>
      </c>
      <c r="D1238" s="297" t="s">
        <v>1341</v>
      </c>
      <c r="E1238" s="298"/>
      <c r="F1238" s="299">
        <v>979.2</v>
      </c>
      <c r="G1238" s="299">
        <v>979.2</v>
      </c>
      <c r="H1238" s="289">
        <f t="shared" si="19"/>
        <v>100</v>
      </c>
    </row>
    <row r="1239" spans="1:8" x14ac:dyDescent="0.2">
      <c r="A1239" s="295" t="s">
        <v>710</v>
      </c>
      <c r="B1239" s="296">
        <v>8</v>
      </c>
      <c r="C1239" s="296">
        <v>1</v>
      </c>
      <c r="D1239" s="297" t="s">
        <v>1341</v>
      </c>
      <c r="E1239" s="298">
        <v>500</v>
      </c>
      <c r="F1239" s="299">
        <v>979.2</v>
      </c>
      <c r="G1239" s="299">
        <v>979.2</v>
      </c>
      <c r="H1239" s="289">
        <f t="shared" si="19"/>
        <v>100</v>
      </c>
    </row>
    <row r="1240" spans="1:8" x14ac:dyDescent="0.2">
      <c r="A1240" s="295" t="s">
        <v>1342</v>
      </c>
      <c r="B1240" s="296">
        <v>8</v>
      </c>
      <c r="C1240" s="296">
        <v>1</v>
      </c>
      <c r="D1240" s="297">
        <v>850100000</v>
      </c>
      <c r="E1240" s="298"/>
      <c r="F1240" s="299">
        <v>70084.7</v>
      </c>
      <c r="G1240" s="299">
        <v>67699.7</v>
      </c>
      <c r="H1240" s="289">
        <f t="shared" si="19"/>
        <v>96.596974803345091</v>
      </c>
    </row>
    <row r="1241" spans="1:8" x14ac:dyDescent="0.2">
      <c r="A1241" s="295" t="s">
        <v>1322</v>
      </c>
      <c r="B1241" s="296">
        <v>8</v>
      </c>
      <c r="C1241" s="296">
        <v>1</v>
      </c>
      <c r="D1241" s="297">
        <v>850143440</v>
      </c>
      <c r="E1241" s="298"/>
      <c r="F1241" s="299">
        <v>38145.199999999997</v>
      </c>
      <c r="G1241" s="299">
        <v>38145.199999999997</v>
      </c>
      <c r="H1241" s="289">
        <f t="shared" si="19"/>
        <v>100</v>
      </c>
    </row>
    <row r="1242" spans="1:8" x14ac:dyDescent="0.2">
      <c r="A1242" s="295" t="s">
        <v>698</v>
      </c>
      <c r="B1242" s="296">
        <v>8</v>
      </c>
      <c r="C1242" s="296">
        <v>1</v>
      </c>
      <c r="D1242" s="297">
        <v>850143440</v>
      </c>
      <c r="E1242" s="298">
        <v>200</v>
      </c>
      <c r="F1242" s="299">
        <v>3396.5</v>
      </c>
      <c r="G1242" s="299">
        <v>3396.5</v>
      </c>
      <c r="H1242" s="289">
        <f t="shared" si="19"/>
        <v>100</v>
      </c>
    </row>
    <row r="1243" spans="1:8" x14ac:dyDescent="0.2">
      <c r="A1243" s="295" t="s">
        <v>707</v>
      </c>
      <c r="B1243" s="296">
        <v>8</v>
      </c>
      <c r="C1243" s="296">
        <v>1</v>
      </c>
      <c r="D1243" s="297">
        <v>850143440</v>
      </c>
      <c r="E1243" s="298">
        <v>300</v>
      </c>
      <c r="F1243" s="299">
        <v>60</v>
      </c>
      <c r="G1243" s="299">
        <v>60</v>
      </c>
      <c r="H1243" s="289">
        <f t="shared" si="19"/>
        <v>100</v>
      </c>
    </row>
    <row r="1244" spans="1:8" ht="22.5" x14ac:dyDescent="0.2">
      <c r="A1244" s="295" t="s">
        <v>724</v>
      </c>
      <c r="B1244" s="296">
        <v>8</v>
      </c>
      <c r="C1244" s="296">
        <v>1</v>
      </c>
      <c r="D1244" s="297">
        <v>850143440</v>
      </c>
      <c r="E1244" s="298">
        <v>600</v>
      </c>
      <c r="F1244" s="299">
        <v>34688.699999999997</v>
      </c>
      <c r="G1244" s="299">
        <v>34688.699999999997</v>
      </c>
      <c r="H1244" s="289">
        <f t="shared" si="19"/>
        <v>100</v>
      </c>
    </row>
    <row r="1245" spans="1:8" ht="22.5" x14ac:dyDescent="0.2">
      <c r="A1245" s="295" t="s">
        <v>1343</v>
      </c>
      <c r="B1245" s="296">
        <v>8</v>
      </c>
      <c r="C1245" s="296">
        <v>1</v>
      </c>
      <c r="D1245" s="297" t="s">
        <v>1344</v>
      </c>
      <c r="E1245" s="298"/>
      <c r="F1245" s="299">
        <v>23139</v>
      </c>
      <c r="G1245" s="299">
        <v>22516.9</v>
      </c>
      <c r="H1245" s="289">
        <f t="shared" si="19"/>
        <v>97.311465491162124</v>
      </c>
    </row>
    <row r="1246" spans="1:8" x14ac:dyDescent="0.2">
      <c r="A1246" s="295" t="s">
        <v>698</v>
      </c>
      <c r="B1246" s="296">
        <v>8</v>
      </c>
      <c r="C1246" s="296">
        <v>1</v>
      </c>
      <c r="D1246" s="297" t="s">
        <v>1344</v>
      </c>
      <c r="E1246" s="298">
        <v>200</v>
      </c>
      <c r="F1246" s="299">
        <v>14539</v>
      </c>
      <c r="G1246" s="299">
        <v>13916.9</v>
      </c>
      <c r="H1246" s="289">
        <f t="shared" si="19"/>
        <v>95.721163766421341</v>
      </c>
    </row>
    <row r="1247" spans="1:8" x14ac:dyDescent="0.2">
      <c r="A1247" s="295" t="s">
        <v>710</v>
      </c>
      <c r="B1247" s="296">
        <v>8</v>
      </c>
      <c r="C1247" s="296">
        <v>1</v>
      </c>
      <c r="D1247" s="297" t="s">
        <v>1344</v>
      </c>
      <c r="E1247" s="298">
        <v>500</v>
      </c>
      <c r="F1247" s="299">
        <v>5600</v>
      </c>
      <c r="G1247" s="299">
        <v>5600</v>
      </c>
      <c r="H1247" s="289">
        <f t="shared" si="19"/>
        <v>100</v>
      </c>
    </row>
    <row r="1248" spans="1:8" ht="22.5" x14ac:dyDescent="0.2">
      <c r="A1248" s="295" t="s">
        <v>724</v>
      </c>
      <c r="B1248" s="296">
        <v>8</v>
      </c>
      <c r="C1248" s="296">
        <v>1</v>
      </c>
      <c r="D1248" s="297" t="s">
        <v>1344</v>
      </c>
      <c r="E1248" s="298">
        <v>600</v>
      </c>
      <c r="F1248" s="299">
        <v>3000</v>
      </c>
      <c r="G1248" s="299">
        <v>3000</v>
      </c>
      <c r="H1248" s="289">
        <f t="shared" si="19"/>
        <v>100</v>
      </c>
    </row>
    <row r="1249" spans="1:8" ht="22.5" x14ac:dyDescent="0.2">
      <c r="A1249" s="295" t="s">
        <v>1345</v>
      </c>
      <c r="B1249" s="296">
        <v>8</v>
      </c>
      <c r="C1249" s="296">
        <v>1</v>
      </c>
      <c r="D1249" s="297" t="s">
        <v>1346</v>
      </c>
      <c r="E1249" s="298"/>
      <c r="F1249" s="299">
        <v>8800.5</v>
      </c>
      <c r="G1249" s="299">
        <v>7037.6</v>
      </c>
      <c r="H1249" s="289">
        <f t="shared" si="19"/>
        <v>79.968183625930351</v>
      </c>
    </row>
    <row r="1250" spans="1:8" x14ac:dyDescent="0.2">
      <c r="A1250" s="295" t="s">
        <v>698</v>
      </c>
      <c r="B1250" s="296">
        <v>8</v>
      </c>
      <c r="C1250" s="296">
        <v>1</v>
      </c>
      <c r="D1250" s="297" t="s">
        <v>1346</v>
      </c>
      <c r="E1250" s="298">
        <v>200</v>
      </c>
      <c r="F1250" s="299">
        <v>8800.5</v>
      </c>
      <c r="G1250" s="299">
        <v>7037.6</v>
      </c>
      <c r="H1250" s="289">
        <f t="shared" si="19"/>
        <v>79.968183625930351</v>
      </c>
    </row>
    <row r="1251" spans="1:8" x14ac:dyDescent="0.2">
      <c r="A1251" s="295" t="s">
        <v>1347</v>
      </c>
      <c r="B1251" s="296">
        <v>8</v>
      </c>
      <c r="C1251" s="296">
        <v>1</v>
      </c>
      <c r="D1251" s="297" t="s">
        <v>1348</v>
      </c>
      <c r="E1251" s="298"/>
      <c r="F1251" s="299">
        <v>2900</v>
      </c>
      <c r="G1251" s="299">
        <v>2900</v>
      </c>
      <c r="H1251" s="289">
        <f t="shared" si="19"/>
        <v>100</v>
      </c>
    </row>
    <row r="1252" spans="1:8" x14ac:dyDescent="0.2">
      <c r="A1252" s="295" t="s">
        <v>1349</v>
      </c>
      <c r="B1252" s="296">
        <v>8</v>
      </c>
      <c r="C1252" s="296">
        <v>1</v>
      </c>
      <c r="D1252" s="297" t="s">
        <v>1350</v>
      </c>
      <c r="E1252" s="298"/>
      <c r="F1252" s="299">
        <v>2900</v>
      </c>
      <c r="G1252" s="299">
        <v>2900</v>
      </c>
      <c r="H1252" s="289">
        <f t="shared" si="19"/>
        <v>100</v>
      </c>
    </row>
    <row r="1253" spans="1:8" ht="22.5" x14ac:dyDescent="0.2">
      <c r="A1253" s="295" t="s">
        <v>724</v>
      </c>
      <c r="B1253" s="296">
        <v>8</v>
      </c>
      <c r="C1253" s="296">
        <v>1</v>
      </c>
      <c r="D1253" s="297" t="s">
        <v>1350</v>
      </c>
      <c r="E1253" s="298">
        <v>600</v>
      </c>
      <c r="F1253" s="299">
        <v>2600</v>
      </c>
      <c r="G1253" s="299">
        <v>2600</v>
      </c>
      <c r="H1253" s="289">
        <f t="shared" si="19"/>
        <v>100</v>
      </c>
    </row>
    <row r="1254" spans="1:8" x14ac:dyDescent="0.2">
      <c r="A1254" s="295" t="s">
        <v>713</v>
      </c>
      <c r="B1254" s="296">
        <v>8</v>
      </c>
      <c r="C1254" s="296">
        <v>1</v>
      </c>
      <c r="D1254" s="297" t="s">
        <v>1350</v>
      </c>
      <c r="E1254" s="298">
        <v>800</v>
      </c>
      <c r="F1254" s="299">
        <v>300</v>
      </c>
      <c r="G1254" s="299">
        <v>300</v>
      </c>
      <c r="H1254" s="289">
        <f t="shared" si="19"/>
        <v>100</v>
      </c>
    </row>
    <row r="1255" spans="1:8" x14ac:dyDescent="0.2">
      <c r="A1255" s="295" t="s">
        <v>1351</v>
      </c>
      <c r="B1255" s="296">
        <v>8</v>
      </c>
      <c r="C1255" s="296">
        <v>1</v>
      </c>
      <c r="D1255" s="297">
        <v>1400000000</v>
      </c>
      <c r="E1255" s="298"/>
      <c r="F1255" s="299">
        <v>200</v>
      </c>
      <c r="G1255" s="299">
        <v>200</v>
      </c>
      <c r="H1255" s="289">
        <f t="shared" si="19"/>
        <v>100</v>
      </c>
    </row>
    <row r="1256" spans="1:8" ht="22.5" x14ac:dyDescent="0.2">
      <c r="A1256" s="295" t="s">
        <v>1352</v>
      </c>
      <c r="B1256" s="296">
        <v>8</v>
      </c>
      <c r="C1256" s="296">
        <v>1</v>
      </c>
      <c r="D1256" s="297">
        <v>1420000000</v>
      </c>
      <c r="E1256" s="298"/>
      <c r="F1256" s="299">
        <v>200</v>
      </c>
      <c r="G1256" s="299">
        <v>200</v>
      </c>
      <c r="H1256" s="289">
        <f t="shared" si="19"/>
        <v>100</v>
      </c>
    </row>
    <row r="1257" spans="1:8" ht="22.5" x14ac:dyDescent="0.2">
      <c r="A1257" s="295" t="s">
        <v>1353</v>
      </c>
      <c r="B1257" s="296">
        <v>8</v>
      </c>
      <c r="C1257" s="296">
        <v>1</v>
      </c>
      <c r="D1257" s="297">
        <v>1420020150</v>
      </c>
      <c r="E1257" s="298"/>
      <c r="F1257" s="299">
        <v>200</v>
      </c>
      <c r="G1257" s="299">
        <v>200</v>
      </c>
      <c r="H1257" s="289">
        <f t="shared" si="19"/>
        <v>100</v>
      </c>
    </row>
    <row r="1258" spans="1:8" ht="22.5" x14ac:dyDescent="0.2">
      <c r="A1258" s="295" t="s">
        <v>724</v>
      </c>
      <c r="B1258" s="296">
        <v>8</v>
      </c>
      <c r="C1258" s="296">
        <v>1</v>
      </c>
      <c r="D1258" s="297">
        <v>1420020150</v>
      </c>
      <c r="E1258" s="298">
        <v>600</v>
      </c>
      <c r="F1258" s="299">
        <v>200</v>
      </c>
      <c r="G1258" s="299">
        <v>200</v>
      </c>
      <c r="H1258" s="289">
        <f t="shared" si="19"/>
        <v>100</v>
      </c>
    </row>
    <row r="1259" spans="1:8" ht="22.5" x14ac:dyDescent="0.2">
      <c r="A1259" s="295" t="s">
        <v>759</v>
      </c>
      <c r="B1259" s="296">
        <v>8</v>
      </c>
      <c r="C1259" s="296">
        <v>1</v>
      </c>
      <c r="D1259" s="297">
        <v>1900000000</v>
      </c>
      <c r="E1259" s="298"/>
      <c r="F1259" s="299">
        <v>6177.4</v>
      </c>
      <c r="G1259" s="299">
        <v>5464.5</v>
      </c>
      <c r="H1259" s="289">
        <f t="shared" si="19"/>
        <v>88.459546087350674</v>
      </c>
    </row>
    <row r="1260" spans="1:8" x14ac:dyDescent="0.2">
      <c r="A1260" s="295" t="s">
        <v>760</v>
      </c>
      <c r="B1260" s="296">
        <v>8</v>
      </c>
      <c r="C1260" s="296">
        <v>1</v>
      </c>
      <c r="D1260" s="297">
        <v>1930000000</v>
      </c>
      <c r="E1260" s="298"/>
      <c r="F1260" s="299">
        <v>6177.4</v>
      </c>
      <c r="G1260" s="299">
        <v>5464.5</v>
      </c>
      <c r="H1260" s="289">
        <f t="shared" si="19"/>
        <v>88.459546087350674</v>
      </c>
    </row>
    <row r="1261" spans="1:8" x14ac:dyDescent="0.2">
      <c r="A1261" s="295" t="s">
        <v>761</v>
      </c>
      <c r="B1261" s="296">
        <v>8</v>
      </c>
      <c r="C1261" s="296">
        <v>1</v>
      </c>
      <c r="D1261" s="297">
        <v>1930008830</v>
      </c>
      <c r="E1261" s="298"/>
      <c r="F1261" s="299">
        <v>6177.4</v>
      </c>
      <c r="G1261" s="299">
        <v>5464.5</v>
      </c>
      <c r="H1261" s="289">
        <f t="shared" si="19"/>
        <v>88.459546087350674</v>
      </c>
    </row>
    <row r="1262" spans="1:8" x14ac:dyDescent="0.2">
      <c r="A1262" s="295" t="s">
        <v>698</v>
      </c>
      <c r="B1262" s="296">
        <v>8</v>
      </c>
      <c r="C1262" s="296">
        <v>1</v>
      </c>
      <c r="D1262" s="297">
        <v>1930008830</v>
      </c>
      <c r="E1262" s="298">
        <v>200</v>
      </c>
      <c r="F1262" s="299">
        <v>6177.4</v>
      </c>
      <c r="G1262" s="299">
        <v>5464.5</v>
      </c>
      <c r="H1262" s="289">
        <f t="shared" si="19"/>
        <v>88.459546087350674</v>
      </c>
    </row>
    <row r="1263" spans="1:8" x14ac:dyDescent="0.2">
      <c r="A1263" s="295" t="s">
        <v>1159</v>
      </c>
      <c r="B1263" s="296">
        <v>8</v>
      </c>
      <c r="C1263" s="296">
        <v>1</v>
      </c>
      <c r="D1263" s="297">
        <v>2400000000</v>
      </c>
      <c r="E1263" s="298"/>
      <c r="F1263" s="299">
        <v>200</v>
      </c>
      <c r="G1263" s="299">
        <v>200</v>
      </c>
      <c r="H1263" s="289">
        <f t="shared" si="19"/>
        <v>100</v>
      </c>
    </row>
    <row r="1264" spans="1:8" ht="22.5" x14ac:dyDescent="0.2">
      <c r="A1264" s="295" t="s">
        <v>1160</v>
      </c>
      <c r="B1264" s="296">
        <v>8</v>
      </c>
      <c r="C1264" s="296">
        <v>1</v>
      </c>
      <c r="D1264" s="297">
        <v>2410000000</v>
      </c>
      <c r="E1264" s="298"/>
      <c r="F1264" s="299">
        <v>200</v>
      </c>
      <c r="G1264" s="299">
        <v>200</v>
      </c>
      <c r="H1264" s="289">
        <f t="shared" si="19"/>
        <v>100</v>
      </c>
    </row>
    <row r="1265" spans="1:8" ht="22.5" x14ac:dyDescent="0.2">
      <c r="A1265" s="295" t="s">
        <v>1354</v>
      </c>
      <c r="B1265" s="296">
        <v>8</v>
      </c>
      <c r="C1265" s="296">
        <v>1</v>
      </c>
      <c r="D1265" s="297">
        <v>2410100000</v>
      </c>
      <c r="E1265" s="298"/>
      <c r="F1265" s="299">
        <v>200</v>
      </c>
      <c r="G1265" s="299">
        <v>200</v>
      </c>
      <c r="H1265" s="289">
        <f t="shared" si="19"/>
        <v>100</v>
      </c>
    </row>
    <row r="1266" spans="1:8" ht="22.5" x14ac:dyDescent="0.2">
      <c r="A1266" s="295" t="s">
        <v>1355</v>
      </c>
      <c r="B1266" s="296">
        <v>8</v>
      </c>
      <c r="C1266" s="296">
        <v>1</v>
      </c>
      <c r="D1266" s="297">
        <v>2410142250</v>
      </c>
      <c r="E1266" s="298"/>
      <c r="F1266" s="299">
        <v>200</v>
      </c>
      <c r="G1266" s="299">
        <v>200</v>
      </c>
      <c r="H1266" s="289">
        <f t="shared" si="19"/>
        <v>100</v>
      </c>
    </row>
    <row r="1267" spans="1:8" ht="22.5" x14ac:dyDescent="0.2">
      <c r="A1267" s="295" t="s">
        <v>724</v>
      </c>
      <c r="B1267" s="296">
        <v>8</v>
      </c>
      <c r="C1267" s="296">
        <v>1</v>
      </c>
      <c r="D1267" s="297">
        <v>2410142250</v>
      </c>
      <c r="E1267" s="298">
        <v>600</v>
      </c>
      <c r="F1267" s="299">
        <v>200</v>
      </c>
      <c r="G1267" s="299">
        <v>200</v>
      </c>
      <c r="H1267" s="289">
        <f t="shared" si="19"/>
        <v>100</v>
      </c>
    </row>
    <row r="1268" spans="1:8" ht="22.5" x14ac:dyDescent="0.2">
      <c r="A1268" s="295" t="s">
        <v>1265</v>
      </c>
      <c r="B1268" s="296">
        <v>8</v>
      </c>
      <c r="C1268" s="296">
        <v>1</v>
      </c>
      <c r="D1268" s="297">
        <v>2700000000</v>
      </c>
      <c r="E1268" s="298"/>
      <c r="F1268" s="299">
        <v>11874.1</v>
      </c>
      <c r="G1268" s="299">
        <v>11874.1</v>
      </c>
      <c r="H1268" s="289">
        <f t="shared" si="19"/>
        <v>100</v>
      </c>
    </row>
    <row r="1269" spans="1:8" ht="22.5" x14ac:dyDescent="0.2">
      <c r="A1269" s="295" t="s">
        <v>1266</v>
      </c>
      <c r="B1269" s="296">
        <v>8</v>
      </c>
      <c r="C1269" s="296">
        <v>1</v>
      </c>
      <c r="D1269" s="297">
        <v>2700100000</v>
      </c>
      <c r="E1269" s="298"/>
      <c r="F1269" s="299">
        <v>818</v>
      </c>
      <c r="G1269" s="299">
        <v>818</v>
      </c>
      <c r="H1269" s="289">
        <f t="shared" si="19"/>
        <v>100</v>
      </c>
    </row>
    <row r="1270" spans="1:8" ht="33.75" x14ac:dyDescent="0.2">
      <c r="A1270" s="295" t="s">
        <v>1356</v>
      </c>
      <c r="B1270" s="296">
        <v>8</v>
      </c>
      <c r="C1270" s="296">
        <v>1</v>
      </c>
      <c r="D1270" s="297">
        <v>2700103000</v>
      </c>
      <c r="E1270" s="298"/>
      <c r="F1270" s="299">
        <v>818</v>
      </c>
      <c r="G1270" s="299">
        <v>818</v>
      </c>
      <c r="H1270" s="289">
        <f t="shared" si="19"/>
        <v>100</v>
      </c>
    </row>
    <row r="1271" spans="1:8" x14ac:dyDescent="0.2">
      <c r="A1271" s="295" t="s">
        <v>710</v>
      </c>
      <c r="B1271" s="296">
        <v>8</v>
      </c>
      <c r="C1271" s="296">
        <v>1</v>
      </c>
      <c r="D1271" s="297">
        <v>2700103000</v>
      </c>
      <c r="E1271" s="298">
        <v>500</v>
      </c>
      <c r="F1271" s="299">
        <v>50</v>
      </c>
      <c r="G1271" s="299">
        <v>50</v>
      </c>
      <c r="H1271" s="289">
        <f t="shared" si="19"/>
        <v>100</v>
      </c>
    </row>
    <row r="1272" spans="1:8" ht="22.5" x14ac:dyDescent="0.2">
      <c r="A1272" s="295" t="s">
        <v>724</v>
      </c>
      <c r="B1272" s="296">
        <v>8</v>
      </c>
      <c r="C1272" s="296">
        <v>1</v>
      </c>
      <c r="D1272" s="297">
        <v>2700103000</v>
      </c>
      <c r="E1272" s="298">
        <v>600</v>
      </c>
      <c r="F1272" s="299">
        <v>768</v>
      </c>
      <c r="G1272" s="299">
        <v>768</v>
      </c>
      <c r="H1272" s="289">
        <f t="shared" si="19"/>
        <v>100</v>
      </c>
    </row>
    <row r="1273" spans="1:8" ht="22.5" x14ac:dyDescent="0.2">
      <c r="A1273" s="295" t="s">
        <v>1357</v>
      </c>
      <c r="B1273" s="296">
        <v>8</v>
      </c>
      <c r="C1273" s="296">
        <v>1</v>
      </c>
      <c r="D1273" s="297">
        <v>2700200000</v>
      </c>
      <c r="E1273" s="298"/>
      <c r="F1273" s="299">
        <v>9124.2999999999993</v>
      </c>
      <c r="G1273" s="299">
        <v>9124.2999999999993</v>
      </c>
      <c r="H1273" s="289">
        <f t="shared" si="19"/>
        <v>100</v>
      </c>
    </row>
    <row r="1274" spans="1:8" ht="22.5" x14ac:dyDescent="0.2">
      <c r="A1274" s="295" t="s">
        <v>1358</v>
      </c>
      <c r="B1274" s="296">
        <v>8</v>
      </c>
      <c r="C1274" s="296">
        <v>1</v>
      </c>
      <c r="D1274" s="297" t="s">
        <v>1359</v>
      </c>
      <c r="E1274" s="298"/>
      <c r="F1274" s="299">
        <v>9124.2999999999993</v>
      </c>
      <c r="G1274" s="299">
        <v>9124.2999999999993</v>
      </c>
      <c r="H1274" s="289">
        <f t="shared" si="19"/>
        <v>100</v>
      </c>
    </row>
    <row r="1275" spans="1:8" x14ac:dyDescent="0.2">
      <c r="A1275" s="295" t="s">
        <v>710</v>
      </c>
      <c r="B1275" s="296">
        <v>8</v>
      </c>
      <c r="C1275" s="296">
        <v>1</v>
      </c>
      <c r="D1275" s="297" t="s">
        <v>1359</v>
      </c>
      <c r="E1275" s="298">
        <v>500</v>
      </c>
      <c r="F1275" s="299">
        <v>1229.0999999999999</v>
      </c>
      <c r="G1275" s="299">
        <v>1229.0999999999999</v>
      </c>
      <c r="H1275" s="289">
        <f t="shared" si="19"/>
        <v>100</v>
      </c>
    </row>
    <row r="1276" spans="1:8" ht="22.5" x14ac:dyDescent="0.2">
      <c r="A1276" s="295" t="s">
        <v>724</v>
      </c>
      <c r="B1276" s="296">
        <v>8</v>
      </c>
      <c r="C1276" s="296">
        <v>1</v>
      </c>
      <c r="D1276" s="297" t="s">
        <v>1359</v>
      </c>
      <c r="E1276" s="298">
        <v>600</v>
      </c>
      <c r="F1276" s="299">
        <v>7895.2</v>
      </c>
      <c r="G1276" s="299">
        <v>7895.2</v>
      </c>
      <c r="H1276" s="289">
        <f t="shared" si="19"/>
        <v>100</v>
      </c>
    </row>
    <row r="1277" spans="1:8" ht="22.5" x14ac:dyDescent="0.2">
      <c r="A1277" s="295" t="s">
        <v>1360</v>
      </c>
      <c r="B1277" s="296">
        <v>8</v>
      </c>
      <c r="C1277" s="296">
        <v>1</v>
      </c>
      <c r="D1277" s="297">
        <v>2700600000</v>
      </c>
      <c r="E1277" s="298"/>
      <c r="F1277" s="299">
        <v>1931.8</v>
      </c>
      <c r="G1277" s="299">
        <v>1931.8</v>
      </c>
      <c r="H1277" s="289">
        <f t="shared" si="19"/>
        <v>100</v>
      </c>
    </row>
    <row r="1278" spans="1:8" ht="22.5" x14ac:dyDescent="0.2">
      <c r="A1278" s="295" t="s">
        <v>1361</v>
      </c>
      <c r="B1278" s="296">
        <v>8</v>
      </c>
      <c r="C1278" s="296">
        <v>1</v>
      </c>
      <c r="D1278" s="297" t="s">
        <v>1362</v>
      </c>
      <c r="E1278" s="298"/>
      <c r="F1278" s="299">
        <v>1931.8</v>
      </c>
      <c r="G1278" s="299">
        <v>1931.8</v>
      </c>
      <c r="H1278" s="289">
        <f t="shared" si="19"/>
        <v>100</v>
      </c>
    </row>
    <row r="1279" spans="1:8" x14ac:dyDescent="0.2">
      <c r="A1279" s="295" t="s">
        <v>710</v>
      </c>
      <c r="B1279" s="296">
        <v>8</v>
      </c>
      <c r="C1279" s="296">
        <v>1</v>
      </c>
      <c r="D1279" s="297" t="s">
        <v>1362</v>
      </c>
      <c r="E1279" s="298">
        <v>500</v>
      </c>
      <c r="F1279" s="299">
        <v>681.8</v>
      </c>
      <c r="G1279" s="299">
        <v>681.8</v>
      </c>
      <c r="H1279" s="289">
        <f t="shared" si="19"/>
        <v>100</v>
      </c>
    </row>
    <row r="1280" spans="1:8" ht="22.5" x14ac:dyDescent="0.2">
      <c r="A1280" s="295" t="s">
        <v>724</v>
      </c>
      <c r="B1280" s="296">
        <v>8</v>
      </c>
      <c r="C1280" s="296">
        <v>1</v>
      </c>
      <c r="D1280" s="297" t="s">
        <v>1362</v>
      </c>
      <c r="E1280" s="298">
        <v>600</v>
      </c>
      <c r="F1280" s="299">
        <v>1250</v>
      </c>
      <c r="G1280" s="299">
        <v>1250</v>
      </c>
      <c r="H1280" s="289">
        <f t="shared" si="19"/>
        <v>100</v>
      </c>
    </row>
    <row r="1281" spans="1:8" x14ac:dyDescent="0.2">
      <c r="A1281" s="295" t="s">
        <v>986</v>
      </c>
      <c r="B1281" s="296">
        <v>8</v>
      </c>
      <c r="C1281" s="296">
        <v>1</v>
      </c>
      <c r="D1281" s="297">
        <v>4000000000</v>
      </c>
      <c r="E1281" s="298"/>
      <c r="F1281" s="299">
        <v>101272.6</v>
      </c>
      <c r="G1281" s="299">
        <v>101272.6</v>
      </c>
      <c r="H1281" s="289">
        <f t="shared" si="19"/>
        <v>100</v>
      </c>
    </row>
    <row r="1282" spans="1:8" x14ac:dyDescent="0.2">
      <c r="A1282" s="295" t="s">
        <v>987</v>
      </c>
      <c r="B1282" s="296">
        <v>8</v>
      </c>
      <c r="C1282" s="296">
        <v>1</v>
      </c>
      <c r="D1282" s="297">
        <v>4020000000</v>
      </c>
      <c r="E1282" s="298"/>
      <c r="F1282" s="299">
        <v>101272.6</v>
      </c>
      <c r="G1282" s="299">
        <v>101272.6</v>
      </c>
      <c r="H1282" s="289">
        <f t="shared" si="19"/>
        <v>100</v>
      </c>
    </row>
    <row r="1283" spans="1:8" x14ac:dyDescent="0.2">
      <c r="A1283" s="295" t="s">
        <v>1363</v>
      </c>
      <c r="B1283" s="296">
        <v>8</v>
      </c>
      <c r="C1283" s="296">
        <v>1</v>
      </c>
      <c r="D1283" s="297">
        <v>4020300000</v>
      </c>
      <c r="E1283" s="298"/>
      <c r="F1283" s="299">
        <v>101272.6</v>
      </c>
      <c r="G1283" s="299">
        <v>101272.6</v>
      </c>
      <c r="H1283" s="289">
        <f t="shared" si="19"/>
        <v>100</v>
      </c>
    </row>
    <row r="1284" spans="1:8" x14ac:dyDescent="0.2">
      <c r="A1284" s="295" t="s">
        <v>1083</v>
      </c>
      <c r="B1284" s="296">
        <v>8</v>
      </c>
      <c r="C1284" s="296">
        <v>1</v>
      </c>
      <c r="D1284" s="297" t="s">
        <v>1364</v>
      </c>
      <c r="E1284" s="298"/>
      <c r="F1284" s="299">
        <v>101272.6</v>
      </c>
      <c r="G1284" s="299">
        <v>101272.6</v>
      </c>
      <c r="H1284" s="289">
        <f t="shared" si="19"/>
        <v>100</v>
      </c>
    </row>
    <row r="1285" spans="1:8" x14ac:dyDescent="0.2">
      <c r="A1285" s="295" t="s">
        <v>914</v>
      </c>
      <c r="B1285" s="296">
        <v>8</v>
      </c>
      <c r="C1285" s="296">
        <v>1</v>
      </c>
      <c r="D1285" s="297" t="s">
        <v>1364</v>
      </c>
      <c r="E1285" s="298">
        <v>400</v>
      </c>
      <c r="F1285" s="299">
        <v>101272.6</v>
      </c>
      <c r="G1285" s="299">
        <v>101272.6</v>
      </c>
      <c r="H1285" s="289">
        <f t="shared" si="19"/>
        <v>100</v>
      </c>
    </row>
    <row r="1286" spans="1:8" x14ac:dyDescent="0.2">
      <c r="A1286" s="295" t="s">
        <v>700</v>
      </c>
      <c r="B1286" s="296">
        <v>8</v>
      </c>
      <c r="C1286" s="296">
        <v>1</v>
      </c>
      <c r="D1286" s="297">
        <v>9900000000</v>
      </c>
      <c r="E1286" s="298"/>
      <c r="F1286" s="299">
        <v>2834.1</v>
      </c>
      <c r="G1286" s="299">
        <v>2834.1</v>
      </c>
      <c r="H1286" s="289">
        <f t="shared" si="19"/>
        <v>100</v>
      </c>
    </row>
    <row r="1287" spans="1:8" x14ac:dyDescent="0.2">
      <c r="A1287" s="295" t="s">
        <v>1066</v>
      </c>
      <c r="B1287" s="296">
        <v>8</v>
      </c>
      <c r="C1287" s="296">
        <v>1</v>
      </c>
      <c r="D1287" s="297">
        <v>9900044000</v>
      </c>
      <c r="E1287" s="298"/>
      <c r="F1287" s="299">
        <v>2834.1</v>
      </c>
      <c r="G1287" s="299">
        <v>2834.1</v>
      </c>
      <c r="H1287" s="289">
        <f t="shared" si="19"/>
        <v>100</v>
      </c>
    </row>
    <row r="1288" spans="1:8" ht="22.5" x14ac:dyDescent="0.2">
      <c r="A1288" s="295" t="s">
        <v>724</v>
      </c>
      <c r="B1288" s="296">
        <v>8</v>
      </c>
      <c r="C1288" s="296">
        <v>1</v>
      </c>
      <c r="D1288" s="297">
        <v>9900044000</v>
      </c>
      <c r="E1288" s="298">
        <v>600</v>
      </c>
      <c r="F1288" s="299">
        <v>2834.1</v>
      </c>
      <c r="G1288" s="299">
        <v>2834.1</v>
      </c>
      <c r="H1288" s="289">
        <f t="shared" si="19"/>
        <v>100</v>
      </c>
    </row>
    <row r="1289" spans="1:8" s="285" customFormat="1" ht="10.5" x14ac:dyDescent="0.15">
      <c r="A1289" s="291" t="s">
        <v>1365</v>
      </c>
      <c r="B1289" s="292">
        <v>8</v>
      </c>
      <c r="C1289" s="292">
        <v>4</v>
      </c>
      <c r="D1289" s="293"/>
      <c r="E1289" s="294"/>
      <c r="F1289" s="282">
        <v>79963</v>
      </c>
      <c r="G1289" s="282">
        <v>79564.2</v>
      </c>
      <c r="H1289" s="283">
        <f t="shared" si="19"/>
        <v>99.501269337068393</v>
      </c>
    </row>
    <row r="1290" spans="1:8" x14ac:dyDescent="0.2">
      <c r="A1290" s="295" t="s">
        <v>1200</v>
      </c>
      <c r="B1290" s="296">
        <v>8</v>
      </c>
      <c r="C1290" s="296">
        <v>4</v>
      </c>
      <c r="D1290" s="297">
        <v>800000000</v>
      </c>
      <c r="E1290" s="298"/>
      <c r="F1290" s="299">
        <v>7199.3</v>
      </c>
      <c r="G1290" s="299">
        <v>7199.3</v>
      </c>
      <c r="H1290" s="289">
        <f t="shared" si="19"/>
        <v>100</v>
      </c>
    </row>
    <row r="1291" spans="1:8" x14ac:dyDescent="0.2">
      <c r="A1291" s="295" t="s">
        <v>1320</v>
      </c>
      <c r="B1291" s="296">
        <v>8</v>
      </c>
      <c r="C1291" s="296">
        <v>4</v>
      </c>
      <c r="D1291" s="297">
        <v>810000000</v>
      </c>
      <c r="E1291" s="298"/>
      <c r="F1291" s="299">
        <v>7199.3</v>
      </c>
      <c r="G1291" s="299">
        <v>7199.3</v>
      </c>
      <c r="H1291" s="289">
        <f t="shared" si="19"/>
        <v>100</v>
      </c>
    </row>
    <row r="1292" spans="1:8" x14ac:dyDescent="0.2">
      <c r="A1292" s="295" t="s">
        <v>1325</v>
      </c>
      <c r="B1292" s="296">
        <v>8</v>
      </c>
      <c r="C1292" s="296">
        <v>4</v>
      </c>
      <c r="D1292" s="297">
        <v>810300000</v>
      </c>
      <c r="E1292" s="298"/>
      <c r="F1292" s="299">
        <v>7199.3</v>
      </c>
      <c r="G1292" s="299">
        <v>7199.3</v>
      </c>
      <c r="H1292" s="289">
        <f t="shared" si="19"/>
        <v>100</v>
      </c>
    </row>
    <row r="1293" spans="1:8" ht="45" x14ac:dyDescent="0.2">
      <c r="A1293" s="295" t="s">
        <v>1366</v>
      </c>
      <c r="B1293" s="296">
        <v>8</v>
      </c>
      <c r="C1293" s="296">
        <v>4</v>
      </c>
      <c r="D1293" s="297">
        <v>810359500</v>
      </c>
      <c r="E1293" s="298"/>
      <c r="F1293" s="299">
        <v>7199.3</v>
      </c>
      <c r="G1293" s="299">
        <v>7199.3</v>
      </c>
      <c r="H1293" s="289">
        <f t="shared" si="19"/>
        <v>100</v>
      </c>
    </row>
    <row r="1294" spans="1:8" ht="33.75" x14ac:dyDescent="0.2">
      <c r="A1294" s="295" t="s">
        <v>695</v>
      </c>
      <c r="B1294" s="296">
        <v>8</v>
      </c>
      <c r="C1294" s="296">
        <v>4</v>
      </c>
      <c r="D1294" s="297">
        <v>810359500</v>
      </c>
      <c r="E1294" s="298">
        <v>100</v>
      </c>
      <c r="F1294" s="299">
        <v>5621.5</v>
      </c>
      <c r="G1294" s="299">
        <v>5621.5</v>
      </c>
      <c r="H1294" s="289">
        <f t="shared" ref="H1294:H1357" si="20">+G1294/F1294*100</f>
        <v>100</v>
      </c>
    </row>
    <row r="1295" spans="1:8" x14ac:dyDescent="0.2">
      <c r="A1295" s="295" t="s">
        <v>698</v>
      </c>
      <c r="B1295" s="296">
        <v>8</v>
      </c>
      <c r="C1295" s="296">
        <v>4</v>
      </c>
      <c r="D1295" s="297">
        <v>810359500</v>
      </c>
      <c r="E1295" s="298">
        <v>200</v>
      </c>
      <c r="F1295" s="299">
        <v>1577.8</v>
      </c>
      <c r="G1295" s="299">
        <v>1577.8</v>
      </c>
      <c r="H1295" s="289">
        <f t="shared" si="20"/>
        <v>100</v>
      </c>
    </row>
    <row r="1296" spans="1:8" x14ac:dyDescent="0.2">
      <c r="A1296" s="295" t="s">
        <v>725</v>
      </c>
      <c r="B1296" s="296">
        <v>8</v>
      </c>
      <c r="C1296" s="296">
        <v>4</v>
      </c>
      <c r="D1296" s="297">
        <v>8800000000</v>
      </c>
      <c r="E1296" s="298"/>
      <c r="F1296" s="299">
        <v>42688.1</v>
      </c>
      <c r="G1296" s="299">
        <v>42471.4</v>
      </c>
      <c r="H1296" s="289">
        <f t="shared" si="20"/>
        <v>99.492364382579694</v>
      </c>
    </row>
    <row r="1297" spans="1:8" x14ac:dyDescent="0.2">
      <c r="A1297" s="295" t="s">
        <v>1367</v>
      </c>
      <c r="B1297" s="296">
        <v>8</v>
      </c>
      <c r="C1297" s="296">
        <v>4</v>
      </c>
      <c r="D1297" s="297">
        <v>8800045200</v>
      </c>
      <c r="E1297" s="298"/>
      <c r="F1297" s="299">
        <v>42688.1</v>
      </c>
      <c r="G1297" s="299">
        <v>42471.4</v>
      </c>
      <c r="H1297" s="289">
        <f t="shared" si="20"/>
        <v>99.492364382579694</v>
      </c>
    </row>
    <row r="1298" spans="1:8" ht="22.5" x14ac:dyDescent="0.2">
      <c r="A1298" s="295" t="s">
        <v>724</v>
      </c>
      <c r="B1298" s="296">
        <v>8</v>
      </c>
      <c r="C1298" s="296">
        <v>4</v>
      </c>
      <c r="D1298" s="297">
        <v>8800045200</v>
      </c>
      <c r="E1298" s="298">
        <v>600</v>
      </c>
      <c r="F1298" s="299">
        <v>42688.1</v>
      </c>
      <c r="G1298" s="299">
        <v>42471.4</v>
      </c>
      <c r="H1298" s="289">
        <f t="shared" si="20"/>
        <v>99.492364382579694</v>
      </c>
    </row>
    <row r="1299" spans="1:8" x14ac:dyDescent="0.2">
      <c r="A1299" s="295" t="s">
        <v>712</v>
      </c>
      <c r="B1299" s="296">
        <v>8</v>
      </c>
      <c r="C1299" s="296">
        <v>4</v>
      </c>
      <c r="D1299" s="297">
        <v>8900000000</v>
      </c>
      <c r="E1299" s="298"/>
      <c r="F1299" s="299">
        <v>30075.599999999999</v>
      </c>
      <c r="G1299" s="299">
        <v>29893.5</v>
      </c>
      <c r="H1299" s="289">
        <f t="shared" si="20"/>
        <v>99.394525794996611</v>
      </c>
    </row>
    <row r="1300" spans="1:8" x14ac:dyDescent="0.2">
      <c r="A1300" s="295" t="s">
        <v>712</v>
      </c>
      <c r="B1300" s="296">
        <v>8</v>
      </c>
      <c r="C1300" s="296">
        <v>4</v>
      </c>
      <c r="D1300" s="297">
        <v>8900000110</v>
      </c>
      <c r="E1300" s="298"/>
      <c r="F1300" s="299">
        <v>28309.8</v>
      </c>
      <c r="G1300" s="299">
        <v>28309.8</v>
      </c>
      <c r="H1300" s="289">
        <f t="shared" si="20"/>
        <v>100</v>
      </c>
    </row>
    <row r="1301" spans="1:8" ht="33.75" x14ac:dyDescent="0.2">
      <c r="A1301" s="295" t="s">
        <v>695</v>
      </c>
      <c r="B1301" s="296">
        <v>8</v>
      </c>
      <c r="C1301" s="296">
        <v>4</v>
      </c>
      <c r="D1301" s="297">
        <v>8900000110</v>
      </c>
      <c r="E1301" s="298">
        <v>100</v>
      </c>
      <c r="F1301" s="299">
        <v>28309.8</v>
      </c>
      <c r="G1301" s="299">
        <v>28309.8</v>
      </c>
      <c r="H1301" s="289">
        <f t="shared" si="20"/>
        <v>100</v>
      </c>
    </row>
    <row r="1302" spans="1:8" x14ac:dyDescent="0.2">
      <c r="A1302" s="295" t="s">
        <v>712</v>
      </c>
      <c r="B1302" s="296">
        <v>8</v>
      </c>
      <c r="C1302" s="296">
        <v>4</v>
      </c>
      <c r="D1302" s="297">
        <v>8900000190</v>
      </c>
      <c r="E1302" s="298"/>
      <c r="F1302" s="299">
        <v>1541.7</v>
      </c>
      <c r="G1302" s="299">
        <v>1359.9</v>
      </c>
      <c r="H1302" s="289">
        <f t="shared" si="20"/>
        <v>88.207822533566855</v>
      </c>
    </row>
    <row r="1303" spans="1:8" ht="33.75" x14ac:dyDescent="0.2">
      <c r="A1303" s="295" t="s">
        <v>695</v>
      </c>
      <c r="B1303" s="296">
        <v>8</v>
      </c>
      <c r="C1303" s="296">
        <v>4</v>
      </c>
      <c r="D1303" s="297">
        <v>8900000190</v>
      </c>
      <c r="E1303" s="298">
        <v>100</v>
      </c>
      <c r="F1303" s="299">
        <v>194.4</v>
      </c>
      <c r="G1303" s="299">
        <v>184.4</v>
      </c>
      <c r="H1303" s="289">
        <f t="shared" si="20"/>
        <v>94.855967078189295</v>
      </c>
    </row>
    <row r="1304" spans="1:8" x14ac:dyDescent="0.2">
      <c r="A1304" s="295" t="s">
        <v>698</v>
      </c>
      <c r="B1304" s="296">
        <v>8</v>
      </c>
      <c r="C1304" s="296">
        <v>4</v>
      </c>
      <c r="D1304" s="297">
        <v>8900000190</v>
      </c>
      <c r="E1304" s="298">
        <v>200</v>
      </c>
      <c r="F1304" s="299">
        <v>1325.1</v>
      </c>
      <c r="G1304" s="299">
        <v>1157.3</v>
      </c>
      <c r="H1304" s="289">
        <f t="shared" si="20"/>
        <v>87.336804769451362</v>
      </c>
    </row>
    <row r="1305" spans="1:8" x14ac:dyDescent="0.2">
      <c r="A1305" s="295" t="s">
        <v>713</v>
      </c>
      <c r="B1305" s="296">
        <v>8</v>
      </c>
      <c r="C1305" s="296">
        <v>4</v>
      </c>
      <c r="D1305" s="297">
        <v>8900000190</v>
      </c>
      <c r="E1305" s="298">
        <v>800</v>
      </c>
      <c r="F1305" s="299">
        <v>22.2</v>
      </c>
      <c r="G1305" s="299">
        <v>18.2</v>
      </c>
      <c r="H1305" s="289">
        <f t="shared" si="20"/>
        <v>81.981981981981974</v>
      </c>
    </row>
    <row r="1306" spans="1:8" x14ac:dyDescent="0.2">
      <c r="A1306" s="295" t="s">
        <v>712</v>
      </c>
      <c r="B1306" s="296">
        <v>8</v>
      </c>
      <c r="C1306" s="296">
        <v>4</v>
      </c>
      <c r="D1306" s="297">
        <v>8900000870</v>
      </c>
      <c r="E1306" s="298"/>
      <c r="F1306" s="299">
        <v>224.1</v>
      </c>
      <c r="G1306" s="299">
        <v>223.8</v>
      </c>
      <c r="H1306" s="289">
        <f t="shared" si="20"/>
        <v>99.866131191432402</v>
      </c>
    </row>
    <row r="1307" spans="1:8" ht="33.75" x14ac:dyDescent="0.2">
      <c r="A1307" s="295" t="s">
        <v>695</v>
      </c>
      <c r="B1307" s="296">
        <v>8</v>
      </c>
      <c r="C1307" s="296">
        <v>4</v>
      </c>
      <c r="D1307" s="297">
        <v>8900000870</v>
      </c>
      <c r="E1307" s="298">
        <v>100</v>
      </c>
      <c r="F1307" s="299">
        <v>224.1</v>
      </c>
      <c r="G1307" s="299">
        <v>223.8</v>
      </c>
      <c r="H1307" s="289">
        <f t="shared" si="20"/>
        <v>99.866131191432402</v>
      </c>
    </row>
    <row r="1308" spans="1:8" s="285" customFormat="1" ht="10.5" x14ac:dyDescent="0.15">
      <c r="A1308" s="291" t="s">
        <v>1368</v>
      </c>
      <c r="B1308" s="292">
        <v>9</v>
      </c>
      <c r="C1308" s="292"/>
      <c r="D1308" s="293"/>
      <c r="E1308" s="294"/>
      <c r="F1308" s="282">
        <v>6030317.2000000002</v>
      </c>
      <c r="G1308" s="282">
        <v>5637513.5</v>
      </c>
      <c r="H1308" s="283">
        <f t="shared" si="20"/>
        <v>93.486185104823335</v>
      </c>
    </row>
    <row r="1309" spans="1:8" s="285" customFormat="1" ht="10.5" x14ac:dyDescent="0.15">
      <c r="A1309" s="291" t="s">
        <v>1369</v>
      </c>
      <c r="B1309" s="292">
        <v>9</v>
      </c>
      <c r="C1309" s="292">
        <v>1</v>
      </c>
      <c r="D1309" s="293"/>
      <c r="E1309" s="294"/>
      <c r="F1309" s="282">
        <v>3098437.4</v>
      </c>
      <c r="G1309" s="282">
        <v>2912046.3</v>
      </c>
      <c r="H1309" s="283">
        <f t="shared" si="20"/>
        <v>93.984351596065807</v>
      </c>
    </row>
    <row r="1310" spans="1:8" ht="22.5" x14ac:dyDescent="0.2">
      <c r="A1310" s="295" t="s">
        <v>1234</v>
      </c>
      <c r="B1310" s="296">
        <v>9</v>
      </c>
      <c r="C1310" s="296">
        <v>1</v>
      </c>
      <c r="D1310" s="297">
        <v>900000000</v>
      </c>
      <c r="E1310" s="298"/>
      <c r="F1310" s="299">
        <v>2897146.8</v>
      </c>
      <c r="G1310" s="299">
        <v>2722858.6</v>
      </c>
      <c r="H1310" s="289">
        <f t="shared" si="20"/>
        <v>93.984143295741873</v>
      </c>
    </row>
    <row r="1311" spans="1:8" ht="22.5" x14ac:dyDescent="0.2">
      <c r="A1311" s="295" t="s">
        <v>1370</v>
      </c>
      <c r="B1311" s="296">
        <v>9</v>
      </c>
      <c r="C1311" s="296">
        <v>1</v>
      </c>
      <c r="D1311" s="297">
        <v>910000000</v>
      </c>
      <c r="E1311" s="298"/>
      <c r="F1311" s="299">
        <v>2897050.6</v>
      </c>
      <c r="G1311" s="299">
        <v>2722762.4</v>
      </c>
      <c r="H1311" s="289">
        <f t="shared" si="20"/>
        <v>93.983943532087423</v>
      </c>
    </row>
    <row r="1312" spans="1:8" x14ac:dyDescent="0.2">
      <c r="A1312" s="295" t="s">
        <v>1371</v>
      </c>
      <c r="B1312" s="296">
        <v>9</v>
      </c>
      <c r="C1312" s="296">
        <v>1</v>
      </c>
      <c r="D1312" s="297">
        <v>910100000</v>
      </c>
      <c r="E1312" s="298"/>
      <c r="F1312" s="299">
        <v>2897050.6</v>
      </c>
      <c r="G1312" s="299">
        <v>2722762.4</v>
      </c>
      <c r="H1312" s="289">
        <f t="shared" si="20"/>
        <v>93.983943532087423</v>
      </c>
    </row>
    <row r="1313" spans="1:8" ht="22.5" x14ac:dyDescent="0.2">
      <c r="A1313" s="295" t="s">
        <v>1372</v>
      </c>
      <c r="B1313" s="296">
        <v>9</v>
      </c>
      <c r="C1313" s="296">
        <v>1</v>
      </c>
      <c r="D1313" s="297">
        <v>910147000</v>
      </c>
      <c r="E1313" s="298"/>
      <c r="F1313" s="299">
        <v>903068.2</v>
      </c>
      <c r="G1313" s="299">
        <v>873962.9</v>
      </c>
      <c r="H1313" s="289">
        <f t="shared" si="20"/>
        <v>96.777065120884558</v>
      </c>
    </row>
    <row r="1314" spans="1:8" ht="22.5" x14ac:dyDescent="0.2">
      <c r="A1314" s="295" t="s">
        <v>724</v>
      </c>
      <c r="B1314" s="296">
        <v>9</v>
      </c>
      <c r="C1314" s="296">
        <v>1</v>
      </c>
      <c r="D1314" s="297">
        <v>910147000</v>
      </c>
      <c r="E1314" s="298">
        <v>600</v>
      </c>
      <c r="F1314" s="299">
        <v>903068.2</v>
      </c>
      <c r="G1314" s="299">
        <v>873962.9</v>
      </c>
      <c r="H1314" s="289">
        <f t="shared" si="20"/>
        <v>96.777065120884558</v>
      </c>
    </row>
    <row r="1315" spans="1:8" ht="22.5" x14ac:dyDescent="0.2">
      <c r="A1315" s="295" t="s">
        <v>1373</v>
      </c>
      <c r="B1315" s="296">
        <v>9</v>
      </c>
      <c r="C1315" s="296">
        <v>1</v>
      </c>
      <c r="D1315" s="297">
        <v>910148000</v>
      </c>
      <c r="E1315" s="298"/>
      <c r="F1315" s="299">
        <v>30946.3</v>
      </c>
      <c r="G1315" s="299">
        <v>28264.5</v>
      </c>
      <c r="H1315" s="289">
        <f t="shared" si="20"/>
        <v>91.334020545267123</v>
      </c>
    </row>
    <row r="1316" spans="1:8" ht="22.5" x14ac:dyDescent="0.2">
      <c r="A1316" s="295" t="s">
        <v>724</v>
      </c>
      <c r="B1316" s="296">
        <v>9</v>
      </c>
      <c r="C1316" s="296">
        <v>1</v>
      </c>
      <c r="D1316" s="297">
        <v>910148000</v>
      </c>
      <c r="E1316" s="298">
        <v>600</v>
      </c>
      <c r="F1316" s="299">
        <v>30946.3</v>
      </c>
      <c r="G1316" s="299">
        <v>28264.5</v>
      </c>
      <c r="H1316" s="289">
        <f t="shared" si="20"/>
        <v>91.334020545267123</v>
      </c>
    </row>
    <row r="1317" spans="1:8" ht="33.75" x14ac:dyDescent="0.2">
      <c r="A1317" s="295" t="s">
        <v>1374</v>
      </c>
      <c r="B1317" s="296">
        <v>9</v>
      </c>
      <c r="C1317" s="296">
        <v>1</v>
      </c>
      <c r="D1317" s="297">
        <v>910158440</v>
      </c>
      <c r="E1317" s="298"/>
      <c r="F1317" s="299">
        <v>28974.9</v>
      </c>
      <c r="G1317" s="299">
        <v>26901.5</v>
      </c>
      <c r="H1317" s="289">
        <f t="shared" si="20"/>
        <v>92.844151317174521</v>
      </c>
    </row>
    <row r="1318" spans="1:8" ht="22.5" x14ac:dyDescent="0.2">
      <c r="A1318" s="295" t="s">
        <v>724</v>
      </c>
      <c r="B1318" s="296">
        <v>9</v>
      </c>
      <c r="C1318" s="296">
        <v>1</v>
      </c>
      <c r="D1318" s="297">
        <v>910158440</v>
      </c>
      <c r="E1318" s="298">
        <v>600</v>
      </c>
      <c r="F1318" s="299">
        <v>28974.9</v>
      </c>
      <c r="G1318" s="299">
        <v>26901.5</v>
      </c>
      <c r="H1318" s="289">
        <f t="shared" si="20"/>
        <v>92.844151317174521</v>
      </c>
    </row>
    <row r="1319" spans="1:8" ht="67.5" x14ac:dyDescent="0.2">
      <c r="A1319" s="295" t="s">
        <v>1375</v>
      </c>
      <c r="B1319" s="296">
        <v>9</v>
      </c>
      <c r="C1319" s="296">
        <v>1</v>
      </c>
      <c r="D1319" s="297">
        <v>910158480</v>
      </c>
      <c r="E1319" s="298"/>
      <c r="F1319" s="299">
        <v>110333.2</v>
      </c>
      <c r="G1319" s="299">
        <v>89054.399999999994</v>
      </c>
      <c r="H1319" s="289">
        <f t="shared" si="20"/>
        <v>80.714055243571295</v>
      </c>
    </row>
    <row r="1320" spans="1:8" ht="22.5" x14ac:dyDescent="0.2">
      <c r="A1320" s="295" t="s">
        <v>724</v>
      </c>
      <c r="B1320" s="296">
        <v>9</v>
      </c>
      <c r="C1320" s="296">
        <v>1</v>
      </c>
      <c r="D1320" s="297">
        <v>910158480</v>
      </c>
      <c r="E1320" s="298">
        <v>600</v>
      </c>
      <c r="F1320" s="299">
        <v>110333.2</v>
      </c>
      <c r="G1320" s="299">
        <v>89054.399999999994</v>
      </c>
      <c r="H1320" s="289">
        <f t="shared" si="20"/>
        <v>80.714055243571295</v>
      </c>
    </row>
    <row r="1321" spans="1:8" ht="22.5" x14ac:dyDescent="0.2">
      <c r="A1321" s="295" t="s">
        <v>1376</v>
      </c>
      <c r="B1321" s="296">
        <v>9</v>
      </c>
      <c r="C1321" s="296">
        <v>1</v>
      </c>
      <c r="D1321" s="297" t="s">
        <v>1377</v>
      </c>
      <c r="E1321" s="298"/>
      <c r="F1321" s="299">
        <v>1603.8</v>
      </c>
      <c r="G1321" s="299">
        <v>1603.1</v>
      </c>
      <c r="H1321" s="289">
        <f t="shared" si="20"/>
        <v>99.95635366005736</v>
      </c>
    </row>
    <row r="1322" spans="1:8" ht="22.5" x14ac:dyDescent="0.2">
      <c r="A1322" s="295" t="s">
        <v>724</v>
      </c>
      <c r="B1322" s="296">
        <v>9</v>
      </c>
      <c r="C1322" s="296">
        <v>1</v>
      </c>
      <c r="D1322" s="297" t="s">
        <v>1377</v>
      </c>
      <c r="E1322" s="298">
        <v>600</v>
      </c>
      <c r="F1322" s="299">
        <v>1603.8</v>
      </c>
      <c r="G1322" s="299">
        <v>1603.1</v>
      </c>
      <c r="H1322" s="289">
        <f t="shared" si="20"/>
        <v>99.95635366005736</v>
      </c>
    </row>
    <row r="1323" spans="1:8" ht="45" x14ac:dyDescent="0.2">
      <c r="A1323" s="295" t="s">
        <v>1378</v>
      </c>
      <c r="B1323" s="296">
        <v>9</v>
      </c>
      <c r="C1323" s="296">
        <v>1</v>
      </c>
      <c r="D1323" s="297" t="s">
        <v>1379</v>
      </c>
      <c r="E1323" s="298"/>
      <c r="F1323" s="299">
        <v>769790.8</v>
      </c>
      <c r="G1323" s="299">
        <v>710885.3</v>
      </c>
      <c r="H1323" s="289">
        <f t="shared" si="20"/>
        <v>92.34785606686907</v>
      </c>
    </row>
    <row r="1324" spans="1:8" ht="22.5" x14ac:dyDescent="0.2">
      <c r="A1324" s="295" t="s">
        <v>724</v>
      </c>
      <c r="B1324" s="296">
        <v>9</v>
      </c>
      <c r="C1324" s="296">
        <v>1</v>
      </c>
      <c r="D1324" s="297" t="s">
        <v>1379</v>
      </c>
      <c r="E1324" s="298">
        <v>600</v>
      </c>
      <c r="F1324" s="299">
        <v>769790.8</v>
      </c>
      <c r="G1324" s="299">
        <v>710885.3</v>
      </c>
      <c r="H1324" s="289">
        <f t="shared" si="20"/>
        <v>92.34785606686907</v>
      </c>
    </row>
    <row r="1325" spans="1:8" ht="45" x14ac:dyDescent="0.2">
      <c r="A1325" s="295" t="s">
        <v>1380</v>
      </c>
      <c r="B1325" s="296">
        <v>9</v>
      </c>
      <c r="C1325" s="296">
        <v>1</v>
      </c>
      <c r="D1325" s="297" t="s">
        <v>1381</v>
      </c>
      <c r="E1325" s="298"/>
      <c r="F1325" s="299">
        <v>886110.7</v>
      </c>
      <c r="G1325" s="299">
        <v>885958.7</v>
      </c>
      <c r="H1325" s="289">
        <f t="shared" si="20"/>
        <v>99.982846387025916</v>
      </c>
    </row>
    <row r="1326" spans="1:8" ht="22.5" x14ac:dyDescent="0.2">
      <c r="A1326" s="295" t="s">
        <v>724</v>
      </c>
      <c r="B1326" s="296">
        <v>9</v>
      </c>
      <c r="C1326" s="296">
        <v>1</v>
      </c>
      <c r="D1326" s="297" t="s">
        <v>1381</v>
      </c>
      <c r="E1326" s="298">
        <v>600</v>
      </c>
      <c r="F1326" s="299">
        <v>886110.7</v>
      </c>
      <c r="G1326" s="299">
        <v>885958.7</v>
      </c>
      <c r="H1326" s="289">
        <f t="shared" si="20"/>
        <v>99.982846387025916</v>
      </c>
    </row>
    <row r="1327" spans="1:8" ht="45" x14ac:dyDescent="0.2">
      <c r="A1327" s="295" t="s">
        <v>1382</v>
      </c>
      <c r="B1327" s="296">
        <v>9</v>
      </c>
      <c r="C1327" s="296">
        <v>1</v>
      </c>
      <c r="D1327" s="297" t="s">
        <v>1383</v>
      </c>
      <c r="E1327" s="298"/>
      <c r="F1327" s="299">
        <v>166222.70000000001</v>
      </c>
      <c r="G1327" s="299">
        <v>106132</v>
      </c>
      <c r="H1327" s="289">
        <f t="shared" si="20"/>
        <v>63.849281716636774</v>
      </c>
    </row>
    <row r="1328" spans="1:8" ht="22.5" x14ac:dyDescent="0.2">
      <c r="A1328" s="295" t="s">
        <v>724</v>
      </c>
      <c r="B1328" s="296">
        <v>9</v>
      </c>
      <c r="C1328" s="296">
        <v>1</v>
      </c>
      <c r="D1328" s="297" t="s">
        <v>1383</v>
      </c>
      <c r="E1328" s="298">
        <v>600</v>
      </c>
      <c r="F1328" s="299">
        <v>166222.70000000001</v>
      </c>
      <c r="G1328" s="299">
        <v>106132</v>
      </c>
      <c r="H1328" s="289">
        <f t="shared" si="20"/>
        <v>63.849281716636774</v>
      </c>
    </row>
    <row r="1329" spans="1:8" ht="22.5" x14ac:dyDescent="0.2">
      <c r="A1329" s="295" t="s">
        <v>1384</v>
      </c>
      <c r="B1329" s="296">
        <v>9</v>
      </c>
      <c r="C1329" s="296">
        <v>1</v>
      </c>
      <c r="D1329" s="297">
        <v>920000000</v>
      </c>
      <c r="E1329" s="298"/>
      <c r="F1329" s="299">
        <v>96.2</v>
      </c>
      <c r="G1329" s="299">
        <v>96.2</v>
      </c>
      <c r="H1329" s="289">
        <f t="shared" si="20"/>
        <v>100</v>
      </c>
    </row>
    <row r="1330" spans="1:8" ht="22.5" x14ac:dyDescent="0.2">
      <c r="A1330" s="295" t="s">
        <v>1385</v>
      </c>
      <c r="B1330" s="296">
        <v>9</v>
      </c>
      <c r="C1330" s="296">
        <v>1</v>
      </c>
      <c r="D1330" s="297">
        <v>920043200</v>
      </c>
      <c r="E1330" s="298"/>
      <c r="F1330" s="299">
        <v>96.2</v>
      </c>
      <c r="G1330" s="299">
        <v>96.2</v>
      </c>
      <c r="H1330" s="289">
        <f t="shared" si="20"/>
        <v>100</v>
      </c>
    </row>
    <row r="1331" spans="1:8" ht="22.5" x14ac:dyDescent="0.2">
      <c r="A1331" s="295" t="s">
        <v>724</v>
      </c>
      <c r="B1331" s="296">
        <v>9</v>
      </c>
      <c r="C1331" s="296">
        <v>1</v>
      </c>
      <c r="D1331" s="297">
        <v>920043200</v>
      </c>
      <c r="E1331" s="298">
        <v>600</v>
      </c>
      <c r="F1331" s="299">
        <v>96.2</v>
      </c>
      <c r="G1331" s="299">
        <v>96.2</v>
      </c>
      <c r="H1331" s="289">
        <f t="shared" si="20"/>
        <v>100</v>
      </c>
    </row>
    <row r="1332" spans="1:8" x14ac:dyDescent="0.2">
      <c r="A1332" s="295" t="s">
        <v>1351</v>
      </c>
      <c r="B1332" s="296">
        <v>9</v>
      </c>
      <c r="C1332" s="296">
        <v>1</v>
      </c>
      <c r="D1332" s="297">
        <v>1400000000</v>
      </c>
      <c r="E1332" s="298"/>
      <c r="F1332" s="299">
        <v>112871.4</v>
      </c>
      <c r="G1332" s="299">
        <v>106150.3</v>
      </c>
      <c r="H1332" s="289">
        <f t="shared" si="20"/>
        <v>94.045347182723006</v>
      </c>
    </row>
    <row r="1333" spans="1:8" ht="22.5" x14ac:dyDescent="0.2">
      <c r="A1333" s="295" t="s">
        <v>1386</v>
      </c>
      <c r="B1333" s="296">
        <v>9</v>
      </c>
      <c r="C1333" s="296">
        <v>1</v>
      </c>
      <c r="D1333" s="297">
        <v>1440000000</v>
      </c>
      <c r="E1333" s="298"/>
      <c r="F1333" s="299">
        <v>112871.4</v>
      </c>
      <c r="G1333" s="299">
        <v>106150.3</v>
      </c>
      <c r="H1333" s="289">
        <f t="shared" si="20"/>
        <v>94.045347182723006</v>
      </c>
    </row>
    <row r="1334" spans="1:8" ht="22.5" x14ac:dyDescent="0.2">
      <c r="A1334" s="295" t="s">
        <v>1387</v>
      </c>
      <c r="B1334" s="296">
        <v>9</v>
      </c>
      <c r="C1334" s="296">
        <v>1</v>
      </c>
      <c r="D1334" s="297">
        <v>1440047010</v>
      </c>
      <c r="E1334" s="298"/>
      <c r="F1334" s="299">
        <v>112871.4</v>
      </c>
      <c r="G1334" s="299">
        <v>106150.3</v>
      </c>
      <c r="H1334" s="289">
        <f t="shared" si="20"/>
        <v>94.045347182723006</v>
      </c>
    </row>
    <row r="1335" spans="1:8" ht="22.5" x14ac:dyDescent="0.2">
      <c r="A1335" s="295" t="s">
        <v>724</v>
      </c>
      <c r="B1335" s="296">
        <v>9</v>
      </c>
      <c r="C1335" s="296">
        <v>1</v>
      </c>
      <c r="D1335" s="297">
        <v>1440047010</v>
      </c>
      <c r="E1335" s="298">
        <v>600</v>
      </c>
      <c r="F1335" s="299">
        <v>112871.4</v>
      </c>
      <c r="G1335" s="299">
        <v>106150.3</v>
      </c>
      <c r="H1335" s="289">
        <f t="shared" si="20"/>
        <v>94.045347182723006</v>
      </c>
    </row>
    <row r="1336" spans="1:8" ht="22.5" x14ac:dyDescent="0.2">
      <c r="A1336" s="295" t="s">
        <v>759</v>
      </c>
      <c r="B1336" s="296">
        <v>9</v>
      </c>
      <c r="C1336" s="296">
        <v>1</v>
      </c>
      <c r="D1336" s="297">
        <v>1900000000</v>
      </c>
      <c r="E1336" s="298"/>
      <c r="F1336" s="299">
        <v>28096.5</v>
      </c>
      <c r="G1336" s="299">
        <v>22715.7</v>
      </c>
      <c r="H1336" s="289">
        <f t="shared" si="20"/>
        <v>80.848860178314027</v>
      </c>
    </row>
    <row r="1337" spans="1:8" x14ac:dyDescent="0.2">
      <c r="A1337" s="295" t="s">
        <v>760</v>
      </c>
      <c r="B1337" s="296">
        <v>9</v>
      </c>
      <c r="C1337" s="296">
        <v>1</v>
      </c>
      <c r="D1337" s="297">
        <v>1930000000</v>
      </c>
      <c r="E1337" s="298"/>
      <c r="F1337" s="299">
        <v>28096.5</v>
      </c>
      <c r="G1337" s="299">
        <v>22715.7</v>
      </c>
      <c r="H1337" s="289">
        <f t="shared" si="20"/>
        <v>80.848860178314027</v>
      </c>
    </row>
    <row r="1338" spans="1:8" x14ac:dyDescent="0.2">
      <c r="A1338" s="295" t="s">
        <v>761</v>
      </c>
      <c r="B1338" s="296">
        <v>9</v>
      </c>
      <c r="C1338" s="296">
        <v>1</v>
      </c>
      <c r="D1338" s="297">
        <v>1930008830</v>
      </c>
      <c r="E1338" s="298"/>
      <c r="F1338" s="299">
        <v>28096.5</v>
      </c>
      <c r="G1338" s="299">
        <v>22715.7</v>
      </c>
      <c r="H1338" s="289">
        <f t="shared" si="20"/>
        <v>80.848860178314027</v>
      </c>
    </row>
    <row r="1339" spans="1:8" x14ac:dyDescent="0.2">
      <c r="A1339" s="295" t="s">
        <v>698</v>
      </c>
      <c r="B1339" s="296">
        <v>9</v>
      </c>
      <c r="C1339" s="296">
        <v>1</v>
      </c>
      <c r="D1339" s="297">
        <v>1930008830</v>
      </c>
      <c r="E1339" s="298">
        <v>200</v>
      </c>
      <c r="F1339" s="299">
        <v>28096.5</v>
      </c>
      <c r="G1339" s="299">
        <v>22715.7</v>
      </c>
      <c r="H1339" s="289">
        <f t="shared" si="20"/>
        <v>80.848860178314027</v>
      </c>
    </row>
    <row r="1340" spans="1:8" x14ac:dyDescent="0.2">
      <c r="A1340" s="295" t="s">
        <v>728</v>
      </c>
      <c r="B1340" s="296">
        <v>9</v>
      </c>
      <c r="C1340" s="296">
        <v>1</v>
      </c>
      <c r="D1340" s="297">
        <v>9700000000</v>
      </c>
      <c r="E1340" s="298"/>
      <c r="F1340" s="299">
        <v>60322.7</v>
      </c>
      <c r="G1340" s="299">
        <v>60321.7</v>
      </c>
      <c r="H1340" s="289">
        <f t="shared" si="20"/>
        <v>99.998342249269342</v>
      </c>
    </row>
    <row r="1341" spans="1:8" x14ac:dyDescent="0.2">
      <c r="A1341" s="295" t="s">
        <v>729</v>
      </c>
      <c r="B1341" s="296">
        <v>9</v>
      </c>
      <c r="C1341" s="296">
        <v>1</v>
      </c>
      <c r="D1341" s="297">
        <v>9700004000</v>
      </c>
      <c r="E1341" s="298"/>
      <c r="F1341" s="299">
        <v>60322.7</v>
      </c>
      <c r="G1341" s="299">
        <v>60321.7</v>
      </c>
      <c r="H1341" s="289">
        <f t="shared" si="20"/>
        <v>99.998342249269342</v>
      </c>
    </row>
    <row r="1342" spans="1:8" x14ac:dyDescent="0.2">
      <c r="A1342" s="295" t="s">
        <v>698</v>
      </c>
      <c r="B1342" s="296">
        <v>9</v>
      </c>
      <c r="C1342" s="296">
        <v>1</v>
      </c>
      <c r="D1342" s="297">
        <v>9700004000</v>
      </c>
      <c r="E1342" s="298">
        <v>200</v>
      </c>
      <c r="F1342" s="299">
        <v>3511.9</v>
      </c>
      <c r="G1342" s="299">
        <v>3511.9</v>
      </c>
      <c r="H1342" s="289">
        <f t="shared" si="20"/>
        <v>100</v>
      </c>
    </row>
    <row r="1343" spans="1:8" ht="22.5" x14ac:dyDescent="0.2">
      <c r="A1343" s="295" t="s">
        <v>724</v>
      </c>
      <c r="B1343" s="296">
        <v>9</v>
      </c>
      <c r="C1343" s="296">
        <v>1</v>
      </c>
      <c r="D1343" s="297">
        <v>9700004000</v>
      </c>
      <c r="E1343" s="298">
        <v>600</v>
      </c>
      <c r="F1343" s="299">
        <v>56810.8</v>
      </c>
      <c r="G1343" s="299">
        <v>56809.8</v>
      </c>
      <c r="H1343" s="289">
        <f t="shared" si="20"/>
        <v>99.998239771311091</v>
      </c>
    </row>
    <row r="1344" spans="1:8" s="285" customFormat="1" ht="10.5" x14ac:dyDescent="0.15">
      <c r="A1344" s="291" t="s">
        <v>1388</v>
      </c>
      <c r="B1344" s="292">
        <v>9</v>
      </c>
      <c r="C1344" s="292">
        <v>2</v>
      </c>
      <c r="D1344" s="293"/>
      <c r="E1344" s="294"/>
      <c r="F1344" s="282">
        <v>202407</v>
      </c>
      <c r="G1344" s="282">
        <v>193251</v>
      </c>
      <c r="H1344" s="283">
        <f t="shared" si="20"/>
        <v>95.476441032177746</v>
      </c>
    </row>
    <row r="1345" spans="1:8" ht="22.5" x14ac:dyDescent="0.2">
      <c r="A1345" s="295" t="s">
        <v>1234</v>
      </c>
      <c r="B1345" s="296">
        <v>9</v>
      </c>
      <c r="C1345" s="296">
        <v>2</v>
      </c>
      <c r="D1345" s="297">
        <v>900000000</v>
      </c>
      <c r="E1345" s="298"/>
      <c r="F1345" s="299">
        <v>202407</v>
      </c>
      <c r="G1345" s="299">
        <v>193251</v>
      </c>
      <c r="H1345" s="289">
        <f t="shared" si="20"/>
        <v>95.476441032177746</v>
      </c>
    </row>
    <row r="1346" spans="1:8" ht="22.5" x14ac:dyDescent="0.2">
      <c r="A1346" s="295" t="s">
        <v>1370</v>
      </c>
      <c r="B1346" s="296">
        <v>9</v>
      </c>
      <c r="C1346" s="296">
        <v>2</v>
      </c>
      <c r="D1346" s="297">
        <v>910000000</v>
      </c>
      <c r="E1346" s="298"/>
      <c r="F1346" s="299">
        <v>202407</v>
      </c>
      <c r="G1346" s="299">
        <v>193251</v>
      </c>
      <c r="H1346" s="289">
        <f t="shared" si="20"/>
        <v>95.476441032177746</v>
      </c>
    </row>
    <row r="1347" spans="1:8" x14ac:dyDescent="0.2">
      <c r="A1347" s="295" t="s">
        <v>1371</v>
      </c>
      <c r="B1347" s="296">
        <v>9</v>
      </c>
      <c r="C1347" s="296">
        <v>2</v>
      </c>
      <c r="D1347" s="297">
        <v>910100000</v>
      </c>
      <c r="E1347" s="298"/>
      <c r="F1347" s="299">
        <v>46793.5</v>
      </c>
      <c r="G1347" s="299">
        <v>42722.9</v>
      </c>
      <c r="H1347" s="289">
        <f t="shared" si="20"/>
        <v>91.300928547768393</v>
      </c>
    </row>
    <row r="1348" spans="1:8" ht="33.75" x14ac:dyDescent="0.2">
      <c r="A1348" s="295" t="s">
        <v>1374</v>
      </c>
      <c r="B1348" s="296">
        <v>9</v>
      </c>
      <c r="C1348" s="296">
        <v>2</v>
      </c>
      <c r="D1348" s="297">
        <v>910158440</v>
      </c>
      <c r="E1348" s="298"/>
      <c r="F1348" s="299">
        <v>2762.4</v>
      </c>
      <c r="G1348" s="299">
        <v>2329.8000000000002</v>
      </c>
      <c r="H1348" s="289">
        <f t="shared" si="20"/>
        <v>84.339704604691576</v>
      </c>
    </row>
    <row r="1349" spans="1:8" ht="22.5" x14ac:dyDescent="0.2">
      <c r="A1349" s="295" t="s">
        <v>724</v>
      </c>
      <c r="B1349" s="296">
        <v>9</v>
      </c>
      <c r="C1349" s="296">
        <v>2</v>
      </c>
      <c r="D1349" s="297">
        <v>910158440</v>
      </c>
      <c r="E1349" s="298">
        <v>600</v>
      </c>
      <c r="F1349" s="299">
        <v>2762.4</v>
      </c>
      <c r="G1349" s="299">
        <v>2329.8000000000002</v>
      </c>
      <c r="H1349" s="289">
        <f t="shared" si="20"/>
        <v>84.339704604691576</v>
      </c>
    </row>
    <row r="1350" spans="1:8" ht="45" x14ac:dyDescent="0.2">
      <c r="A1350" s="295" t="s">
        <v>1378</v>
      </c>
      <c r="B1350" s="296">
        <v>9</v>
      </c>
      <c r="C1350" s="296">
        <v>2</v>
      </c>
      <c r="D1350" s="297" t="s">
        <v>1379</v>
      </c>
      <c r="E1350" s="298"/>
      <c r="F1350" s="299">
        <v>40026.6</v>
      </c>
      <c r="G1350" s="299">
        <v>36523.4</v>
      </c>
      <c r="H1350" s="289">
        <f t="shared" si="20"/>
        <v>91.2478201995673</v>
      </c>
    </row>
    <row r="1351" spans="1:8" ht="22.5" x14ac:dyDescent="0.2">
      <c r="A1351" s="295" t="s">
        <v>724</v>
      </c>
      <c r="B1351" s="296">
        <v>9</v>
      </c>
      <c r="C1351" s="296">
        <v>2</v>
      </c>
      <c r="D1351" s="297" t="s">
        <v>1379</v>
      </c>
      <c r="E1351" s="298">
        <v>600</v>
      </c>
      <c r="F1351" s="299">
        <v>35119.4</v>
      </c>
      <c r="G1351" s="299">
        <v>31616.2</v>
      </c>
      <c r="H1351" s="289">
        <f t="shared" si="20"/>
        <v>90.024886529952113</v>
      </c>
    </row>
    <row r="1352" spans="1:8" x14ac:dyDescent="0.2">
      <c r="A1352" s="295" t="s">
        <v>713</v>
      </c>
      <c r="B1352" s="296">
        <v>9</v>
      </c>
      <c r="C1352" s="296">
        <v>2</v>
      </c>
      <c r="D1352" s="297" t="s">
        <v>1379</v>
      </c>
      <c r="E1352" s="298">
        <v>800</v>
      </c>
      <c r="F1352" s="299">
        <v>4907.2</v>
      </c>
      <c r="G1352" s="299">
        <v>4907.2</v>
      </c>
      <c r="H1352" s="289">
        <f t="shared" si="20"/>
        <v>100</v>
      </c>
    </row>
    <row r="1353" spans="1:8" ht="45" x14ac:dyDescent="0.2">
      <c r="A1353" s="295" t="s">
        <v>1382</v>
      </c>
      <c r="B1353" s="296">
        <v>9</v>
      </c>
      <c r="C1353" s="296">
        <v>2</v>
      </c>
      <c r="D1353" s="297" t="s">
        <v>1383</v>
      </c>
      <c r="E1353" s="298"/>
      <c r="F1353" s="299">
        <v>4004.5</v>
      </c>
      <c r="G1353" s="299">
        <v>3869.7</v>
      </c>
      <c r="H1353" s="289">
        <f t="shared" si="20"/>
        <v>96.633786989636647</v>
      </c>
    </row>
    <row r="1354" spans="1:8" ht="22.5" x14ac:dyDescent="0.2">
      <c r="A1354" s="295" t="s">
        <v>724</v>
      </c>
      <c r="B1354" s="296">
        <v>9</v>
      </c>
      <c r="C1354" s="296">
        <v>2</v>
      </c>
      <c r="D1354" s="297" t="s">
        <v>1383</v>
      </c>
      <c r="E1354" s="298">
        <v>600</v>
      </c>
      <c r="F1354" s="299">
        <v>4004.5</v>
      </c>
      <c r="G1354" s="299">
        <v>3869.7</v>
      </c>
      <c r="H1354" s="289">
        <f t="shared" si="20"/>
        <v>96.633786989636647</v>
      </c>
    </row>
    <row r="1355" spans="1:8" x14ac:dyDescent="0.2">
      <c r="A1355" s="295" t="s">
        <v>1389</v>
      </c>
      <c r="B1355" s="296">
        <v>9</v>
      </c>
      <c r="C1355" s="296">
        <v>2</v>
      </c>
      <c r="D1355" s="297" t="s">
        <v>1390</v>
      </c>
      <c r="E1355" s="298"/>
      <c r="F1355" s="299">
        <v>155613.5</v>
      </c>
      <c r="G1355" s="299">
        <v>150528.1</v>
      </c>
      <c r="H1355" s="289">
        <f t="shared" si="20"/>
        <v>96.73203160394182</v>
      </c>
    </row>
    <row r="1356" spans="1:8" ht="22.5" x14ac:dyDescent="0.2">
      <c r="A1356" s="295" t="s">
        <v>1145</v>
      </c>
      <c r="B1356" s="296">
        <v>9</v>
      </c>
      <c r="C1356" s="296">
        <v>2</v>
      </c>
      <c r="D1356" s="297" t="s">
        <v>1391</v>
      </c>
      <c r="E1356" s="298"/>
      <c r="F1356" s="299">
        <v>6287.4</v>
      </c>
      <c r="G1356" s="299">
        <v>4212.5</v>
      </c>
      <c r="H1356" s="289">
        <f t="shared" si="20"/>
        <v>66.999077520119613</v>
      </c>
    </row>
    <row r="1357" spans="1:8" x14ac:dyDescent="0.2">
      <c r="A1357" s="295" t="s">
        <v>698</v>
      </c>
      <c r="B1357" s="296">
        <v>9</v>
      </c>
      <c r="C1357" s="296">
        <v>2</v>
      </c>
      <c r="D1357" s="297" t="s">
        <v>1391</v>
      </c>
      <c r="E1357" s="298">
        <v>200</v>
      </c>
      <c r="F1357" s="299">
        <v>6287.4</v>
      </c>
      <c r="G1357" s="299">
        <v>4212.5</v>
      </c>
      <c r="H1357" s="289">
        <f t="shared" si="20"/>
        <v>66.999077520119613</v>
      </c>
    </row>
    <row r="1358" spans="1:8" ht="22.5" x14ac:dyDescent="0.2">
      <c r="A1358" s="295" t="s">
        <v>1392</v>
      </c>
      <c r="B1358" s="296">
        <v>9</v>
      </c>
      <c r="C1358" s="296">
        <v>2</v>
      </c>
      <c r="D1358" s="297" t="s">
        <v>1393</v>
      </c>
      <c r="E1358" s="298"/>
      <c r="F1358" s="299">
        <v>149326.1</v>
      </c>
      <c r="G1358" s="299">
        <v>146315.6</v>
      </c>
      <c r="H1358" s="289">
        <f t="shared" ref="H1358:H1421" si="21">+G1358/F1358*100</f>
        <v>97.983942525787526</v>
      </c>
    </row>
    <row r="1359" spans="1:8" x14ac:dyDescent="0.2">
      <c r="A1359" s="295" t="s">
        <v>698</v>
      </c>
      <c r="B1359" s="296">
        <v>9</v>
      </c>
      <c r="C1359" s="296">
        <v>2</v>
      </c>
      <c r="D1359" s="297" t="s">
        <v>1393</v>
      </c>
      <c r="E1359" s="298">
        <v>200</v>
      </c>
      <c r="F1359" s="299">
        <v>10126.5</v>
      </c>
      <c r="G1359" s="299">
        <v>10126.5</v>
      </c>
      <c r="H1359" s="289">
        <f t="shared" si="21"/>
        <v>100</v>
      </c>
    </row>
    <row r="1360" spans="1:8" x14ac:dyDescent="0.2">
      <c r="A1360" s="295" t="s">
        <v>914</v>
      </c>
      <c r="B1360" s="296">
        <v>9</v>
      </c>
      <c r="C1360" s="296">
        <v>2</v>
      </c>
      <c r="D1360" s="297" t="s">
        <v>1393</v>
      </c>
      <c r="E1360" s="298">
        <v>400</v>
      </c>
      <c r="F1360" s="299">
        <v>139199.6</v>
      </c>
      <c r="G1360" s="299">
        <v>136189.1</v>
      </c>
      <c r="H1360" s="289">
        <f t="shared" si="21"/>
        <v>97.83727826804099</v>
      </c>
    </row>
    <row r="1361" spans="1:8" s="285" customFormat="1" ht="10.5" x14ac:dyDescent="0.15">
      <c r="A1361" s="291" t="s">
        <v>1394</v>
      </c>
      <c r="B1361" s="292">
        <v>9</v>
      </c>
      <c r="C1361" s="292">
        <v>3</v>
      </c>
      <c r="D1361" s="293"/>
      <c r="E1361" s="294"/>
      <c r="F1361" s="282">
        <v>16179.6</v>
      </c>
      <c r="G1361" s="282">
        <v>15672.1</v>
      </c>
      <c r="H1361" s="283">
        <f t="shared" si="21"/>
        <v>96.863334075008041</v>
      </c>
    </row>
    <row r="1362" spans="1:8" ht="22.5" x14ac:dyDescent="0.2">
      <c r="A1362" s="295" t="s">
        <v>1234</v>
      </c>
      <c r="B1362" s="296">
        <v>9</v>
      </c>
      <c r="C1362" s="296">
        <v>3</v>
      </c>
      <c r="D1362" s="297">
        <v>900000000</v>
      </c>
      <c r="E1362" s="298"/>
      <c r="F1362" s="299">
        <v>16179.6</v>
      </c>
      <c r="G1362" s="299">
        <v>15672.1</v>
      </c>
      <c r="H1362" s="289">
        <f t="shared" si="21"/>
        <v>96.863334075008041</v>
      </c>
    </row>
    <row r="1363" spans="1:8" ht="22.5" x14ac:dyDescent="0.2">
      <c r="A1363" s="295" t="s">
        <v>1370</v>
      </c>
      <c r="B1363" s="296">
        <v>9</v>
      </c>
      <c r="C1363" s="296">
        <v>3</v>
      </c>
      <c r="D1363" s="297">
        <v>910000000</v>
      </c>
      <c r="E1363" s="298"/>
      <c r="F1363" s="299">
        <v>16179.6</v>
      </c>
      <c r="G1363" s="299">
        <v>15672.1</v>
      </c>
      <c r="H1363" s="289">
        <f t="shared" si="21"/>
        <v>96.863334075008041</v>
      </c>
    </row>
    <row r="1364" spans="1:8" x14ac:dyDescent="0.2">
      <c r="A1364" s="295" t="s">
        <v>1371</v>
      </c>
      <c r="B1364" s="296">
        <v>9</v>
      </c>
      <c r="C1364" s="296">
        <v>3</v>
      </c>
      <c r="D1364" s="297">
        <v>910100000</v>
      </c>
      <c r="E1364" s="298"/>
      <c r="F1364" s="299">
        <v>16179.6</v>
      </c>
      <c r="G1364" s="299">
        <v>15672.1</v>
      </c>
      <c r="H1364" s="289">
        <f t="shared" si="21"/>
        <v>96.863334075008041</v>
      </c>
    </row>
    <row r="1365" spans="1:8" ht="22.5" x14ac:dyDescent="0.2">
      <c r="A1365" s="295" t="s">
        <v>1395</v>
      </c>
      <c r="B1365" s="296">
        <v>9</v>
      </c>
      <c r="C1365" s="296">
        <v>3</v>
      </c>
      <c r="D1365" s="297">
        <v>910146500</v>
      </c>
      <c r="E1365" s="298"/>
      <c r="F1365" s="299">
        <v>16179.6</v>
      </c>
      <c r="G1365" s="299">
        <v>15672.1</v>
      </c>
      <c r="H1365" s="289">
        <f t="shared" si="21"/>
        <v>96.863334075008041</v>
      </c>
    </row>
    <row r="1366" spans="1:8" ht="22.5" x14ac:dyDescent="0.2">
      <c r="A1366" s="295" t="s">
        <v>724</v>
      </c>
      <c r="B1366" s="296">
        <v>9</v>
      </c>
      <c r="C1366" s="296">
        <v>3</v>
      </c>
      <c r="D1366" s="297">
        <v>910146500</v>
      </c>
      <c r="E1366" s="298">
        <v>600</v>
      </c>
      <c r="F1366" s="299">
        <v>16179.6</v>
      </c>
      <c r="G1366" s="299">
        <v>15672.1</v>
      </c>
      <c r="H1366" s="289">
        <f t="shared" si="21"/>
        <v>96.863334075008041</v>
      </c>
    </row>
    <row r="1367" spans="1:8" s="285" customFormat="1" ht="10.5" x14ac:dyDescent="0.15">
      <c r="A1367" s="291" t="s">
        <v>1396</v>
      </c>
      <c r="B1367" s="292">
        <v>9</v>
      </c>
      <c r="C1367" s="292">
        <v>4</v>
      </c>
      <c r="D1367" s="293"/>
      <c r="E1367" s="294"/>
      <c r="F1367" s="282">
        <v>302520.8</v>
      </c>
      <c r="G1367" s="282">
        <v>301677.90000000002</v>
      </c>
      <c r="H1367" s="283">
        <f t="shared" si="21"/>
        <v>99.721374530280244</v>
      </c>
    </row>
    <row r="1368" spans="1:8" ht="22.5" x14ac:dyDescent="0.2">
      <c r="A1368" s="295" t="s">
        <v>1234</v>
      </c>
      <c r="B1368" s="296">
        <v>9</v>
      </c>
      <c r="C1368" s="296">
        <v>4</v>
      </c>
      <c r="D1368" s="297">
        <v>900000000</v>
      </c>
      <c r="E1368" s="298"/>
      <c r="F1368" s="299">
        <v>295665.8</v>
      </c>
      <c r="G1368" s="299">
        <v>294822.90000000002</v>
      </c>
      <c r="H1368" s="289">
        <f t="shared" si="21"/>
        <v>99.714914609670785</v>
      </c>
    </row>
    <row r="1369" spans="1:8" ht="22.5" x14ac:dyDescent="0.2">
      <c r="A1369" s="295" t="s">
        <v>1370</v>
      </c>
      <c r="B1369" s="296">
        <v>9</v>
      </c>
      <c r="C1369" s="296">
        <v>4</v>
      </c>
      <c r="D1369" s="297">
        <v>910000000</v>
      </c>
      <c r="E1369" s="298"/>
      <c r="F1369" s="299">
        <v>295665.8</v>
      </c>
      <c r="G1369" s="299">
        <v>294822.90000000002</v>
      </c>
      <c r="H1369" s="289">
        <f t="shared" si="21"/>
        <v>99.714914609670785</v>
      </c>
    </row>
    <row r="1370" spans="1:8" x14ac:dyDescent="0.2">
      <c r="A1370" s="295" t="s">
        <v>1371</v>
      </c>
      <c r="B1370" s="296">
        <v>9</v>
      </c>
      <c r="C1370" s="296">
        <v>4</v>
      </c>
      <c r="D1370" s="297">
        <v>910100000</v>
      </c>
      <c r="E1370" s="298"/>
      <c r="F1370" s="299">
        <v>145665.79999999999</v>
      </c>
      <c r="G1370" s="299">
        <v>144822.9</v>
      </c>
      <c r="H1370" s="289">
        <f t="shared" si="21"/>
        <v>99.421346671627802</v>
      </c>
    </row>
    <row r="1371" spans="1:8" ht="67.5" x14ac:dyDescent="0.2">
      <c r="A1371" s="295" t="s">
        <v>1375</v>
      </c>
      <c r="B1371" s="296">
        <v>9</v>
      </c>
      <c r="C1371" s="296">
        <v>4</v>
      </c>
      <c r="D1371" s="297">
        <v>910158480</v>
      </c>
      <c r="E1371" s="298"/>
      <c r="F1371" s="299">
        <v>6682</v>
      </c>
      <c r="G1371" s="299">
        <v>6510.6</v>
      </c>
      <c r="H1371" s="289">
        <f t="shared" si="21"/>
        <v>97.434899730619577</v>
      </c>
    </row>
    <row r="1372" spans="1:8" ht="22.5" x14ac:dyDescent="0.2">
      <c r="A1372" s="295" t="s">
        <v>724</v>
      </c>
      <c r="B1372" s="296">
        <v>9</v>
      </c>
      <c r="C1372" s="296">
        <v>4</v>
      </c>
      <c r="D1372" s="297">
        <v>910158480</v>
      </c>
      <c r="E1372" s="298">
        <v>600</v>
      </c>
      <c r="F1372" s="299">
        <v>6682</v>
      </c>
      <c r="G1372" s="299">
        <v>6510.6</v>
      </c>
      <c r="H1372" s="289">
        <f t="shared" si="21"/>
        <v>97.434899730619577</v>
      </c>
    </row>
    <row r="1373" spans="1:8" ht="45" x14ac:dyDescent="0.2">
      <c r="A1373" s="295" t="s">
        <v>1378</v>
      </c>
      <c r="B1373" s="296">
        <v>9</v>
      </c>
      <c r="C1373" s="296">
        <v>4</v>
      </c>
      <c r="D1373" s="297" t="s">
        <v>1379</v>
      </c>
      <c r="E1373" s="298"/>
      <c r="F1373" s="299">
        <v>32501.200000000001</v>
      </c>
      <c r="G1373" s="299">
        <v>31829.7</v>
      </c>
      <c r="H1373" s="289">
        <f t="shared" si="21"/>
        <v>97.933922439786841</v>
      </c>
    </row>
    <row r="1374" spans="1:8" ht="22.5" x14ac:dyDescent="0.2">
      <c r="A1374" s="295" t="s">
        <v>724</v>
      </c>
      <c r="B1374" s="296">
        <v>9</v>
      </c>
      <c r="C1374" s="296">
        <v>4</v>
      </c>
      <c r="D1374" s="297" t="s">
        <v>1379</v>
      </c>
      <c r="E1374" s="298">
        <v>600</v>
      </c>
      <c r="F1374" s="299">
        <v>32501.200000000001</v>
      </c>
      <c r="G1374" s="299">
        <v>31829.7</v>
      </c>
      <c r="H1374" s="289">
        <f t="shared" si="21"/>
        <v>97.933922439786841</v>
      </c>
    </row>
    <row r="1375" spans="1:8" ht="45" x14ac:dyDescent="0.2">
      <c r="A1375" s="295" t="s">
        <v>1380</v>
      </c>
      <c r="B1375" s="296">
        <v>9</v>
      </c>
      <c r="C1375" s="296">
        <v>4</v>
      </c>
      <c r="D1375" s="297" t="s">
        <v>1381</v>
      </c>
      <c r="E1375" s="298"/>
      <c r="F1375" s="299">
        <v>98766.5</v>
      </c>
      <c r="G1375" s="299">
        <v>98766.5</v>
      </c>
      <c r="H1375" s="289">
        <f t="shared" si="21"/>
        <v>100</v>
      </c>
    </row>
    <row r="1376" spans="1:8" ht="22.5" x14ac:dyDescent="0.2">
      <c r="A1376" s="295" t="s">
        <v>724</v>
      </c>
      <c r="B1376" s="296">
        <v>9</v>
      </c>
      <c r="C1376" s="296">
        <v>4</v>
      </c>
      <c r="D1376" s="297" t="s">
        <v>1381</v>
      </c>
      <c r="E1376" s="298">
        <v>600</v>
      </c>
      <c r="F1376" s="299">
        <v>98766.5</v>
      </c>
      <c r="G1376" s="299">
        <v>98766.5</v>
      </c>
      <c r="H1376" s="289">
        <f t="shared" si="21"/>
        <v>100</v>
      </c>
    </row>
    <row r="1377" spans="1:8" ht="45" x14ac:dyDescent="0.2">
      <c r="A1377" s="295" t="s">
        <v>1382</v>
      </c>
      <c r="B1377" s="296">
        <v>9</v>
      </c>
      <c r="C1377" s="296">
        <v>4</v>
      </c>
      <c r="D1377" s="297" t="s">
        <v>1383</v>
      </c>
      <c r="E1377" s="298"/>
      <c r="F1377" s="299">
        <v>7716.1</v>
      </c>
      <c r="G1377" s="299">
        <v>7716.1</v>
      </c>
      <c r="H1377" s="289">
        <f t="shared" si="21"/>
        <v>100</v>
      </c>
    </row>
    <row r="1378" spans="1:8" ht="22.5" x14ac:dyDescent="0.2">
      <c r="A1378" s="295" t="s">
        <v>724</v>
      </c>
      <c r="B1378" s="296">
        <v>9</v>
      </c>
      <c r="C1378" s="296">
        <v>4</v>
      </c>
      <c r="D1378" s="297" t="s">
        <v>1383</v>
      </c>
      <c r="E1378" s="298">
        <v>600</v>
      </c>
      <c r="F1378" s="299">
        <v>7716.1</v>
      </c>
      <c r="G1378" s="299">
        <v>7716.1</v>
      </c>
      <c r="H1378" s="289">
        <f t="shared" si="21"/>
        <v>100</v>
      </c>
    </row>
    <row r="1379" spans="1:8" x14ac:dyDescent="0.2">
      <c r="A1379" s="295" t="s">
        <v>1389</v>
      </c>
      <c r="B1379" s="296">
        <v>9</v>
      </c>
      <c r="C1379" s="296">
        <v>4</v>
      </c>
      <c r="D1379" s="297" t="s">
        <v>1390</v>
      </c>
      <c r="E1379" s="298"/>
      <c r="F1379" s="299">
        <v>150000</v>
      </c>
      <c r="G1379" s="299">
        <v>150000</v>
      </c>
      <c r="H1379" s="289">
        <f t="shared" si="21"/>
        <v>100</v>
      </c>
    </row>
    <row r="1380" spans="1:8" x14ac:dyDescent="0.2">
      <c r="A1380" s="295" t="s">
        <v>1397</v>
      </c>
      <c r="B1380" s="296">
        <v>9</v>
      </c>
      <c r="C1380" s="296">
        <v>4</v>
      </c>
      <c r="D1380" s="297" t="s">
        <v>1398</v>
      </c>
      <c r="E1380" s="298"/>
      <c r="F1380" s="299">
        <v>150000</v>
      </c>
      <c r="G1380" s="299">
        <v>150000</v>
      </c>
      <c r="H1380" s="289">
        <f t="shared" si="21"/>
        <v>100</v>
      </c>
    </row>
    <row r="1381" spans="1:8" ht="22.5" x14ac:dyDescent="0.2">
      <c r="A1381" s="295" t="s">
        <v>724</v>
      </c>
      <c r="B1381" s="296">
        <v>9</v>
      </c>
      <c r="C1381" s="296">
        <v>4</v>
      </c>
      <c r="D1381" s="297" t="s">
        <v>1398</v>
      </c>
      <c r="E1381" s="298">
        <v>600</v>
      </c>
      <c r="F1381" s="299">
        <v>150000</v>
      </c>
      <c r="G1381" s="299">
        <v>150000</v>
      </c>
      <c r="H1381" s="289">
        <f t="shared" si="21"/>
        <v>100</v>
      </c>
    </row>
    <row r="1382" spans="1:8" x14ac:dyDescent="0.2">
      <c r="A1382" s="295" t="s">
        <v>728</v>
      </c>
      <c r="B1382" s="296">
        <v>9</v>
      </c>
      <c r="C1382" s="296">
        <v>4</v>
      </c>
      <c r="D1382" s="297">
        <v>9700000000</v>
      </c>
      <c r="E1382" s="298"/>
      <c r="F1382" s="299">
        <v>6855</v>
      </c>
      <c r="G1382" s="299">
        <v>6855</v>
      </c>
      <c r="H1382" s="289">
        <f t="shared" si="21"/>
        <v>100</v>
      </c>
    </row>
    <row r="1383" spans="1:8" x14ac:dyDescent="0.2">
      <c r="A1383" s="295" t="s">
        <v>729</v>
      </c>
      <c r="B1383" s="296">
        <v>9</v>
      </c>
      <c r="C1383" s="296">
        <v>4</v>
      </c>
      <c r="D1383" s="297">
        <v>9700004000</v>
      </c>
      <c r="E1383" s="298"/>
      <c r="F1383" s="299">
        <v>6855</v>
      </c>
      <c r="G1383" s="299">
        <v>6855</v>
      </c>
      <c r="H1383" s="289">
        <f t="shared" si="21"/>
        <v>100</v>
      </c>
    </row>
    <row r="1384" spans="1:8" ht="22.5" x14ac:dyDescent="0.2">
      <c r="A1384" s="295" t="s">
        <v>724</v>
      </c>
      <c r="B1384" s="296">
        <v>9</v>
      </c>
      <c r="C1384" s="296">
        <v>4</v>
      </c>
      <c r="D1384" s="297">
        <v>9700004000</v>
      </c>
      <c r="E1384" s="298">
        <v>600</v>
      </c>
      <c r="F1384" s="299">
        <v>6855</v>
      </c>
      <c r="G1384" s="299">
        <v>6855</v>
      </c>
      <c r="H1384" s="289">
        <f t="shared" si="21"/>
        <v>100</v>
      </c>
    </row>
    <row r="1385" spans="1:8" s="285" customFormat="1" ht="10.5" x14ac:dyDescent="0.15">
      <c r="A1385" s="291" t="s">
        <v>1399</v>
      </c>
      <c r="B1385" s="292">
        <v>9</v>
      </c>
      <c r="C1385" s="292">
        <v>5</v>
      </c>
      <c r="D1385" s="293"/>
      <c r="E1385" s="294"/>
      <c r="F1385" s="282">
        <v>69027.100000000006</v>
      </c>
      <c r="G1385" s="282">
        <v>66879.600000000006</v>
      </c>
      <c r="H1385" s="283">
        <f t="shared" si="21"/>
        <v>96.888903054017916</v>
      </c>
    </row>
    <row r="1386" spans="1:8" ht="22.5" x14ac:dyDescent="0.2">
      <c r="A1386" s="295" t="s">
        <v>1234</v>
      </c>
      <c r="B1386" s="296">
        <v>9</v>
      </c>
      <c r="C1386" s="296">
        <v>5</v>
      </c>
      <c r="D1386" s="297">
        <v>900000000</v>
      </c>
      <c r="E1386" s="298"/>
      <c r="F1386" s="299">
        <v>69027.100000000006</v>
      </c>
      <c r="G1386" s="299">
        <v>66879.600000000006</v>
      </c>
      <c r="H1386" s="289">
        <f t="shared" si="21"/>
        <v>96.888903054017916</v>
      </c>
    </row>
    <row r="1387" spans="1:8" ht="22.5" x14ac:dyDescent="0.2">
      <c r="A1387" s="295" t="s">
        <v>1370</v>
      </c>
      <c r="B1387" s="296">
        <v>9</v>
      </c>
      <c r="C1387" s="296">
        <v>5</v>
      </c>
      <c r="D1387" s="297">
        <v>910000000</v>
      </c>
      <c r="E1387" s="298"/>
      <c r="F1387" s="299">
        <v>65047.1</v>
      </c>
      <c r="G1387" s="299">
        <v>62899.6</v>
      </c>
      <c r="H1387" s="289">
        <f t="shared" si="21"/>
        <v>96.698546130419345</v>
      </c>
    </row>
    <row r="1388" spans="1:8" x14ac:dyDescent="0.2">
      <c r="A1388" s="295" t="s">
        <v>1371</v>
      </c>
      <c r="B1388" s="296">
        <v>9</v>
      </c>
      <c r="C1388" s="296">
        <v>5</v>
      </c>
      <c r="D1388" s="297">
        <v>910100000</v>
      </c>
      <c r="E1388" s="298"/>
      <c r="F1388" s="299">
        <v>65047.1</v>
      </c>
      <c r="G1388" s="299">
        <v>62899.6</v>
      </c>
      <c r="H1388" s="289">
        <f t="shared" si="21"/>
        <v>96.698546130419345</v>
      </c>
    </row>
    <row r="1389" spans="1:8" ht="22.5" x14ac:dyDescent="0.2">
      <c r="A1389" s="295" t="s">
        <v>1400</v>
      </c>
      <c r="B1389" s="296">
        <v>9</v>
      </c>
      <c r="C1389" s="296">
        <v>5</v>
      </c>
      <c r="D1389" s="297">
        <v>910146600</v>
      </c>
      <c r="E1389" s="298"/>
      <c r="F1389" s="299">
        <v>65047.1</v>
      </c>
      <c r="G1389" s="299">
        <v>62899.6</v>
      </c>
      <c r="H1389" s="289">
        <f t="shared" si="21"/>
        <v>96.698546130419345</v>
      </c>
    </row>
    <row r="1390" spans="1:8" ht="22.5" x14ac:dyDescent="0.2">
      <c r="A1390" s="295" t="s">
        <v>724</v>
      </c>
      <c r="B1390" s="296">
        <v>9</v>
      </c>
      <c r="C1390" s="296">
        <v>5</v>
      </c>
      <c r="D1390" s="297">
        <v>910146600</v>
      </c>
      <c r="E1390" s="298">
        <v>600</v>
      </c>
      <c r="F1390" s="299">
        <v>65047.1</v>
      </c>
      <c r="G1390" s="299">
        <v>62899.6</v>
      </c>
      <c r="H1390" s="289">
        <f t="shared" si="21"/>
        <v>96.698546130419345</v>
      </c>
    </row>
    <row r="1391" spans="1:8" ht="22.5" x14ac:dyDescent="0.2">
      <c r="A1391" s="295" t="s">
        <v>1384</v>
      </c>
      <c r="B1391" s="296">
        <v>9</v>
      </c>
      <c r="C1391" s="296">
        <v>5</v>
      </c>
      <c r="D1391" s="297">
        <v>920000000</v>
      </c>
      <c r="E1391" s="298"/>
      <c r="F1391" s="299">
        <v>3980</v>
      </c>
      <c r="G1391" s="299">
        <v>3980</v>
      </c>
      <c r="H1391" s="289">
        <f t="shared" si="21"/>
        <v>100</v>
      </c>
    </row>
    <row r="1392" spans="1:8" ht="22.5" x14ac:dyDescent="0.2">
      <c r="A1392" s="295" t="s">
        <v>1401</v>
      </c>
      <c r="B1392" s="296">
        <v>9</v>
      </c>
      <c r="C1392" s="296">
        <v>5</v>
      </c>
      <c r="D1392" s="297" t="s">
        <v>1402</v>
      </c>
      <c r="E1392" s="298"/>
      <c r="F1392" s="299">
        <v>3980</v>
      </c>
      <c r="G1392" s="299">
        <v>3980</v>
      </c>
      <c r="H1392" s="289">
        <f t="shared" si="21"/>
        <v>100</v>
      </c>
    </row>
    <row r="1393" spans="1:8" x14ac:dyDescent="0.2">
      <c r="A1393" s="295" t="s">
        <v>914</v>
      </c>
      <c r="B1393" s="296">
        <v>9</v>
      </c>
      <c r="C1393" s="296">
        <v>5</v>
      </c>
      <c r="D1393" s="297" t="s">
        <v>1402</v>
      </c>
      <c r="E1393" s="298">
        <v>400</v>
      </c>
      <c r="F1393" s="299">
        <v>3980</v>
      </c>
      <c r="G1393" s="299">
        <v>3980</v>
      </c>
      <c r="H1393" s="289">
        <f t="shared" si="21"/>
        <v>100</v>
      </c>
    </row>
    <row r="1394" spans="1:8" s="285" customFormat="1" ht="21" x14ac:dyDescent="0.15">
      <c r="A1394" s="291" t="s">
        <v>1403</v>
      </c>
      <c r="B1394" s="292">
        <v>9</v>
      </c>
      <c r="C1394" s="292">
        <v>6</v>
      </c>
      <c r="D1394" s="293"/>
      <c r="E1394" s="294"/>
      <c r="F1394" s="282">
        <v>51433.9</v>
      </c>
      <c r="G1394" s="282">
        <v>49162.7</v>
      </c>
      <c r="H1394" s="283">
        <f t="shared" si="21"/>
        <v>95.584235300064734</v>
      </c>
    </row>
    <row r="1395" spans="1:8" ht="22.5" x14ac:dyDescent="0.2">
      <c r="A1395" s="295" t="s">
        <v>1234</v>
      </c>
      <c r="B1395" s="296">
        <v>9</v>
      </c>
      <c r="C1395" s="296">
        <v>6</v>
      </c>
      <c r="D1395" s="297">
        <v>900000000</v>
      </c>
      <c r="E1395" s="298"/>
      <c r="F1395" s="299">
        <v>51433.9</v>
      </c>
      <c r="G1395" s="299">
        <v>49162.7</v>
      </c>
      <c r="H1395" s="289">
        <f t="shared" si="21"/>
        <v>95.584235300064734</v>
      </c>
    </row>
    <row r="1396" spans="1:8" ht="22.5" x14ac:dyDescent="0.2">
      <c r="A1396" s="295" t="s">
        <v>1370</v>
      </c>
      <c r="B1396" s="296">
        <v>9</v>
      </c>
      <c r="C1396" s="296">
        <v>6</v>
      </c>
      <c r="D1396" s="297">
        <v>910000000</v>
      </c>
      <c r="E1396" s="298"/>
      <c r="F1396" s="299">
        <v>51433.9</v>
      </c>
      <c r="G1396" s="299">
        <v>49162.7</v>
      </c>
      <c r="H1396" s="289">
        <f t="shared" si="21"/>
        <v>95.584235300064734</v>
      </c>
    </row>
    <row r="1397" spans="1:8" x14ac:dyDescent="0.2">
      <c r="A1397" s="295" t="s">
        <v>1371</v>
      </c>
      <c r="B1397" s="296">
        <v>9</v>
      </c>
      <c r="C1397" s="296">
        <v>6</v>
      </c>
      <c r="D1397" s="297">
        <v>910100000</v>
      </c>
      <c r="E1397" s="298"/>
      <c r="F1397" s="299">
        <v>51433.9</v>
      </c>
      <c r="G1397" s="299">
        <v>49162.7</v>
      </c>
      <c r="H1397" s="289">
        <f t="shared" si="21"/>
        <v>95.584235300064734</v>
      </c>
    </row>
    <row r="1398" spans="1:8" x14ac:dyDescent="0.2">
      <c r="A1398" s="295" t="s">
        <v>1404</v>
      </c>
      <c r="B1398" s="296">
        <v>9</v>
      </c>
      <c r="C1398" s="296">
        <v>6</v>
      </c>
      <c r="D1398" s="297">
        <v>910146700</v>
      </c>
      <c r="E1398" s="298"/>
      <c r="F1398" s="299">
        <v>51433.9</v>
      </c>
      <c r="G1398" s="299">
        <v>49162.7</v>
      </c>
      <c r="H1398" s="289">
        <f t="shared" si="21"/>
        <v>95.584235300064734</v>
      </c>
    </row>
    <row r="1399" spans="1:8" ht="22.5" x14ac:dyDescent="0.2">
      <c r="A1399" s="295" t="s">
        <v>724</v>
      </c>
      <c r="B1399" s="296">
        <v>9</v>
      </c>
      <c r="C1399" s="296">
        <v>6</v>
      </c>
      <c r="D1399" s="297">
        <v>910146700</v>
      </c>
      <c r="E1399" s="298">
        <v>600</v>
      </c>
      <c r="F1399" s="299">
        <v>51433.9</v>
      </c>
      <c r="G1399" s="299">
        <v>49162.7</v>
      </c>
      <c r="H1399" s="289">
        <f t="shared" si="21"/>
        <v>95.584235300064734</v>
      </c>
    </row>
    <row r="1400" spans="1:8" s="285" customFormat="1" ht="10.5" x14ac:dyDescent="0.15">
      <c r="A1400" s="291" t="s">
        <v>1405</v>
      </c>
      <c r="B1400" s="292">
        <v>9</v>
      </c>
      <c r="C1400" s="292">
        <v>9</v>
      </c>
      <c r="D1400" s="293"/>
      <c r="E1400" s="294"/>
      <c r="F1400" s="282">
        <v>2290311.4</v>
      </c>
      <c r="G1400" s="282">
        <v>2098823.9</v>
      </c>
      <c r="H1400" s="283">
        <f t="shared" si="21"/>
        <v>91.639237354361498</v>
      </c>
    </row>
    <row r="1401" spans="1:8" ht="22.5" x14ac:dyDescent="0.2">
      <c r="A1401" s="295" t="s">
        <v>1234</v>
      </c>
      <c r="B1401" s="296">
        <v>9</v>
      </c>
      <c r="C1401" s="296">
        <v>9</v>
      </c>
      <c r="D1401" s="297">
        <v>900000000</v>
      </c>
      <c r="E1401" s="298"/>
      <c r="F1401" s="299">
        <v>2152787.7000000002</v>
      </c>
      <c r="G1401" s="299">
        <v>1962551.3</v>
      </c>
      <c r="H1401" s="289">
        <f t="shared" si="21"/>
        <v>91.163253115948223</v>
      </c>
    </row>
    <row r="1402" spans="1:8" ht="22.5" x14ac:dyDescent="0.2">
      <c r="A1402" s="295" t="s">
        <v>1370</v>
      </c>
      <c r="B1402" s="296">
        <v>9</v>
      </c>
      <c r="C1402" s="296">
        <v>9</v>
      </c>
      <c r="D1402" s="297">
        <v>910000000</v>
      </c>
      <c r="E1402" s="298"/>
      <c r="F1402" s="299">
        <v>1865697.8</v>
      </c>
      <c r="G1402" s="299">
        <v>1677788.1</v>
      </c>
      <c r="H1402" s="289">
        <f t="shared" si="21"/>
        <v>89.928181294955706</v>
      </c>
    </row>
    <row r="1403" spans="1:8" ht="22.5" x14ac:dyDescent="0.2">
      <c r="A1403" s="295" t="s">
        <v>1406</v>
      </c>
      <c r="B1403" s="296">
        <v>9</v>
      </c>
      <c r="C1403" s="296">
        <v>9</v>
      </c>
      <c r="D1403" s="297" t="s">
        <v>1407</v>
      </c>
      <c r="E1403" s="298"/>
      <c r="F1403" s="299">
        <v>65275.5</v>
      </c>
      <c r="G1403" s="299">
        <v>65275.5</v>
      </c>
      <c r="H1403" s="289">
        <f t="shared" si="21"/>
        <v>100</v>
      </c>
    </row>
    <row r="1404" spans="1:8" x14ac:dyDescent="0.2">
      <c r="A1404" s="295" t="s">
        <v>698</v>
      </c>
      <c r="B1404" s="296">
        <v>9</v>
      </c>
      <c r="C1404" s="296">
        <v>9</v>
      </c>
      <c r="D1404" s="297" t="s">
        <v>1407</v>
      </c>
      <c r="E1404" s="298">
        <v>200</v>
      </c>
      <c r="F1404" s="299">
        <v>65275.5</v>
      </c>
      <c r="G1404" s="299">
        <v>65275.5</v>
      </c>
      <c r="H1404" s="289">
        <f t="shared" si="21"/>
        <v>100</v>
      </c>
    </row>
    <row r="1405" spans="1:8" x14ac:dyDescent="0.2">
      <c r="A1405" s="295" t="s">
        <v>1371</v>
      </c>
      <c r="B1405" s="296">
        <v>9</v>
      </c>
      <c r="C1405" s="296">
        <v>9</v>
      </c>
      <c r="D1405" s="297">
        <v>910100000</v>
      </c>
      <c r="E1405" s="298"/>
      <c r="F1405" s="299">
        <v>1532303.4</v>
      </c>
      <c r="G1405" s="299">
        <v>1357126.9</v>
      </c>
      <c r="H1405" s="289">
        <f t="shared" si="21"/>
        <v>88.567766670752022</v>
      </c>
    </row>
    <row r="1406" spans="1:8" x14ac:dyDescent="0.2">
      <c r="A1406" s="295" t="s">
        <v>1408</v>
      </c>
      <c r="B1406" s="296">
        <v>9</v>
      </c>
      <c r="C1406" s="296">
        <v>9</v>
      </c>
      <c r="D1406" s="297">
        <v>910146800</v>
      </c>
      <c r="E1406" s="298"/>
      <c r="F1406" s="299">
        <v>49842.5</v>
      </c>
      <c r="G1406" s="299">
        <v>48566.9</v>
      </c>
      <c r="H1406" s="289">
        <f t="shared" si="21"/>
        <v>97.440738325726045</v>
      </c>
    </row>
    <row r="1407" spans="1:8" ht="22.5" x14ac:dyDescent="0.2">
      <c r="A1407" s="295" t="s">
        <v>724</v>
      </c>
      <c r="B1407" s="296">
        <v>9</v>
      </c>
      <c r="C1407" s="296">
        <v>9</v>
      </c>
      <c r="D1407" s="297">
        <v>910146800</v>
      </c>
      <c r="E1407" s="298">
        <v>600</v>
      </c>
      <c r="F1407" s="299">
        <v>49842.5</v>
      </c>
      <c r="G1407" s="299">
        <v>48566.9</v>
      </c>
      <c r="H1407" s="289">
        <f t="shared" si="21"/>
        <v>97.440738325726045</v>
      </c>
    </row>
    <row r="1408" spans="1:8" x14ac:dyDescent="0.2">
      <c r="A1408" s="295" t="s">
        <v>1409</v>
      </c>
      <c r="B1408" s="296">
        <v>9</v>
      </c>
      <c r="C1408" s="296">
        <v>9</v>
      </c>
      <c r="D1408" s="297">
        <v>910146900</v>
      </c>
      <c r="E1408" s="298"/>
      <c r="F1408" s="299">
        <v>464723.1</v>
      </c>
      <c r="G1408" s="299">
        <v>445289.9</v>
      </c>
      <c r="H1408" s="289">
        <f t="shared" si="21"/>
        <v>95.81832708552686</v>
      </c>
    </row>
    <row r="1409" spans="1:8" ht="22.5" x14ac:dyDescent="0.2">
      <c r="A1409" s="295" t="s">
        <v>724</v>
      </c>
      <c r="B1409" s="296">
        <v>9</v>
      </c>
      <c r="C1409" s="296">
        <v>9</v>
      </c>
      <c r="D1409" s="297">
        <v>910146900</v>
      </c>
      <c r="E1409" s="298">
        <v>600</v>
      </c>
      <c r="F1409" s="299">
        <v>464723.1</v>
      </c>
      <c r="G1409" s="299">
        <v>445289.9</v>
      </c>
      <c r="H1409" s="289">
        <f t="shared" si="21"/>
        <v>95.81832708552686</v>
      </c>
    </row>
    <row r="1410" spans="1:8" ht="22.5" x14ac:dyDescent="0.2">
      <c r="A1410" s="295" t="s">
        <v>1410</v>
      </c>
      <c r="B1410" s="296">
        <v>9</v>
      </c>
      <c r="C1410" s="296">
        <v>9</v>
      </c>
      <c r="D1410" s="297">
        <v>910148010</v>
      </c>
      <c r="E1410" s="298"/>
      <c r="F1410" s="299">
        <v>12485.2</v>
      </c>
      <c r="G1410" s="299">
        <v>12485.2</v>
      </c>
      <c r="H1410" s="289">
        <f t="shared" si="21"/>
        <v>100</v>
      </c>
    </row>
    <row r="1411" spans="1:8" x14ac:dyDescent="0.2">
      <c r="A1411" s="295" t="s">
        <v>698</v>
      </c>
      <c r="B1411" s="296">
        <v>9</v>
      </c>
      <c r="C1411" s="296">
        <v>9</v>
      </c>
      <c r="D1411" s="297">
        <v>910148010</v>
      </c>
      <c r="E1411" s="298">
        <v>200</v>
      </c>
      <c r="F1411" s="299">
        <v>12485.2</v>
      </c>
      <c r="G1411" s="299">
        <v>12485.2</v>
      </c>
      <c r="H1411" s="289">
        <f t="shared" si="21"/>
        <v>100</v>
      </c>
    </row>
    <row r="1412" spans="1:8" x14ac:dyDescent="0.2">
      <c r="A1412" s="295" t="s">
        <v>1411</v>
      </c>
      <c r="B1412" s="296">
        <v>9</v>
      </c>
      <c r="C1412" s="296">
        <v>9</v>
      </c>
      <c r="D1412" s="297">
        <v>910148510</v>
      </c>
      <c r="E1412" s="298"/>
      <c r="F1412" s="299">
        <v>21370.6</v>
      </c>
      <c r="G1412" s="299">
        <v>15836.9</v>
      </c>
      <c r="H1412" s="289">
        <f t="shared" si="21"/>
        <v>74.106014805386849</v>
      </c>
    </row>
    <row r="1413" spans="1:8" x14ac:dyDescent="0.2">
      <c r="A1413" s="295" t="s">
        <v>698</v>
      </c>
      <c r="B1413" s="296">
        <v>9</v>
      </c>
      <c r="C1413" s="296">
        <v>9</v>
      </c>
      <c r="D1413" s="297">
        <v>910148510</v>
      </c>
      <c r="E1413" s="298">
        <v>200</v>
      </c>
      <c r="F1413" s="299">
        <v>20560</v>
      </c>
      <c r="G1413" s="299">
        <v>15026.3</v>
      </c>
      <c r="H1413" s="289">
        <f t="shared" si="21"/>
        <v>73.085116731517502</v>
      </c>
    </row>
    <row r="1414" spans="1:8" x14ac:dyDescent="0.2">
      <c r="A1414" s="295" t="s">
        <v>713</v>
      </c>
      <c r="B1414" s="296">
        <v>9</v>
      </c>
      <c r="C1414" s="296">
        <v>9</v>
      </c>
      <c r="D1414" s="297">
        <v>910148510</v>
      </c>
      <c r="E1414" s="298">
        <v>800</v>
      </c>
      <c r="F1414" s="299">
        <v>810.6</v>
      </c>
      <c r="G1414" s="299">
        <v>810.6</v>
      </c>
      <c r="H1414" s="289">
        <f t="shared" si="21"/>
        <v>100</v>
      </c>
    </row>
    <row r="1415" spans="1:8" x14ac:dyDescent="0.2">
      <c r="A1415" s="295" t="s">
        <v>1412</v>
      </c>
      <c r="B1415" s="296">
        <v>9</v>
      </c>
      <c r="C1415" s="296">
        <v>9</v>
      </c>
      <c r="D1415" s="297">
        <v>910148520</v>
      </c>
      <c r="E1415" s="298"/>
      <c r="F1415" s="299">
        <v>2150.6</v>
      </c>
      <c r="G1415" s="299">
        <v>1430.3</v>
      </c>
      <c r="H1415" s="289">
        <f t="shared" si="21"/>
        <v>66.507021296382405</v>
      </c>
    </row>
    <row r="1416" spans="1:8" x14ac:dyDescent="0.2">
      <c r="A1416" s="295" t="s">
        <v>698</v>
      </c>
      <c r="B1416" s="296">
        <v>9</v>
      </c>
      <c r="C1416" s="296">
        <v>9</v>
      </c>
      <c r="D1416" s="297">
        <v>910148520</v>
      </c>
      <c r="E1416" s="298">
        <v>200</v>
      </c>
      <c r="F1416" s="299">
        <v>2150.6</v>
      </c>
      <c r="G1416" s="299">
        <v>1430.3</v>
      </c>
      <c r="H1416" s="289">
        <f t="shared" si="21"/>
        <v>66.507021296382405</v>
      </c>
    </row>
    <row r="1417" spans="1:8" x14ac:dyDescent="0.2">
      <c r="A1417" s="295" t="s">
        <v>1413</v>
      </c>
      <c r="B1417" s="296">
        <v>9</v>
      </c>
      <c r="C1417" s="296">
        <v>9</v>
      </c>
      <c r="D1417" s="297">
        <v>910148530</v>
      </c>
      <c r="E1417" s="298"/>
      <c r="F1417" s="299">
        <v>4500</v>
      </c>
      <c r="G1417" s="299">
        <v>4500</v>
      </c>
      <c r="H1417" s="289">
        <f t="shared" si="21"/>
        <v>100</v>
      </c>
    </row>
    <row r="1418" spans="1:8" x14ac:dyDescent="0.2">
      <c r="A1418" s="295" t="s">
        <v>707</v>
      </c>
      <c r="B1418" s="296">
        <v>9</v>
      </c>
      <c r="C1418" s="296">
        <v>9</v>
      </c>
      <c r="D1418" s="297">
        <v>910148530</v>
      </c>
      <c r="E1418" s="298">
        <v>300</v>
      </c>
      <c r="F1418" s="299">
        <v>4500</v>
      </c>
      <c r="G1418" s="299">
        <v>4500</v>
      </c>
      <c r="H1418" s="289">
        <f t="shared" si="21"/>
        <v>100</v>
      </c>
    </row>
    <row r="1419" spans="1:8" x14ac:dyDescent="0.2">
      <c r="A1419" s="295" t="s">
        <v>1414</v>
      </c>
      <c r="B1419" s="296">
        <v>9</v>
      </c>
      <c r="C1419" s="296">
        <v>9</v>
      </c>
      <c r="D1419" s="297">
        <v>910148540</v>
      </c>
      <c r="E1419" s="298"/>
      <c r="F1419" s="299">
        <v>39527.4</v>
      </c>
      <c r="G1419" s="299">
        <v>39527.4</v>
      </c>
      <c r="H1419" s="289">
        <f t="shared" si="21"/>
        <v>100</v>
      </c>
    </row>
    <row r="1420" spans="1:8" x14ac:dyDescent="0.2">
      <c r="A1420" s="295" t="s">
        <v>698</v>
      </c>
      <c r="B1420" s="296">
        <v>9</v>
      </c>
      <c r="C1420" s="296">
        <v>9</v>
      </c>
      <c r="D1420" s="297">
        <v>910148540</v>
      </c>
      <c r="E1420" s="298">
        <v>200</v>
      </c>
      <c r="F1420" s="299">
        <v>39527.4</v>
      </c>
      <c r="G1420" s="299">
        <v>39527.4</v>
      </c>
      <c r="H1420" s="289">
        <f t="shared" si="21"/>
        <v>100</v>
      </c>
    </row>
    <row r="1421" spans="1:8" ht="33.75" x14ac:dyDescent="0.2">
      <c r="A1421" s="295" t="s">
        <v>1374</v>
      </c>
      <c r="B1421" s="296">
        <v>9</v>
      </c>
      <c r="C1421" s="296">
        <v>9</v>
      </c>
      <c r="D1421" s="297">
        <v>910158440</v>
      </c>
      <c r="E1421" s="298"/>
      <c r="F1421" s="299">
        <v>155608.70000000001</v>
      </c>
      <c r="G1421" s="299">
        <v>62863.199999999997</v>
      </c>
      <c r="H1421" s="289">
        <f t="shared" si="21"/>
        <v>40.398255367469808</v>
      </c>
    </row>
    <row r="1422" spans="1:8" x14ac:dyDescent="0.2">
      <c r="A1422" s="295" t="s">
        <v>698</v>
      </c>
      <c r="B1422" s="296">
        <v>9</v>
      </c>
      <c r="C1422" s="296">
        <v>9</v>
      </c>
      <c r="D1422" s="297">
        <v>910158440</v>
      </c>
      <c r="E1422" s="298">
        <v>200</v>
      </c>
      <c r="F1422" s="299">
        <v>152329</v>
      </c>
      <c r="G1422" s="299">
        <v>59955</v>
      </c>
      <c r="H1422" s="289">
        <f t="shared" ref="H1422:H1485" si="22">+G1422/F1422*100</f>
        <v>39.358887670765256</v>
      </c>
    </row>
    <row r="1423" spans="1:8" ht="22.5" x14ac:dyDescent="0.2">
      <c r="A1423" s="295" t="s">
        <v>724</v>
      </c>
      <c r="B1423" s="296">
        <v>9</v>
      </c>
      <c r="C1423" s="296">
        <v>9</v>
      </c>
      <c r="D1423" s="297">
        <v>910158440</v>
      </c>
      <c r="E1423" s="298">
        <v>600</v>
      </c>
      <c r="F1423" s="299">
        <v>3279.7</v>
      </c>
      <c r="G1423" s="299">
        <v>2908.2</v>
      </c>
      <c r="H1423" s="289">
        <f t="shared" si="22"/>
        <v>88.672744458334606</v>
      </c>
    </row>
    <row r="1424" spans="1:8" x14ac:dyDescent="0.2">
      <c r="A1424" s="295" t="s">
        <v>1415</v>
      </c>
      <c r="B1424" s="296">
        <v>9</v>
      </c>
      <c r="C1424" s="296">
        <v>9</v>
      </c>
      <c r="D1424" s="297" t="s">
        <v>1416</v>
      </c>
      <c r="E1424" s="298"/>
      <c r="F1424" s="299">
        <v>391.2</v>
      </c>
      <c r="G1424" s="299">
        <v>391.1</v>
      </c>
      <c r="H1424" s="289">
        <f t="shared" si="22"/>
        <v>99.974437627811881</v>
      </c>
    </row>
    <row r="1425" spans="1:8" x14ac:dyDescent="0.2">
      <c r="A1425" s="295" t="s">
        <v>698</v>
      </c>
      <c r="B1425" s="296">
        <v>9</v>
      </c>
      <c r="C1425" s="296">
        <v>9</v>
      </c>
      <c r="D1425" s="297" t="s">
        <v>1416</v>
      </c>
      <c r="E1425" s="298">
        <v>200</v>
      </c>
      <c r="F1425" s="299">
        <v>391.2</v>
      </c>
      <c r="G1425" s="299">
        <v>391.1</v>
      </c>
      <c r="H1425" s="289">
        <f t="shared" si="22"/>
        <v>99.974437627811881</v>
      </c>
    </row>
    <row r="1426" spans="1:8" ht="22.5" x14ac:dyDescent="0.2">
      <c r="A1426" s="295" t="s">
        <v>1417</v>
      </c>
      <c r="B1426" s="296">
        <v>9</v>
      </c>
      <c r="C1426" s="296">
        <v>9</v>
      </c>
      <c r="D1426" s="297" t="s">
        <v>1418</v>
      </c>
      <c r="E1426" s="298"/>
      <c r="F1426" s="299">
        <v>8722.4</v>
      </c>
      <c r="G1426" s="299">
        <v>8687.9</v>
      </c>
      <c r="H1426" s="289">
        <f t="shared" si="22"/>
        <v>99.604466660552134</v>
      </c>
    </row>
    <row r="1427" spans="1:8" x14ac:dyDescent="0.2">
      <c r="A1427" s="295" t="s">
        <v>698</v>
      </c>
      <c r="B1427" s="296">
        <v>9</v>
      </c>
      <c r="C1427" s="296">
        <v>9</v>
      </c>
      <c r="D1427" s="297" t="s">
        <v>1418</v>
      </c>
      <c r="E1427" s="298">
        <v>200</v>
      </c>
      <c r="F1427" s="299">
        <v>8722.4</v>
      </c>
      <c r="G1427" s="299">
        <v>8687.9</v>
      </c>
      <c r="H1427" s="289">
        <f t="shared" si="22"/>
        <v>99.604466660552134</v>
      </c>
    </row>
    <row r="1428" spans="1:8" ht="22.5" x14ac:dyDescent="0.2">
      <c r="A1428" s="295" t="s">
        <v>1419</v>
      </c>
      <c r="B1428" s="296">
        <v>9</v>
      </c>
      <c r="C1428" s="296">
        <v>9</v>
      </c>
      <c r="D1428" s="297" t="s">
        <v>1420</v>
      </c>
      <c r="E1428" s="298"/>
      <c r="F1428" s="299">
        <v>15007.4</v>
      </c>
      <c r="G1428" s="299">
        <v>15007.4</v>
      </c>
      <c r="H1428" s="289">
        <f t="shared" si="22"/>
        <v>100</v>
      </c>
    </row>
    <row r="1429" spans="1:8" x14ac:dyDescent="0.2">
      <c r="A1429" s="295" t="s">
        <v>698</v>
      </c>
      <c r="B1429" s="296">
        <v>9</v>
      </c>
      <c r="C1429" s="296">
        <v>9</v>
      </c>
      <c r="D1429" s="297" t="s">
        <v>1420</v>
      </c>
      <c r="E1429" s="298">
        <v>200</v>
      </c>
      <c r="F1429" s="299">
        <v>15007.4</v>
      </c>
      <c r="G1429" s="299">
        <v>15007.4</v>
      </c>
      <c r="H1429" s="289">
        <f t="shared" si="22"/>
        <v>100</v>
      </c>
    </row>
    <row r="1430" spans="1:8" ht="67.5" x14ac:dyDescent="0.2">
      <c r="A1430" s="295" t="s">
        <v>1421</v>
      </c>
      <c r="B1430" s="296">
        <v>9</v>
      </c>
      <c r="C1430" s="296">
        <v>9</v>
      </c>
      <c r="D1430" s="297" t="s">
        <v>1422</v>
      </c>
      <c r="E1430" s="298"/>
      <c r="F1430" s="299">
        <v>555.79999999999995</v>
      </c>
      <c r="G1430" s="299">
        <v>555.79999999999995</v>
      </c>
      <c r="H1430" s="289">
        <f t="shared" si="22"/>
        <v>100</v>
      </c>
    </row>
    <row r="1431" spans="1:8" x14ac:dyDescent="0.2">
      <c r="A1431" s="295" t="s">
        <v>698</v>
      </c>
      <c r="B1431" s="296">
        <v>9</v>
      </c>
      <c r="C1431" s="296">
        <v>9</v>
      </c>
      <c r="D1431" s="297" t="s">
        <v>1422</v>
      </c>
      <c r="E1431" s="298">
        <v>200</v>
      </c>
      <c r="F1431" s="299">
        <v>555.79999999999995</v>
      </c>
      <c r="G1431" s="299">
        <v>555.79999999999995</v>
      </c>
      <c r="H1431" s="289">
        <f t="shared" si="22"/>
        <v>100</v>
      </c>
    </row>
    <row r="1432" spans="1:8" ht="22.5" x14ac:dyDescent="0.2">
      <c r="A1432" s="295" t="s">
        <v>1423</v>
      </c>
      <c r="B1432" s="296">
        <v>9</v>
      </c>
      <c r="C1432" s="296">
        <v>9</v>
      </c>
      <c r="D1432" s="297" t="s">
        <v>1424</v>
      </c>
      <c r="E1432" s="298"/>
      <c r="F1432" s="299">
        <v>160500</v>
      </c>
      <c r="G1432" s="299">
        <v>110609</v>
      </c>
      <c r="H1432" s="289">
        <f t="shared" si="22"/>
        <v>68.915264797507788</v>
      </c>
    </row>
    <row r="1433" spans="1:8" x14ac:dyDescent="0.2">
      <c r="A1433" s="295" t="s">
        <v>698</v>
      </c>
      <c r="B1433" s="296">
        <v>9</v>
      </c>
      <c r="C1433" s="296">
        <v>9</v>
      </c>
      <c r="D1433" s="297" t="s">
        <v>1424</v>
      </c>
      <c r="E1433" s="298">
        <v>200</v>
      </c>
      <c r="F1433" s="299">
        <v>160500</v>
      </c>
      <c r="G1433" s="299">
        <v>110609</v>
      </c>
      <c r="H1433" s="289">
        <f t="shared" si="22"/>
        <v>68.915264797507788</v>
      </c>
    </row>
    <row r="1434" spans="1:8" ht="22.5" x14ac:dyDescent="0.2">
      <c r="A1434" s="295" t="s">
        <v>1425</v>
      </c>
      <c r="B1434" s="296">
        <v>9</v>
      </c>
      <c r="C1434" s="296">
        <v>9</v>
      </c>
      <c r="D1434" s="297" t="s">
        <v>1426</v>
      </c>
      <c r="E1434" s="298"/>
      <c r="F1434" s="299">
        <v>4020</v>
      </c>
      <c r="G1434" s="299">
        <v>4000</v>
      </c>
      <c r="H1434" s="289">
        <f t="shared" si="22"/>
        <v>99.50248756218906</v>
      </c>
    </row>
    <row r="1435" spans="1:8" x14ac:dyDescent="0.2">
      <c r="A1435" s="295" t="s">
        <v>698</v>
      </c>
      <c r="B1435" s="296">
        <v>9</v>
      </c>
      <c r="C1435" s="296">
        <v>9</v>
      </c>
      <c r="D1435" s="297" t="s">
        <v>1426</v>
      </c>
      <c r="E1435" s="298">
        <v>200</v>
      </c>
      <c r="F1435" s="299">
        <v>4020</v>
      </c>
      <c r="G1435" s="299">
        <v>4000</v>
      </c>
      <c r="H1435" s="289">
        <f t="shared" si="22"/>
        <v>99.50248756218906</v>
      </c>
    </row>
    <row r="1436" spans="1:8" ht="22.5" x14ac:dyDescent="0.2">
      <c r="A1436" s="295" t="s">
        <v>1427</v>
      </c>
      <c r="B1436" s="296">
        <v>9</v>
      </c>
      <c r="C1436" s="296">
        <v>9</v>
      </c>
      <c r="D1436" s="297" t="s">
        <v>1428</v>
      </c>
      <c r="E1436" s="298"/>
      <c r="F1436" s="299">
        <v>7058.8</v>
      </c>
      <c r="G1436" s="299">
        <v>7058.8</v>
      </c>
      <c r="H1436" s="289">
        <f t="shared" si="22"/>
        <v>100</v>
      </c>
    </row>
    <row r="1437" spans="1:8" x14ac:dyDescent="0.2">
      <c r="A1437" s="295" t="s">
        <v>698</v>
      </c>
      <c r="B1437" s="296">
        <v>9</v>
      </c>
      <c r="C1437" s="296">
        <v>9</v>
      </c>
      <c r="D1437" s="297" t="s">
        <v>1428</v>
      </c>
      <c r="E1437" s="298">
        <v>200</v>
      </c>
      <c r="F1437" s="299">
        <v>7058.8</v>
      </c>
      <c r="G1437" s="299">
        <v>7058.8</v>
      </c>
      <c r="H1437" s="289">
        <f t="shared" si="22"/>
        <v>100</v>
      </c>
    </row>
    <row r="1438" spans="1:8" ht="45" x14ac:dyDescent="0.2">
      <c r="A1438" s="295" t="s">
        <v>1378</v>
      </c>
      <c r="B1438" s="296">
        <v>9</v>
      </c>
      <c r="C1438" s="296">
        <v>9</v>
      </c>
      <c r="D1438" s="297" t="s">
        <v>1379</v>
      </c>
      <c r="E1438" s="298"/>
      <c r="F1438" s="299">
        <v>12407.6</v>
      </c>
      <c r="G1438" s="299">
        <v>12403.1</v>
      </c>
      <c r="H1438" s="289">
        <f t="shared" si="22"/>
        <v>99.963731906251013</v>
      </c>
    </row>
    <row r="1439" spans="1:8" ht="22.5" x14ac:dyDescent="0.2">
      <c r="A1439" s="295" t="s">
        <v>724</v>
      </c>
      <c r="B1439" s="296">
        <v>9</v>
      </c>
      <c r="C1439" s="296">
        <v>9</v>
      </c>
      <c r="D1439" s="297" t="s">
        <v>1379</v>
      </c>
      <c r="E1439" s="298">
        <v>600</v>
      </c>
      <c r="F1439" s="299">
        <v>10920.5</v>
      </c>
      <c r="G1439" s="299">
        <v>10915.9</v>
      </c>
      <c r="H1439" s="289">
        <f t="shared" si="22"/>
        <v>99.957877386566537</v>
      </c>
    </row>
    <row r="1440" spans="1:8" x14ac:dyDescent="0.2">
      <c r="A1440" s="295" t="s">
        <v>713</v>
      </c>
      <c r="B1440" s="296">
        <v>9</v>
      </c>
      <c r="C1440" s="296">
        <v>9</v>
      </c>
      <c r="D1440" s="297" t="s">
        <v>1379</v>
      </c>
      <c r="E1440" s="298">
        <v>800</v>
      </c>
      <c r="F1440" s="299">
        <v>1487.1</v>
      </c>
      <c r="G1440" s="299">
        <v>1487.2</v>
      </c>
      <c r="H1440" s="289">
        <f t="shared" si="22"/>
        <v>100.00672449734382</v>
      </c>
    </row>
    <row r="1441" spans="1:8" ht="45" x14ac:dyDescent="0.2">
      <c r="A1441" s="295" t="s">
        <v>1429</v>
      </c>
      <c r="B1441" s="296">
        <v>9</v>
      </c>
      <c r="C1441" s="296">
        <v>9</v>
      </c>
      <c r="D1441" s="297" t="s">
        <v>1430</v>
      </c>
      <c r="E1441" s="298"/>
      <c r="F1441" s="299">
        <v>131200</v>
      </c>
      <c r="G1441" s="299">
        <v>131200</v>
      </c>
      <c r="H1441" s="289">
        <f t="shared" si="22"/>
        <v>100</v>
      </c>
    </row>
    <row r="1442" spans="1:8" x14ac:dyDescent="0.2">
      <c r="A1442" s="295" t="s">
        <v>698</v>
      </c>
      <c r="B1442" s="296">
        <v>9</v>
      </c>
      <c r="C1442" s="296">
        <v>9</v>
      </c>
      <c r="D1442" s="297" t="s">
        <v>1430</v>
      </c>
      <c r="E1442" s="298">
        <v>200</v>
      </c>
      <c r="F1442" s="299">
        <v>131200</v>
      </c>
      <c r="G1442" s="299">
        <v>131200</v>
      </c>
      <c r="H1442" s="289">
        <f t="shared" si="22"/>
        <v>100</v>
      </c>
    </row>
    <row r="1443" spans="1:8" ht="45" x14ac:dyDescent="0.2">
      <c r="A1443" s="295" t="s">
        <v>1382</v>
      </c>
      <c r="B1443" s="296">
        <v>9</v>
      </c>
      <c r="C1443" s="296">
        <v>9</v>
      </c>
      <c r="D1443" s="297" t="s">
        <v>1383</v>
      </c>
      <c r="E1443" s="298"/>
      <c r="F1443" s="299">
        <v>949</v>
      </c>
      <c r="G1443" s="299">
        <v>889.9</v>
      </c>
      <c r="H1443" s="289">
        <f t="shared" si="22"/>
        <v>93.772391991570075</v>
      </c>
    </row>
    <row r="1444" spans="1:8" ht="22.5" x14ac:dyDescent="0.2">
      <c r="A1444" s="295" t="s">
        <v>724</v>
      </c>
      <c r="B1444" s="296">
        <v>9</v>
      </c>
      <c r="C1444" s="296">
        <v>9</v>
      </c>
      <c r="D1444" s="297" t="s">
        <v>1383</v>
      </c>
      <c r="E1444" s="298">
        <v>600</v>
      </c>
      <c r="F1444" s="299">
        <v>949</v>
      </c>
      <c r="G1444" s="299">
        <v>889.9</v>
      </c>
      <c r="H1444" s="289">
        <f t="shared" si="22"/>
        <v>93.772391991570075</v>
      </c>
    </row>
    <row r="1445" spans="1:8" ht="56.25" x14ac:dyDescent="0.2">
      <c r="A1445" s="295" t="s">
        <v>1431</v>
      </c>
      <c r="B1445" s="296">
        <v>9</v>
      </c>
      <c r="C1445" s="296">
        <v>9</v>
      </c>
      <c r="D1445" s="297" t="s">
        <v>1432</v>
      </c>
      <c r="E1445" s="298"/>
      <c r="F1445" s="299">
        <v>416444.2</v>
      </c>
      <c r="G1445" s="299">
        <v>416444.2</v>
      </c>
      <c r="H1445" s="289">
        <f t="shared" si="22"/>
        <v>100</v>
      </c>
    </row>
    <row r="1446" spans="1:8" x14ac:dyDescent="0.2">
      <c r="A1446" s="295" t="s">
        <v>710</v>
      </c>
      <c r="B1446" s="296">
        <v>9</v>
      </c>
      <c r="C1446" s="296">
        <v>9</v>
      </c>
      <c r="D1446" s="297" t="s">
        <v>1432</v>
      </c>
      <c r="E1446" s="298">
        <v>500</v>
      </c>
      <c r="F1446" s="299">
        <v>416444.2</v>
      </c>
      <c r="G1446" s="299">
        <v>416444.2</v>
      </c>
      <c r="H1446" s="289">
        <f t="shared" si="22"/>
        <v>100</v>
      </c>
    </row>
    <row r="1447" spans="1:8" ht="33.75" x14ac:dyDescent="0.2">
      <c r="A1447" s="295" t="s">
        <v>1433</v>
      </c>
      <c r="B1447" s="296">
        <v>9</v>
      </c>
      <c r="C1447" s="296">
        <v>9</v>
      </c>
      <c r="D1447" s="297" t="s">
        <v>1434</v>
      </c>
      <c r="E1447" s="298"/>
      <c r="F1447" s="299">
        <v>19123.900000000001</v>
      </c>
      <c r="G1447" s="299">
        <v>19123.900000000001</v>
      </c>
      <c r="H1447" s="289">
        <f t="shared" si="22"/>
        <v>100</v>
      </c>
    </row>
    <row r="1448" spans="1:8" x14ac:dyDescent="0.2">
      <c r="A1448" s="295" t="s">
        <v>698</v>
      </c>
      <c r="B1448" s="296">
        <v>9</v>
      </c>
      <c r="C1448" s="296">
        <v>9</v>
      </c>
      <c r="D1448" s="297" t="s">
        <v>1434</v>
      </c>
      <c r="E1448" s="298">
        <v>200</v>
      </c>
      <c r="F1448" s="299">
        <v>19123.900000000001</v>
      </c>
      <c r="G1448" s="299">
        <v>19123.900000000001</v>
      </c>
      <c r="H1448" s="289">
        <f t="shared" si="22"/>
        <v>100</v>
      </c>
    </row>
    <row r="1449" spans="1:8" ht="45" x14ac:dyDescent="0.2">
      <c r="A1449" s="295" t="s">
        <v>1435</v>
      </c>
      <c r="B1449" s="296">
        <v>9</v>
      </c>
      <c r="C1449" s="296">
        <v>9</v>
      </c>
      <c r="D1449" s="297" t="s">
        <v>1436</v>
      </c>
      <c r="E1449" s="298"/>
      <c r="F1449" s="299">
        <v>5715</v>
      </c>
      <c r="G1449" s="299">
        <v>256</v>
      </c>
      <c r="H1449" s="289">
        <f t="shared" si="22"/>
        <v>4.4794400699912504</v>
      </c>
    </row>
    <row r="1450" spans="1:8" x14ac:dyDescent="0.2">
      <c r="A1450" s="295" t="s">
        <v>698</v>
      </c>
      <c r="B1450" s="296">
        <v>9</v>
      </c>
      <c r="C1450" s="296">
        <v>9</v>
      </c>
      <c r="D1450" s="297" t="s">
        <v>1436</v>
      </c>
      <c r="E1450" s="298">
        <v>200</v>
      </c>
      <c r="F1450" s="299">
        <v>5715</v>
      </c>
      <c r="G1450" s="299">
        <v>256</v>
      </c>
      <c r="H1450" s="289">
        <f t="shared" si="22"/>
        <v>4.4794400699912504</v>
      </c>
    </row>
    <row r="1451" spans="1:8" x14ac:dyDescent="0.2">
      <c r="A1451" s="295" t="s">
        <v>1437</v>
      </c>
      <c r="B1451" s="296">
        <v>9</v>
      </c>
      <c r="C1451" s="296">
        <v>9</v>
      </c>
      <c r="D1451" s="297" t="s">
        <v>1438</v>
      </c>
      <c r="E1451" s="298"/>
      <c r="F1451" s="299">
        <v>57805.8</v>
      </c>
      <c r="G1451" s="299">
        <v>45112.9</v>
      </c>
      <c r="H1451" s="289">
        <f t="shared" si="22"/>
        <v>78.04216877891146</v>
      </c>
    </row>
    <row r="1452" spans="1:8" x14ac:dyDescent="0.2">
      <c r="A1452" s="295" t="s">
        <v>1439</v>
      </c>
      <c r="B1452" s="296">
        <v>9</v>
      </c>
      <c r="C1452" s="296">
        <v>9</v>
      </c>
      <c r="D1452" s="297" t="s">
        <v>1440</v>
      </c>
      <c r="E1452" s="298"/>
      <c r="F1452" s="299">
        <v>40880.800000000003</v>
      </c>
      <c r="G1452" s="299">
        <v>28187.9</v>
      </c>
      <c r="H1452" s="289">
        <f t="shared" si="22"/>
        <v>68.951439306471499</v>
      </c>
    </row>
    <row r="1453" spans="1:8" x14ac:dyDescent="0.2">
      <c r="A1453" s="295" t="s">
        <v>698</v>
      </c>
      <c r="B1453" s="296">
        <v>9</v>
      </c>
      <c r="C1453" s="296">
        <v>9</v>
      </c>
      <c r="D1453" s="297" t="s">
        <v>1440</v>
      </c>
      <c r="E1453" s="298">
        <v>200</v>
      </c>
      <c r="F1453" s="299">
        <v>40880.800000000003</v>
      </c>
      <c r="G1453" s="299">
        <v>28187.9</v>
      </c>
      <c r="H1453" s="289">
        <f t="shared" si="22"/>
        <v>68.951439306471499</v>
      </c>
    </row>
    <row r="1454" spans="1:8" ht="33.75" x14ac:dyDescent="0.2">
      <c r="A1454" s="295" t="s">
        <v>273</v>
      </c>
      <c r="B1454" s="296">
        <v>9</v>
      </c>
      <c r="C1454" s="296">
        <v>9</v>
      </c>
      <c r="D1454" s="297" t="s">
        <v>1441</v>
      </c>
      <c r="E1454" s="298"/>
      <c r="F1454" s="299">
        <v>16925</v>
      </c>
      <c r="G1454" s="299">
        <v>16925</v>
      </c>
      <c r="H1454" s="289">
        <f t="shared" si="22"/>
        <v>100</v>
      </c>
    </row>
    <row r="1455" spans="1:8" x14ac:dyDescent="0.2">
      <c r="A1455" s="295" t="s">
        <v>698</v>
      </c>
      <c r="B1455" s="296">
        <v>9</v>
      </c>
      <c r="C1455" s="296">
        <v>9</v>
      </c>
      <c r="D1455" s="297" t="s">
        <v>1441</v>
      </c>
      <c r="E1455" s="298">
        <v>200</v>
      </c>
      <c r="F1455" s="299">
        <v>16925</v>
      </c>
      <c r="G1455" s="299">
        <v>16925</v>
      </c>
      <c r="H1455" s="289">
        <f t="shared" si="22"/>
        <v>100</v>
      </c>
    </row>
    <row r="1456" spans="1:8" x14ac:dyDescent="0.2">
      <c r="A1456" s="295" t="s">
        <v>1442</v>
      </c>
      <c r="B1456" s="296">
        <v>9</v>
      </c>
      <c r="C1456" s="296">
        <v>9</v>
      </c>
      <c r="D1456" s="297" t="s">
        <v>1443</v>
      </c>
      <c r="E1456" s="298"/>
      <c r="F1456" s="299">
        <v>144808.9</v>
      </c>
      <c r="G1456" s="299">
        <v>144801.5</v>
      </c>
      <c r="H1456" s="289">
        <f t="shared" si="22"/>
        <v>99.994889816855178</v>
      </c>
    </row>
    <row r="1457" spans="1:8" ht="45" x14ac:dyDescent="0.2">
      <c r="A1457" s="295" t="s">
        <v>1444</v>
      </c>
      <c r="B1457" s="296">
        <v>9</v>
      </c>
      <c r="C1457" s="296">
        <v>9</v>
      </c>
      <c r="D1457" s="297" t="s">
        <v>1445</v>
      </c>
      <c r="E1457" s="298"/>
      <c r="F1457" s="299">
        <v>144808.9</v>
      </c>
      <c r="G1457" s="299">
        <v>144801.5</v>
      </c>
      <c r="H1457" s="289">
        <f t="shared" si="22"/>
        <v>99.994889816855178</v>
      </c>
    </row>
    <row r="1458" spans="1:8" x14ac:dyDescent="0.2">
      <c r="A1458" s="295" t="s">
        <v>698</v>
      </c>
      <c r="B1458" s="296">
        <v>9</v>
      </c>
      <c r="C1458" s="296">
        <v>9</v>
      </c>
      <c r="D1458" s="297" t="s">
        <v>1445</v>
      </c>
      <c r="E1458" s="298">
        <v>200</v>
      </c>
      <c r="F1458" s="299">
        <v>144808.9</v>
      </c>
      <c r="G1458" s="299">
        <v>144801.5</v>
      </c>
      <c r="H1458" s="289">
        <f t="shared" si="22"/>
        <v>99.994889816855178</v>
      </c>
    </row>
    <row r="1459" spans="1:8" ht="22.5" x14ac:dyDescent="0.2">
      <c r="A1459" s="295" t="s">
        <v>1446</v>
      </c>
      <c r="B1459" s="296">
        <v>9</v>
      </c>
      <c r="C1459" s="296">
        <v>9</v>
      </c>
      <c r="D1459" s="297" t="s">
        <v>1447</v>
      </c>
      <c r="E1459" s="298"/>
      <c r="F1459" s="299">
        <v>62612.9</v>
      </c>
      <c r="G1459" s="299">
        <v>62580</v>
      </c>
      <c r="H1459" s="289">
        <f t="shared" si="22"/>
        <v>99.947454917437142</v>
      </c>
    </row>
    <row r="1460" spans="1:8" ht="22.5" x14ac:dyDescent="0.2">
      <c r="A1460" s="295" t="s">
        <v>1448</v>
      </c>
      <c r="B1460" s="296">
        <v>9</v>
      </c>
      <c r="C1460" s="296">
        <v>9</v>
      </c>
      <c r="D1460" s="297" t="s">
        <v>1449</v>
      </c>
      <c r="E1460" s="298"/>
      <c r="F1460" s="299">
        <v>62612.9</v>
      </c>
      <c r="G1460" s="299">
        <v>62580</v>
      </c>
      <c r="H1460" s="289">
        <f t="shared" si="22"/>
        <v>99.947454917437142</v>
      </c>
    </row>
    <row r="1461" spans="1:8" x14ac:dyDescent="0.2">
      <c r="A1461" s="295" t="s">
        <v>698</v>
      </c>
      <c r="B1461" s="296">
        <v>9</v>
      </c>
      <c r="C1461" s="296">
        <v>9</v>
      </c>
      <c r="D1461" s="297" t="s">
        <v>1449</v>
      </c>
      <c r="E1461" s="298">
        <v>200</v>
      </c>
      <c r="F1461" s="299">
        <v>62612.9</v>
      </c>
      <c r="G1461" s="299">
        <v>62580</v>
      </c>
      <c r="H1461" s="289">
        <f t="shared" si="22"/>
        <v>99.947454917437142</v>
      </c>
    </row>
    <row r="1462" spans="1:8" ht="22.5" x14ac:dyDescent="0.2">
      <c r="A1462" s="295" t="s">
        <v>1450</v>
      </c>
      <c r="B1462" s="296">
        <v>9</v>
      </c>
      <c r="C1462" s="296">
        <v>9</v>
      </c>
      <c r="D1462" s="297" t="s">
        <v>1451</v>
      </c>
      <c r="E1462" s="298"/>
      <c r="F1462" s="299">
        <v>43.8</v>
      </c>
      <c r="G1462" s="299">
        <v>43.8</v>
      </c>
      <c r="H1462" s="289">
        <f t="shared" si="22"/>
        <v>100</v>
      </c>
    </row>
    <row r="1463" spans="1:8" ht="22.5" x14ac:dyDescent="0.2">
      <c r="A1463" s="295" t="s">
        <v>1452</v>
      </c>
      <c r="B1463" s="296">
        <v>9</v>
      </c>
      <c r="C1463" s="296">
        <v>9</v>
      </c>
      <c r="D1463" s="297" t="s">
        <v>1453</v>
      </c>
      <c r="E1463" s="298"/>
      <c r="F1463" s="299">
        <v>43.8</v>
      </c>
      <c r="G1463" s="299">
        <v>43.8</v>
      </c>
      <c r="H1463" s="289">
        <f t="shared" si="22"/>
        <v>100</v>
      </c>
    </row>
    <row r="1464" spans="1:8" x14ac:dyDescent="0.2">
      <c r="A1464" s="295" t="s">
        <v>698</v>
      </c>
      <c r="B1464" s="296">
        <v>9</v>
      </c>
      <c r="C1464" s="296">
        <v>9</v>
      </c>
      <c r="D1464" s="297" t="s">
        <v>1453</v>
      </c>
      <c r="E1464" s="298">
        <v>200</v>
      </c>
      <c r="F1464" s="299">
        <v>43.8</v>
      </c>
      <c r="G1464" s="299">
        <v>43.8</v>
      </c>
      <c r="H1464" s="289">
        <f t="shared" si="22"/>
        <v>100</v>
      </c>
    </row>
    <row r="1465" spans="1:8" ht="33.75" x14ac:dyDescent="0.2">
      <c r="A1465" s="295" t="s">
        <v>1454</v>
      </c>
      <c r="B1465" s="296">
        <v>9</v>
      </c>
      <c r="C1465" s="296">
        <v>9</v>
      </c>
      <c r="D1465" s="297" t="s">
        <v>1455</v>
      </c>
      <c r="E1465" s="298"/>
      <c r="F1465" s="299">
        <v>2847.5</v>
      </c>
      <c r="G1465" s="299">
        <v>2847.5</v>
      </c>
      <c r="H1465" s="289">
        <f t="shared" si="22"/>
        <v>100</v>
      </c>
    </row>
    <row r="1466" spans="1:8" ht="33.75" x14ac:dyDescent="0.2">
      <c r="A1466" s="295" t="s">
        <v>1454</v>
      </c>
      <c r="B1466" s="296">
        <v>9</v>
      </c>
      <c r="C1466" s="296">
        <v>9</v>
      </c>
      <c r="D1466" s="297" t="s">
        <v>1456</v>
      </c>
      <c r="E1466" s="298"/>
      <c r="F1466" s="299">
        <v>2847.5</v>
      </c>
      <c r="G1466" s="299">
        <v>2847.5</v>
      </c>
      <c r="H1466" s="289">
        <f t="shared" si="22"/>
        <v>100</v>
      </c>
    </row>
    <row r="1467" spans="1:8" ht="22.5" x14ac:dyDescent="0.2">
      <c r="A1467" s="295" t="s">
        <v>724</v>
      </c>
      <c r="B1467" s="296">
        <v>9</v>
      </c>
      <c r="C1467" s="296">
        <v>9</v>
      </c>
      <c r="D1467" s="297" t="s">
        <v>1456</v>
      </c>
      <c r="E1467" s="298">
        <v>600</v>
      </c>
      <c r="F1467" s="299">
        <v>2847.5</v>
      </c>
      <c r="G1467" s="299">
        <v>2847.5</v>
      </c>
      <c r="H1467" s="289">
        <f t="shared" si="22"/>
        <v>100</v>
      </c>
    </row>
    <row r="1468" spans="1:8" x14ac:dyDescent="0.2">
      <c r="A1468" s="295" t="s">
        <v>1235</v>
      </c>
      <c r="B1468" s="296">
        <v>9</v>
      </c>
      <c r="C1468" s="296">
        <v>9</v>
      </c>
      <c r="D1468" s="297">
        <v>930000000</v>
      </c>
      <c r="E1468" s="298"/>
      <c r="F1468" s="299">
        <v>1500</v>
      </c>
      <c r="G1468" s="299">
        <v>1497.9</v>
      </c>
      <c r="H1468" s="289">
        <f t="shared" si="22"/>
        <v>99.86</v>
      </c>
    </row>
    <row r="1469" spans="1:8" ht="22.5" x14ac:dyDescent="0.2">
      <c r="A1469" s="295" t="s">
        <v>1236</v>
      </c>
      <c r="B1469" s="296">
        <v>9</v>
      </c>
      <c r="C1469" s="296">
        <v>9</v>
      </c>
      <c r="D1469" s="297">
        <v>930100000</v>
      </c>
      <c r="E1469" s="298"/>
      <c r="F1469" s="299">
        <v>1500</v>
      </c>
      <c r="G1469" s="299">
        <v>1497.9</v>
      </c>
      <c r="H1469" s="289">
        <f t="shared" si="22"/>
        <v>99.86</v>
      </c>
    </row>
    <row r="1470" spans="1:8" x14ac:dyDescent="0.2">
      <c r="A1470" s="295" t="s">
        <v>1457</v>
      </c>
      <c r="B1470" s="296">
        <v>9</v>
      </c>
      <c r="C1470" s="296">
        <v>9</v>
      </c>
      <c r="D1470" s="297">
        <v>930148550</v>
      </c>
      <c r="E1470" s="298"/>
      <c r="F1470" s="299">
        <v>1500</v>
      </c>
      <c r="G1470" s="299">
        <v>1497.9</v>
      </c>
      <c r="H1470" s="289">
        <f t="shared" si="22"/>
        <v>99.86</v>
      </c>
    </row>
    <row r="1471" spans="1:8" x14ac:dyDescent="0.2">
      <c r="A1471" s="295" t="s">
        <v>698</v>
      </c>
      <c r="B1471" s="296">
        <v>9</v>
      </c>
      <c r="C1471" s="296">
        <v>9</v>
      </c>
      <c r="D1471" s="297">
        <v>930148550</v>
      </c>
      <c r="E1471" s="298">
        <v>200</v>
      </c>
      <c r="F1471" s="299">
        <v>1500</v>
      </c>
      <c r="G1471" s="299">
        <v>1497.9</v>
      </c>
      <c r="H1471" s="289">
        <f t="shared" si="22"/>
        <v>99.86</v>
      </c>
    </row>
    <row r="1472" spans="1:8" x14ac:dyDescent="0.2">
      <c r="A1472" s="295" t="s">
        <v>1458</v>
      </c>
      <c r="B1472" s="296">
        <v>9</v>
      </c>
      <c r="C1472" s="296">
        <v>9</v>
      </c>
      <c r="D1472" s="297">
        <v>950000000</v>
      </c>
      <c r="E1472" s="298"/>
      <c r="F1472" s="299">
        <v>285589.90000000002</v>
      </c>
      <c r="G1472" s="299">
        <v>283265.3</v>
      </c>
      <c r="H1472" s="289">
        <f t="shared" si="22"/>
        <v>99.186035640616126</v>
      </c>
    </row>
    <row r="1473" spans="1:8" ht="22.5" x14ac:dyDescent="0.2">
      <c r="A1473" s="295" t="s">
        <v>1459</v>
      </c>
      <c r="B1473" s="296">
        <v>9</v>
      </c>
      <c r="C1473" s="296">
        <v>9</v>
      </c>
      <c r="D1473" s="297" t="s">
        <v>1460</v>
      </c>
      <c r="E1473" s="298"/>
      <c r="F1473" s="299">
        <v>285589.90000000002</v>
      </c>
      <c r="G1473" s="299">
        <v>283265.3</v>
      </c>
      <c r="H1473" s="289">
        <f t="shared" si="22"/>
        <v>99.186035640616126</v>
      </c>
    </row>
    <row r="1474" spans="1:8" ht="22.5" x14ac:dyDescent="0.2">
      <c r="A1474" s="295" t="s">
        <v>1461</v>
      </c>
      <c r="B1474" s="296">
        <v>9</v>
      </c>
      <c r="C1474" s="296">
        <v>9</v>
      </c>
      <c r="D1474" s="297" t="s">
        <v>1462</v>
      </c>
      <c r="E1474" s="298"/>
      <c r="F1474" s="299">
        <v>285589.90000000002</v>
      </c>
      <c r="G1474" s="299">
        <v>283265.3</v>
      </c>
      <c r="H1474" s="289">
        <f t="shared" si="22"/>
        <v>99.186035640616126</v>
      </c>
    </row>
    <row r="1475" spans="1:8" x14ac:dyDescent="0.2">
      <c r="A1475" s="295" t="s">
        <v>698</v>
      </c>
      <c r="B1475" s="296">
        <v>9</v>
      </c>
      <c r="C1475" s="296">
        <v>9</v>
      </c>
      <c r="D1475" s="297" t="s">
        <v>1462</v>
      </c>
      <c r="E1475" s="298">
        <v>200</v>
      </c>
      <c r="F1475" s="299">
        <v>285589.90000000002</v>
      </c>
      <c r="G1475" s="299">
        <v>283265.3</v>
      </c>
      <c r="H1475" s="289">
        <f t="shared" si="22"/>
        <v>99.186035640616126</v>
      </c>
    </row>
    <row r="1476" spans="1:8" x14ac:dyDescent="0.2">
      <c r="A1476" s="295" t="s">
        <v>1351</v>
      </c>
      <c r="B1476" s="296">
        <v>9</v>
      </c>
      <c r="C1476" s="296">
        <v>9</v>
      </c>
      <c r="D1476" s="297">
        <v>1400000000</v>
      </c>
      <c r="E1476" s="298"/>
      <c r="F1476" s="299">
        <v>530</v>
      </c>
      <c r="G1476" s="299">
        <v>530</v>
      </c>
      <c r="H1476" s="289">
        <f t="shared" si="22"/>
        <v>100</v>
      </c>
    </row>
    <row r="1477" spans="1:8" ht="22.5" x14ac:dyDescent="0.2">
      <c r="A1477" s="295" t="s">
        <v>1352</v>
      </c>
      <c r="B1477" s="296">
        <v>9</v>
      </c>
      <c r="C1477" s="296">
        <v>9</v>
      </c>
      <c r="D1477" s="297">
        <v>1420000000</v>
      </c>
      <c r="E1477" s="298"/>
      <c r="F1477" s="299">
        <v>530</v>
      </c>
      <c r="G1477" s="299">
        <v>530</v>
      </c>
      <c r="H1477" s="289">
        <f t="shared" si="22"/>
        <v>100</v>
      </c>
    </row>
    <row r="1478" spans="1:8" ht="22.5" x14ac:dyDescent="0.2">
      <c r="A1478" s="295" t="s">
        <v>1353</v>
      </c>
      <c r="B1478" s="296">
        <v>9</v>
      </c>
      <c r="C1478" s="296">
        <v>9</v>
      </c>
      <c r="D1478" s="297">
        <v>1420020150</v>
      </c>
      <c r="E1478" s="298"/>
      <c r="F1478" s="299">
        <v>530</v>
      </c>
      <c r="G1478" s="299">
        <v>530</v>
      </c>
      <c r="H1478" s="289">
        <f t="shared" si="22"/>
        <v>100</v>
      </c>
    </row>
    <row r="1479" spans="1:8" x14ac:dyDescent="0.2">
      <c r="A1479" s="295" t="s">
        <v>698</v>
      </c>
      <c r="B1479" s="296">
        <v>9</v>
      </c>
      <c r="C1479" s="296">
        <v>9</v>
      </c>
      <c r="D1479" s="297">
        <v>1420020150</v>
      </c>
      <c r="E1479" s="298">
        <v>200</v>
      </c>
      <c r="F1479" s="299">
        <v>530</v>
      </c>
      <c r="G1479" s="299">
        <v>530</v>
      </c>
      <c r="H1479" s="289">
        <f t="shared" si="22"/>
        <v>100</v>
      </c>
    </row>
    <row r="1480" spans="1:8" x14ac:dyDescent="0.2">
      <c r="A1480" s="295" t="s">
        <v>712</v>
      </c>
      <c r="B1480" s="296">
        <v>9</v>
      </c>
      <c r="C1480" s="296">
        <v>9</v>
      </c>
      <c r="D1480" s="297">
        <v>8900000000</v>
      </c>
      <c r="E1480" s="298"/>
      <c r="F1480" s="299">
        <v>28368.9</v>
      </c>
      <c r="G1480" s="299">
        <v>27335.8</v>
      </c>
      <c r="H1480" s="289">
        <f t="shared" si="22"/>
        <v>96.358336065198145</v>
      </c>
    </row>
    <row r="1481" spans="1:8" x14ac:dyDescent="0.2">
      <c r="A1481" s="295" t="s">
        <v>712</v>
      </c>
      <c r="B1481" s="296">
        <v>9</v>
      </c>
      <c r="C1481" s="296">
        <v>9</v>
      </c>
      <c r="D1481" s="297">
        <v>8900000110</v>
      </c>
      <c r="E1481" s="298"/>
      <c r="F1481" s="299">
        <v>26074.7</v>
      </c>
      <c r="G1481" s="299">
        <v>26074.7</v>
      </c>
      <c r="H1481" s="289">
        <f t="shared" si="22"/>
        <v>100</v>
      </c>
    </row>
    <row r="1482" spans="1:8" ht="33.75" x14ac:dyDescent="0.2">
      <c r="A1482" s="295" t="s">
        <v>695</v>
      </c>
      <c r="B1482" s="296">
        <v>9</v>
      </c>
      <c r="C1482" s="296">
        <v>9</v>
      </c>
      <c r="D1482" s="297">
        <v>8900000110</v>
      </c>
      <c r="E1482" s="298">
        <v>100</v>
      </c>
      <c r="F1482" s="299">
        <v>26074.7</v>
      </c>
      <c r="G1482" s="299">
        <v>26074.7</v>
      </c>
      <c r="H1482" s="289">
        <f t="shared" si="22"/>
        <v>100</v>
      </c>
    </row>
    <row r="1483" spans="1:8" x14ac:dyDescent="0.2">
      <c r="A1483" s="295" t="s">
        <v>712</v>
      </c>
      <c r="B1483" s="296">
        <v>9</v>
      </c>
      <c r="C1483" s="296">
        <v>9</v>
      </c>
      <c r="D1483" s="297">
        <v>8900000190</v>
      </c>
      <c r="E1483" s="298"/>
      <c r="F1483" s="299">
        <v>2162.6999999999998</v>
      </c>
      <c r="G1483" s="299">
        <v>1257.4000000000001</v>
      </c>
      <c r="H1483" s="289">
        <f t="shared" si="22"/>
        <v>58.140287603458653</v>
      </c>
    </row>
    <row r="1484" spans="1:8" ht="33.75" x14ac:dyDescent="0.2">
      <c r="A1484" s="295" t="s">
        <v>695</v>
      </c>
      <c r="B1484" s="296">
        <v>9</v>
      </c>
      <c r="C1484" s="296">
        <v>9</v>
      </c>
      <c r="D1484" s="297">
        <v>8900000190</v>
      </c>
      <c r="E1484" s="298">
        <v>100</v>
      </c>
      <c r="F1484" s="299">
        <v>825</v>
      </c>
      <c r="G1484" s="299">
        <v>479</v>
      </c>
      <c r="H1484" s="289">
        <f t="shared" si="22"/>
        <v>58.060606060606055</v>
      </c>
    </row>
    <row r="1485" spans="1:8" x14ac:dyDescent="0.2">
      <c r="A1485" s="295" t="s">
        <v>698</v>
      </c>
      <c r="B1485" s="296">
        <v>9</v>
      </c>
      <c r="C1485" s="296">
        <v>9</v>
      </c>
      <c r="D1485" s="297">
        <v>8900000190</v>
      </c>
      <c r="E1485" s="298">
        <v>200</v>
      </c>
      <c r="F1485" s="299">
        <v>1223.5</v>
      </c>
      <c r="G1485" s="299">
        <v>695.7</v>
      </c>
      <c r="H1485" s="289">
        <f t="shared" si="22"/>
        <v>56.861463015937886</v>
      </c>
    </row>
    <row r="1486" spans="1:8" x14ac:dyDescent="0.2">
      <c r="A1486" s="295" t="s">
        <v>713</v>
      </c>
      <c r="B1486" s="296">
        <v>9</v>
      </c>
      <c r="C1486" s="296">
        <v>9</v>
      </c>
      <c r="D1486" s="297">
        <v>8900000190</v>
      </c>
      <c r="E1486" s="298">
        <v>800</v>
      </c>
      <c r="F1486" s="299">
        <v>114.2</v>
      </c>
      <c r="G1486" s="299">
        <v>82.7</v>
      </c>
      <c r="H1486" s="289">
        <f t="shared" ref="H1486:H1549" si="23">+G1486/F1486*100</f>
        <v>72.416812609457097</v>
      </c>
    </row>
    <row r="1487" spans="1:8" x14ac:dyDescent="0.2">
      <c r="A1487" s="295" t="s">
        <v>712</v>
      </c>
      <c r="B1487" s="296">
        <v>9</v>
      </c>
      <c r="C1487" s="296">
        <v>9</v>
      </c>
      <c r="D1487" s="297">
        <v>8900000870</v>
      </c>
      <c r="E1487" s="298"/>
      <c r="F1487" s="299">
        <v>131.5</v>
      </c>
      <c r="G1487" s="299">
        <v>3.7</v>
      </c>
      <c r="H1487" s="289">
        <f t="shared" si="23"/>
        <v>2.8136882129277567</v>
      </c>
    </row>
    <row r="1488" spans="1:8" ht="33.75" x14ac:dyDescent="0.2">
      <c r="A1488" s="295" t="s">
        <v>695</v>
      </c>
      <c r="B1488" s="296">
        <v>9</v>
      </c>
      <c r="C1488" s="296">
        <v>9</v>
      </c>
      <c r="D1488" s="297">
        <v>8900000870</v>
      </c>
      <c r="E1488" s="298">
        <v>100</v>
      </c>
      <c r="F1488" s="299">
        <v>131.5</v>
      </c>
      <c r="G1488" s="299">
        <v>3.7</v>
      </c>
      <c r="H1488" s="289">
        <f t="shared" si="23"/>
        <v>2.8136882129277567</v>
      </c>
    </row>
    <row r="1489" spans="1:8" x14ac:dyDescent="0.2">
      <c r="A1489" s="295" t="s">
        <v>728</v>
      </c>
      <c r="B1489" s="296">
        <v>9</v>
      </c>
      <c r="C1489" s="296">
        <v>9</v>
      </c>
      <c r="D1489" s="297">
        <v>9700000000</v>
      </c>
      <c r="E1489" s="298"/>
      <c r="F1489" s="299">
        <v>106523.5</v>
      </c>
      <c r="G1489" s="299">
        <v>106305.5</v>
      </c>
      <c r="H1489" s="289">
        <f t="shared" si="23"/>
        <v>99.795350321759997</v>
      </c>
    </row>
    <row r="1490" spans="1:8" x14ac:dyDescent="0.2">
      <c r="A1490" s="295" t="s">
        <v>729</v>
      </c>
      <c r="B1490" s="296">
        <v>9</v>
      </c>
      <c r="C1490" s="296">
        <v>9</v>
      </c>
      <c r="D1490" s="297">
        <v>9700004000</v>
      </c>
      <c r="E1490" s="298"/>
      <c r="F1490" s="299">
        <v>106523.5</v>
      </c>
      <c r="G1490" s="299">
        <v>106305.5</v>
      </c>
      <c r="H1490" s="289">
        <f t="shared" si="23"/>
        <v>99.795350321759997</v>
      </c>
    </row>
    <row r="1491" spans="1:8" x14ac:dyDescent="0.2">
      <c r="A1491" s="295" t="s">
        <v>698</v>
      </c>
      <c r="B1491" s="296">
        <v>9</v>
      </c>
      <c r="C1491" s="296">
        <v>9</v>
      </c>
      <c r="D1491" s="297">
        <v>9700004000</v>
      </c>
      <c r="E1491" s="298">
        <v>200</v>
      </c>
      <c r="F1491" s="299">
        <v>104916.7</v>
      </c>
      <c r="G1491" s="299">
        <v>104698.7</v>
      </c>
      <c r="H1491" s="289">
        <f t="shared" si="23"/>
        <v>99.792216110495275</v>
      </c>
    </row>
    <row r="1492" spans="1:8" ht="22.5" x14ac:dyDescent="0.2">
      <c r="A1492" s="295" t="s">
        <v>724</v>
      </c>
      <c r="B1492" s="296">
        <v>9</v>
      </c>
      <c r="C1492" s="296">
        <v>9</v>
      </c>
      <c r="D1492" s="297">
        <v>9700004000</v>
      </c>
      <c r="E1492" s="298">
        <v>600</v>
      </c>
      <c r="F1492" s="299">
        <v>1606.8</v>
      </c>
      <c r="G1492" s="299">
        <v>1606.8</v>
      </c>
      <c r="H1492" s="289">
        <f t="shared" si="23"/>
        <v>100</v>
      </c>
    </row>
    <row r="1493" spans="1:8" x14ac:dyDescent="0.2">
      <c r="A1493" s="295" t="s">
        <v>700</v>
      </c>
      <c r="B1493" s="296">
        <v>9</v>
      </c>
      <c r="C1493" s="296">
        <v>9</v>
      </c>
      <c r="D1493" s="297">
        <v>9900000000</v>
      </c>
      <c r="E1493" s="298"/>
      <c r="F1493" s="299">
        <v>2101.3000000000002</v>
      </c>
      <c r="G1493" s="299">
        <v>2101.3000000000002</v>
      </c>
      <c r="H1493" s="289">
        <f t="shared" si="23"/>
        <v>100</v>
      </c>
    </row>
    <row r="1494" spans="1:8" ht="33.75" x14ac:dyDescent="0.2">
      <c r="A1494" s="295" t="s">
        <v>1463</v>
      </c>
      <c r="B1494" s="296">
        <v>9</v>
      </c>
      <c r="C1494" s="296">
        <v>9</v>
      </c>
      <c r="D1494" s="297">
        <v>9900059800</v>
      </c>
      <c r="E1494" s="298"/>
      <c r="F1494" s="299">
        <v>2101.3000000000002</v>
      </c>
      <c r="G1494" s="299">
        <v>2101.3000000000002</v>
      </c>
      <c r="H1494" s="289">
        <f t="shared" si="23"/>
        <v>100</v>
      </c>
    </row>
    <row r="1495" spans="1:8" ht="33.75" x14ac:dyDescent="0.2">
      <c r="A1495" s="295" t="s">
        <v>695</v>
      </c>
      <c r="B1495" s="296">
        <v>9</v>
      </c>
      <c r="C1495" s="296">
        <v>9</v>
      </c>
      <c r="D1495" s="297">
        <v>9900059800</v>
      </c>
      <c r="E1495" s="298">
        <v>100</v>
      </c>
      <c r="F1495" s="299">
        <v>2007.8</v>
      </c>
      <c r="G1495" s="299">
        <v>2007.8</v>
      </c>
      <c r="H1495" s="289">
        <f t="shared" si="23"/>
        <v>100</v>
      </c>
    </row>
    <row r="1496" spans="1:8" x14ac:dyDescent="0.2">
      <c r="A1496" s="295" t="s">
        <v>698</v>
      </c>
      <c r="B1496" s="296">
        <v>9</v>
      </c>
      <c r="C1496" s="296">
        <v>9</v>
      </c>
      <c r="D1496" s="297">
        <v>9900059800</v>
      </c>
      <c r="E1496" s="298">
        <v>200</v>
      </c>
      <c r="F1496" s="299">
        <v>93.5</v>
      </c>
      <c r="G1496" s="299">
        <v>93.5</v>
      </c>
      <c r="H1496" s="289">
        <f t="shared" si="23"/>
        <v>100</v>
      </c>
    </row>
    <row r="1497" spans="1:8" s="285" customFormat="1" ht="10.5" x14ac:dyDescent="0.15">
      <c r="A1497" s="291" t="s">
        <v>1464</v>
      </c>
      <c r="B1497" s="292">
        <v>10</v>
      </c>
      <c r="C1497" s="292"/>
      <c r="D1497" s="293"/>
      <c r="E1497" s="294"/>
      <c r="F1497" s="282">
        <v>11861560.4</v>
      </c>
      <c r="G1497" s="282">
        <v>11455935.699999999</v>
      </c>
      <c r="H1497" s="283">
        <f t="shared" si="23"/>
        <v>96.580342835838024</v>
      </c>
    </row>
    <row r="1498" spans="1:8" s="285" customFormat="1" ht="10.5" x14ac:dyDescent="0.15">
      <c r="A1498" s="291" t="s">
        <v>1465</v>
      </c>
      <c r="B1498" s="292">
        <v>10</v>
      </c>
      <c r="C1498" s="292">
        <v>1</v>
      </c>
      <c r="D1498" s="293"/>
      <c r="E1498" s="294"/>
      <c r="F1498" s="282">
        <v>13630.3</v>
      </c>
      <c r="G1498" s="282">
        <v>13594</v>
      </c>
      <c r="H1498" s="283">
        <f t="shared" si="23"/>
        <v>99.733681577074606</v>
      </c>
    </row>
    <row r="1499" spans="1:8" x14ac:dyDescent="0.2">
      <c r="A1499" s="295" t="s">
        <v>1466</v>
      </c>
      <c r="B1499" s="296">
        <v>10</v>
      </c>
      <c r="C1499" s="296">
        <v>1</v>
      </c>
      <c r="D1499" s="297">
        <v>8600000000</v>
      </c>
      <c r="E1499" s="298"/>
      <c r="F1499" s="299">
        <v>2718.1</v>
      </c>
      <c r="G1499" s="299">
        <v>2710.7</v>
      </c>
      <c r="H1499" s="289">
        <f t="shared" si="23"/>
        <v>99.72775100253854</v>
      </c>
    </row>
    <row r="1500" spans="1:8" x14ac:dyDescent="0.2">
      <c r="A1500" s="295" t="s">
        <v>1467</v>
      </c>
      <c r="B1500" s="296">
        <v>10</v>
      </c>
      <c r="C1500" s="296">
        <v>1</v>
      </c>
      <c r="D1500" s="297">
        <v>8600080190</v>
      </c>
      <c r="E1500" s="298"/>
      <c r="F1500" s="299">
        <v>2718.1</v>
      </c>
      <c r="G1500" s="299">
        <v>2710.7</v>
      </c>
      <c r="H1500" s="289">
        <f t="shared" si="23"/>
        <v>99.72775100253854</v>
      </c>
    </row>
    <row r="1501" spans="1:8" x14ac:dyDescent="0.2">
      <c r="A1501" s="295" t="s">
        <v>707</v>
      </c>
      <c r="B1501" s="296">
        <v>10</v>
      </c>
      <c r="C1501" s="296">
        <v>1</v>
      </c>
      <c r="D1501" s="297">
        <v>8600080190</v>
      </c>
      <c r="E1501" s="298">
        <v>300</v>
      </c>
      <c r="F1501" s="299">
        <v>2718.1</v>
      </c>
      <c r="G1501" s="299">
        <v>2710.7</v>
      </c>
      <c r="H1501" s="289">
        <f t="shared" si="23"/>
        <v>99.72775100253854</v>
      </c>
    </row>
    <row r="1502" spans="1:8" x14ac:dyDescent="0.2">
      <c r="A1502" s="295" t="s">
        <v>705</v>
      </c>
      <c r="B1502" s="296">
        <v>10</v>
      </c>
      <c r="C1502" s="296">
        <v>1</v>
      </c>
      <c r="D1502" s="297">
        <v>9000000000</v>
      </c>
      <c r="E1502" s="298"/>
      <c r="F1502" s="299">
        <v>10912.2</v>
      </c>
      <c r="G1502" s="299">
        <v>10883.3</v>
      </c>
      <c r="H1502" s="289">
        <f t="shared" si="23"/>
        <v>99.735158813071592</v>
      </c>
    </row>
    <row r="1503" spans="1:8" x14ac:dyDescent="0.2">
      <c r="A1503" s="295" t="s">
        <v>705</v>
      </c>
      <c r="B1503" s="296">
        <v>10</v>
      </c>
      <c r="C1503" s="296">
        <v>1</v>
      </c>
      <c r="D1503" s="297">
        <v>9000000950</v>
      </c>
      <c r="E1503" s="298"/>
      <c r="F1503" s="299">
        <v>10912.2</v>
      </c>
      <c r="G1503" s="299">
        <v>10883.3</v>
      </c>
      <c r="H1503" s="289">
        <f t="shared" si="23"/>
        <v>99.735158813071592</v>
      </c>
    </row>
    <row r="1504" spans="1:8" x14ac:dyDescent="0.2">
      <c r="A1504" s="295" t="s">
        <v>707</v>
      </c>
      <c r="B1504" s="296">
        <v>10</v>
      </c>
      <c r="C1504" s="296">
        <v>1</v>
      </c>
      <c r="D1504" s="297">
        <v>9000000950</v>
      </c>
      <c r="E1504" s="298">
        <v>300</v>
      </c>
      <c r="F1504" s="299">
        <v>10912.2</v>
      </c>
      <c r="G1504" s="299">
        <v>10883.3</v>
      </c>
      <c r="H1504" s="289">
        <f t="shared" si="23"/>
        <v>99.735158813071592</v>
      </c>
    </row>
    <row r="1505" spans="1:8" s="285" customFormat="1" ht="10.5" x14ac:dyDescent="0.15">
      <c r="A1505" s="291" t="s">
        <v>1468</v>
      </c>
      <c r="B1505" s="292">
        <v>10</v>
      </c>
      <c r="C1505" s="292">
        <v>2</v>
      </c>
      <c r="D1505" s="293"/>
      <c r="E1505" s="294"/>
      <c r="F1505" s="282">
        <v>936076.5</v>
      </c>
      <c r="G1505" s="282">
        <v>928009.8</v>
      </c>
      <c r="H1505" s="283">
        <f t="shared" si="23"/>
        <v>99.138243508943987</v>
      </c>
    </row>
    <row r="1506" spans="1:8" ht="22.5" x14ac:dyDescent="0.2">
      <c r="A1506" s="295" t="s">
        <v>1469</v>
      </c>
      <c r="B1506" s="296">
        <v>10</v>
      </c>
      <c r="C1506" s="296">
        <v>2</v>
      </c>
      <c r="D1506" s="297">
        <v>100000000</v>
      </c>
      <c r="E1506" s="298"/>
      <c r="F1506" s="299">
        <v>555069.5</v>
      </c>
      <c r="G1506" s="299">
        <v>551915.1</v>
      </c>
      <c r="H1506" s="289">
        <f t="shared" si="23"/>
        <v>99.431710803782224</v>
      </c>
    </row>
    <row r="1507" spans="1:8" ht="22.5" x14ac:dyDescent="0.2">
      <c r="A1507" s="295" t="s">
        <v>1470</v>
      </c>
      <c r="B1507" s="296">
        <v>10</v>
      </c>
      <c r="C1507" s="296">
        <v>2</v>
      </c>
      <c r="D1507" s="297">
        <v>120000000</v>
      </c>
      <c r="E1507" s="298"/>
      <c r="F1507" s="299">
        <v>555069.5</v>
      </c>
      <c r="G1507" s="299">
        <v>551915.1</v>
      </c>
      <c r="H1507" s="289">
        <f t="shared" si="23"/>
        <v>99.431710803782224</v>
      </c>
    </row>
    <row r="1508" spans="1:8" ht="22.5" x14ac:dyDescent="0.2">
      <c r="A1508" s="295" t="s">
        <v>1471</v>
      </c>
      <c r="B1508" s="296">
        <v>10</v>
      </c>
      <c r="C1508" s="296">
        <v>2</v>
      </c>
      <c r="D1508" s="297">
        <v>120200000</v>
      </c>
      <c r="E1508" s="298"/>
      <c r="F1508" s="299">
        <v>555069.5</v>
      </c>
      <c r="G1508" s="299">
        <v>551915.1</v>
      </c>
      <c r="H1508" s="289">
        <f t="shared" si="23"/>
        <v>99.431710803782224</v>
      </c>
    </row>
    <row r="1509" spans="1:8" ht="22.5" x14ac:dyDescent="0.2">
      <c r="A1509" s="295" t="s">
        <v>1472</v>
      </c>
      <c r="B1509" s="296">
        <v>10</v>
      </c>
      <c r="C1509" s="296">
        <v>2</v>
      </c>
      <c r="D1509" s="297">
        <v>120240591</v>
      </c>
      <c r="E1509" s="298"/>
      <c r="F1509" s="299">
        <v>411173.3</v>
      </c>
      <c r="G1509" s="299">
        <v>409646.8</v>
      </c>
      <c r="H1509" s="289">
        <f t="shared" si="23"/>
        <v>99.628745348980587</v>
      </c>
    </row>
    <row r="1510" spans="1:8" ht="22.5" x14ac:dyDescent="0.2">
      <c r="A1510" s="295" t="s">
        <v>724</v>
      </c>
      <c r="B1510" s="296">
        <v>10</v>
      </c>
      <c r="C1510" s="296">
        <v>2</v>
      </c>
      <c r="D1510" s="297">
        <v>120240591</v>
      </c>
      <c r="E1510" s="298">
        <v>600</v>
      </c>
      <c r="F1510" s="299">
        <v>411173.3</v>
      </c>
      <c r="G1510" s="299">
        <v>409646.8</v>
      </c>
      <c r="H1510" s="289">
        <f t="shared" si="23"/>
        <v>99.628745348980587</v>
      </c>
    </row>
    <row r="1511" spans="1:8" x14ac:dyDescent="0.2">
      <c r="A1511" s="295" t="s">
        <v>1473</v>
      </c>
      <c r="B1511" s="296">
        <v>10</v>
      </c>
      <c r="C1511" s="296">
        <v>2</v>
      </c>
      <c r="D1511" s="297">
        <v>120240592</v>
      </c>
      <c r="E1511" s="298"/>
      <c r="F1511" s="299">
        <v>34013.199999999997</v>
      </c>
      <c r="G1511" s="299">
        <v>32385.3</v>
      </c>
      <c r="H1511" s="289">
        <f t="shared" si="23"/>
        <v>95.213916949890049</v>
      </c>
    </row>
    <row r="1512" spans="1:8" ht="22.5" x14ac:dyDescent="0.2">
      <c r="A1512" s="295" t="s">
        <v>724</v>
      </c>
      <c r="B1512" s="296">
        <v>10</v>
      </c>
      <c r="C1512" s="296">
        <v>2</v>
      </c>
      <c r="D1512" s="297">
        <v>120240592</v>
      </c>
      <c r="E1512" s="298">
        <v>600</v>
      </c>
      <c r="F1512" s="299">
        <v>34013.199999999997</v>
      </c>
      <c r="G1512" s="299">
        <v>32385.3</v>
      </c>
      <c r="H1512" s="289">
        <f t="shared" si="23"/>
        <v>95.213916949890049</v>
      </c>
    </row>
    <row r="1513" spans="1:8" ht="56.25" x14ac:dyDescent="0.2">
      <c r="A1513" s="295" t="s">
        <v>1208</v>
      </c>
      <c r="B1513" s="296">
        <v>10</v>
      </c>
      <c r="C1513" s="296">
        <v>2</v>
      </c>
      <c r="D1513" s="297" t="s">
        <v>1474</v>
      </c>
      <c r="E1513" s="298"/>
      <c r="F1513" s="299">
        <v>102955.6</v>
      </c>
      <c r="G1513" s="299">
        <v>102955.6</v>
      </c>
      <c r="H1513" s="289">
        <f t="shared" si="23"/>
        <v>100</v>
      </c>
    </row>
    <row r="1514" spans="1:8" ht="22.5" x14ac:dyDescent="0.2">
      <c r="A1514" s="295" t="s">
        <v>724</v>
      </c>
      <c r="B1514" s="296">
        <v>10</v>
      </c>
      <c r="C1514" s="296">
        <v>2</v>
      </c>
      <c r="D1514" s="297" t="s">
        <v>1474</v>
      </c>
      <c r="E1514" s="298">
        <v>600</v>
      </c>
      <c r="F1514" s="299">
        <v>102955.6</v>
      </c>
      <c r="G1514" s="299">
        <v>102955.6</v>
      </c>
      <c r="H1514" s="289">
        <f t="shared" si="23"/>
        <v>100</v>
      </c>
    </row>
    <row r="1515" spans="1:8" ht="90" x14ac:dyDescent="0.2">
      <c r="A1515" s="295" t="s">
        <v>1210</v>
      </c>
      <c r="B1515" s="296">
        <v>10</v>
      </c>
      <c r="C1515" s="296">
        <v>2</v>
      </c>
      <c r="D1515" s="297" t="s">
        <v>1475</v>
      </c>
      <c r="E1515" s="298"/>
      <c r="F1515" s="299">
        <v>6927.4</v>
      </c>
      <c r="G1515" s="299">
        <v>6927.4</v>
      </c>
      <c r="H1515" s="289">
        <f t="shared" si="23"/>
        <v>100</v>
      </c>
    </row>
    <row r="1516" spans="1:8" ht="22.5" x14ac:dyDescent="0.2">
      <c r="A1516" s="295" t="s">
        <v>724</v>
      </c>
      <c r="B1516" s="296">
        <v>10</v>
      </c>
      <c r="C1516" s="296">
        <v>2</v>
      </c>
      <c r="D1516" s="297" t="s">
        <v>1475</v>
      </c>
      <c r="E1516" s="298">
        <v>600</v>
      </c>
      <c r="F1516" s="299">
        <v>6927.4</v>
      </c>
      <c r="G1516" s="299">
        <v>6927.4</v>
      </c>
      <c r="H1516" s="289">
        <f t="shared" si="23"/>
        <v>100</v>
      </c>
    </row>
    <row r="1517" spans="1:8" ht="22.5" x14ac:dyDescent="0.2">
      <c r="A1517" s="295" t="s">
        <v>1204</v>
      </c>
      <c r="B1517" s="296">
        <v>10</v>
      </c>
      <c r="C1517" s="296">
        <v>2</v>
      </c>
      <c r="D1517" s="297">
        <v>1000000000</v>
      </c>
      <c r="E1517" s="298"/>
      <c r="F1517" s="299">
        <v>381007</v>
      </c>
      <c r="G1517" s="299">
        <v>376094.7</v>
      </c>
      <c r="H1517" s="289">
        <f t="shared" si="23"/>
        <v>98.71070610251256</v>
      </c>
    </row>
    <row r="1518" spans="1:8" ht="22.5" x14ac:dyDescent="0.2">
      <c r="A1518" s="295" t="s">
        <v>1205</v>
      </c>
      <c r="B1518" s="296">
        <v>10</v>
      </c>
      <c r="C1518" s="296">
        <v>2</v>
      </c>
      <c r="D1518" s="297">
        <v>1040000000</v>
      </c>
      <c r="E1518" s="298"/>
      <c r="F1518" s="299">
        <v>381007</v>
      </c>
      <c r="G1518" s="299">
        <v>376094.7</v>
      </c>
      <c r="H1518" s="289">
        <f t="shared" si="23"/>
        <v>98.71070610251256</v>
      </c>
    </row>
    <row r="1519" spans="1:8" ht="22.5" x14ac:dyDescent="0.2">
      <c r="A1519" s="295" t="s">
        <v>1206</v>
      </c>
      <c r="B1519" s="296">
        <v>10</v>
      </c>
      <c r="C1519" s="296">
        <v>2</v>
      </c>
      <c r="D1519" s="297">
        <v>1040100000</v>
      </c>
      <c r="E1519" s="298"/>
      <c r="F1519" s="299">
        <v>381007</v>
      </c>
      <c r="G1519" s="299">
        <v>376094.7</v>
      </c>
      <c r="H1519" s="289">
        <f t="shared" si="23"/>
        <v>98.71070610251256</v>
      </c>
    </row>
    <row r="1520" spans="1:8" ht="22.5" x14ac:dyDescent="0.2">
      <c r="A1520" s="295" t="s">
        <v>1207</v>
      </c>
      <c r="B1520" s="296">
        <v>10</v>
      </c>
      <c r="C1520" s="296">
        <v>2</v>
      </c>
      <c r="D1520" s="297">
        <v>1040140590</v>
      </c>
      <c r="E1520" s="298"/>
      <c r="F1520" s="299">
        <v>348526.6</v>
      </c>
      <c r="G1520" s="299">
        <v>343614.3</v>
      </c>
      <c r="H1520" s="289">
        <f t="shared" si="23"/>
        <v>98.590552342346328</v>
      </c>
    </row>
    <row r="1521" spans="1:8" ht="22.5" x14ac:dyDescent="0.2">
      <c r="A1521" s="295" t="s">
        <v>724</v>
      </c>
      <c r="B1521" s="296">
        <v>10</v>
      </c>
      <c r="C1521" s="296">
        <v>2</v>
      </c>
      <c r="D1521" s="297">
        <v>1040140590</v>
      </c>
      <c r="E1521" s="298">
        <v>600</v>
      </c>
      <c r="F1521" s="299">
        <v>348526.6</v>
      </c>
      <c r="G1521" s="299">
        <v>343614.3</v>
      </c>
      <c r="H1521" s="289">
        <f t="shared" si="23"/>
        <v>98.590552342346328</v>
      </c>
    </row>
    <row r="1522" spans="1:8" ht="56.25" x14ac:dyDescent="0.2">
      <c r="A1522" s="295" t="s">
        <v>1208</v>
      </c>
      <c r="B1522" s="296">
        <v>10</v>
      </c>
      <c r="C1522" s="296">
        <v>2</v>
      </c>
      <c r="D1522" s="297" t="s">
        <v>1209</v>
      </c>
      <c r="E1522" s="298"/>
      <c r="F1522" s="299">
        <v>31269.200000000001</v>
      </c>
      <c r="G1522" s="299">
        <v>31269.200000000001</v>
      </c>
      <c r="H1522" s="289">
        <f t="shared" si="23"/>
        <v>100</v>
      </c>
    </row>
    <row r="1523" spans="1:8" ht="22.5" x14ac:dyDescent="0.2">
      <c r="A1523" s="295" t="s">
        <v>724</v>
      </c>
      <c r="B1523" s="296">
        <v>10</v>
      </c>
      <c r="C1523" s="296">
        <v>2</v>
      </c>
      <c r="D1523" s="297" t="s">
        <v>1209</v>
      </c>
      <c r="E1523" s="298">
        <v>600</v>
      </c>
      <c r="F1523" s="299">
        <v>31269.200000000001</v>
      </c>
      <c r="G1523" s="299">
        <v>31269.200000000001</v>
      </c>
      <c r="H1523" s="289">
        <f t="shared" si="23"/>
        <v>100</v>
      </c>
    </row>
    <row r="1524" spans="1:8" ht="90" x14ac:dyDescent="0.2">
      <c r="A1524" s="295" t="s">
        <v>1210</v>
      </c>
      <c r="B1524" s="296">
        <v>10</v>
      </c>
      <c r="C1524" s="296">
        <v>2</v>
      </c>
      <c r="D1524" s="297" t="s">
        <v>1211</v>
      </c>
      <c r="E1524" s="298"/>
      <c r="F1524" s="299">
        <v>1211.2</v>
      </c>
      <c r="G1524" s="299">
        <v>1211.2</v>
      </c>
      <c r="H1524" s="289">
        <f t="shared" si="23"/>
        <v>100</v>
      </c>
    </row>
    <row r="1525" spans="1:8" ht="22.5" x14ac:dyDescent="0.2">
      <c r="A1525" s="295" t="s">
        <v>724</v>
      </c>
      <c r="B1525" s="296">
        <v>10</v>
      </c>
      <c r="C1525" s="296">
        <v>2</v>
      </c>
      <c r="D1525" s="297" t="s">
        <v>1211</v>
      </c>
      <c r="E1525" s="298">
        <v>600</v>
      </c>
      <c r="F1525" s="299">
        <v>1211.2</v>
      </c>
      <c r="G1525" s="299">
        <v>1211.2</v>
      </c>
      <c r="H1525" s="289">
        <f t="shared" si="23"/>
        <v>100</v>
      </c>
    </row>
    <row r="1526" spans="1:8" s="285" customFormat="1" ht="10.5" x14ac:dyDescent="0.15">
      <c r="A1526" s="291" t="s">
        <v>1476</v>
      </c>
      <c r="B1526" s="292">
        <v>10</v>
      </c>
      <c r="C1526" s="292">
        <v>3</v>
      </c>
      <c r="D1526" s="293"/>
      <c r="E1526" s="294"/>
      <c r="F1526" s="282">
        <v>5788936.5</v>
      </c>
      <c r="G1526" s="282">
        <v>5781185.9000000004</v>
      </c>
      <c r="H1526" s="283">
        <f t="shared" si="23"/>
        <v>99.866113577165692</v>
      </c>
    </row>
    <row r="1527" spans="1:8" ht="22.5" x14ac:dyDescent="0.2">
      <c r="A1527" s="295" t="s">
        <v>1469</v>
      </c>
      <c r="B1527" s="296">
        <v>10</v>
      </c>
      <c r="C1527" s="296">
        <v>3</v>
      </c>
      <c r="D1527" s="297">
        <v>100000000</v>
      </c>
      <c r="E1527" s="298"/>
      <c r="F1527" s="299">
        <v>983897.8</v>
      </c>
      <c r="G1527" s="299">
        <v>979782.3</v>
      </c>
      <c r="H1527" s="289">
        <f t="shared" si="23"/>
        <v>99.581714686220451</v>
      </c>
    </row>
    <row r="1528" spans="1:8" ht="22.5" x14ac:dyDescent="0.2">
      <c r="A1528" s="295" t="s">
        <v>1477</v>
      </c>
      <c r="B1528" s="296">
        <v>10</v>
      </c>
      <c r="C1528" s="296">
        <v>3</v>
      </c>
      <c r="D1528" s="297">
        <v>110000000</v>
      </c>
      <c r="E1528" s="298"/>
      <c r="F1528" s="299">
        <v>982271.8</v>
      </c>
      <c r="G1528" s="299">
        <v>978429.3</v>
      </c>
      <c r="H1528" s="289">
        <f t="shared" si="23"/>
        <v>99.60881499397621</v>
      </c>
    </row>
    <row r="1529" spans="1:8" ht="22.5" x14ac:dyDescent="0.2">
      <c r="A1529" s="295" t="s">
        <v>1478</v>
      </c>
      <c r="B1529" s="296">
        <v>10</v>
      </c>
      <c r="C1529" s="296">
        <v>3</v>
      </c>
      <c r="D1529" s="297">
        <v>110051350</v>
      </c>
      <c r="E1529" s="298"/>
      <c r="F1529" s="299">
        <v>8936.6</v>
      </c>
      <c r="G1529" s="299">
        <v>8936.6</v>
      </c>
      <c r="H1529" s="289">
        <f t="shared" si="23"/>
        <v>100</v>
      </c>
    </row>
    <row r="1530" spans="1:8" x14ac:dyDescent="0.2">
      <c r="A1530" s="295" t="s">
        <v>707</v>
      </c>
      <c r="B1530" s="296">
        <v>10</v>
      </c>
      <c r="C1530" s="296">
        <v>3</v>
      </c>
      <c r="D1530" s="297">
        <v>110051350</v>
      </c>
      <c r="E1530" s="298">
        <v>300</v>
      </c>
      <c r="F1530" s="299">
        <v>8936.6</v>
      </c>
      <c r="G1530" s="299">
        <v>8936.6</v>
      </c>
      <c r="H1530" s="289">
        <f t="shared" si="23"/>
        <v>100</v>
      </c>
    </row>
    <row r="1531" spans="1:8" ht="22.5" x14ac:dyDescent="0.2">
      <c r="A1531" s="295" t="s">
        <v>1479</v>
      </c>
      <c r="B1531" s="296">
        <v>10</v>
      </c>
      <c r="C1531" s="296">
        <v>3</v>
      </c>
      <c r="D1531" s="297">
        <v>110051370</v>
      </c>
      <c r="E1531" s="298"/>
      <c r="F1531" s="299">
        <v>163.30000000000001</v>
      </c>
      <c r="G1531" s="299">
        <v>163.30000000000001</v>
      </c>
      <c r="H1531" s="289">
        <f t="shared" si="23"/>
        <v>100</v>
      </c>
    </row>
    <row r="1532" spans="1:8" x14ac:dyDescent="0.2">
      <c r="A1532" s="295" t="s">
        <v>707</v>
      </c>
      <c r="B1532" s="296">
        <v>10</v>
      </c>
      <c r="C1532" s="296">
        <v>3</v>
      </c>
      <c r="D1532" s="297">
        <v>110051370</v>
      </c>
      <c r="E1532" s="298">
        <v>300</v>
      </c>
      <c r="F1532" s="299">
        <v>163.30000000000001</v>
      </c>
      <c r="G1532" s="299">
        <v>163.30000000000001</v>
      </c>
      <c r="H1532" s="289">
        <f t="shared" si="23"/>
        <v>100</v>
      </c>
    </row>
    <row r="1533" spans="1:8" ht="33.75" x14ac:dyDescent="0.2">
      <c r="A1533" s="295" t="s">
        <v>1480</v>
      </c>
      <c r="B1533" s="296">
        <v>10</v>
      </c>
      <c r="C1533" s="296">
        <v>3</v>
      </c>
      <c r="D1533" s="297">
        <v>110051760</v>
      </c>
      <c r="E1533" s="298"/>
      <c r="F1533" s="299">
        <v>24634.400000000001</v>
      </c>
      <c r="G1533" s="299">
        <v>24634.400000000001</v>
      </c>
      <c r="H1533" s="289">
        <f t="shared" si="23"/>
        <v>100</v>
      </c>
    </row>
    <row r="1534" spans="1:8" x14ac:dyDescent="0.2">
      <c r="A1534" s="295" t="s">
        <v>707</v>
      </c>
      <c r="B1534" s="296">
        <v>10</v>
      </c>
      <c r="C1534" s="296">
        <v>3</v>
      </c>
      <c r="D1534" s="297">
        <v>110051760</v>
      </c>
      <c r="E1534" s="298">
        <v>300</v>
      </c>
      <c r="F1534" s="299">
        <v>24634.400000000001</v>
      </c>
      <c r="G1534" s="299">
        <v>24634.400000000001</v>
      </c>
      <c r="H1534" s="289">
        <f t="shared" si="23"/>
        <v>100</v>
      </c>
    </row>
    <row r="1535" spans="1:8" x14ac:dyDescent="0.2">
      <c r="A1535" s="295" t="s">
        <v>1481</v>
      </c>
      <c r="B1535" s="296">
        <v>10</v>
      </c>
      <c r="C1535" s="296">
        <v>3</v>
      </c>
      <c r="D1535" s="297">
        <v>110052500</v>
      </c>
      <c r="E1535" s="298"/>
      <c r="F1535" s="299">
        <v>204688.5</v>
      </c>
      <c r="G1535" s="299">
        <v>204688.5</v>
      </c>
      <c r="H1535" s="289">
        <f t="shared" si="23"/>
        <v>100</v>
      </c>
    </row>
    <row r="1536" spans="1:8" x14ac:dyDescent="0.2">
      <c r="A1536" s="295" t="s">
        <v>710</v>
      </c>
      <c r="B1536" s="296">
        <v>10</v>
      </c>
      <c r="C1536" s="296">
        <v>3</v>
      </c>
      <c r="D1536" s="297">
        <v>110052500</v>
      </c>
      <c r="E1536" s="298">
        <v>500</v>
      </c>
      <c r="F1536" s="299">
        <v>204688.5</v>
      </c>
      <c r="G1536" s="299">
        <v>204688.5</v>
      </c>
      <c r="H1536" s="289">
        <f t="shared" si="23"/>
        <v>100</v>
      </c>
    </row>
    <row r="1537" spans="1:8" ht="45" x14ac:dyDescent="0.2">
      <c r="A1537" s="295" t="s">
        <v>1482</v>
      </c>
      <c r="B1537" s="296">
        <v>10</v>
      </c>
      <c r="C1537" s="296">
        <v>3</v>
      </c>
      <c r="D1537" s="297">
        <v>110052800</v>
      </c>
      <c r="E1537" s="298"/>
      <c r="F1537" s="299">
        <v>40.1</v>
      </c>
      <c r="G1537" s="299">
        <v>40.1</v>
      </c>
      <c r="H1537" s="289">
        <f t="shared" si="23"/>
        <v>100</v>
      </c>
    </row>
    <row r="1538" spans="1:8" x14ac:dyDescent="0.2">
      <c r="A1538" s="295" t="s">
        <v>707</v>
      </c>
      <c r="B1538" s="296">
        <v>10</v>
      </c>
      <c r="C1538" s="296">
        <v>3</v>
      </c>
      <c r="D1538" s="297">
        <v>110052800</v>
      </c>
      <c r="E1538" s="298">
        <v>300</v>
      </c>
      <c r="F1538" s="299">
        <v>40.1</v>
      </c>
      <c r="G1538" s="299">
        <v>40.1</v>
      </c>
      <c r="H1538" s="289">
        <f t="shared" si="23"/>
        <v>100</v>
      </c>
    </row>
    <row r="1539" spans="1:8" ht="67.5" x14ac:dyDescent="0.2">
      <c r="A1539" s="295" t="s">
        <v>1483</v>
      </c>
      <c r="B1539" s="296">
        <v>10</v>
      </c>
      <c r="C1539" s="296">
        <v>3</v>
      </c>
      <c r="D1539" s="297">
        <v>110076030</v>
      </c>
      <c r="E1539" s="298"/>
      <c r="F1539" s="299">
        <v>315757.3</v>
      </c>
      <c r="G1539" s="299">
        <v>315757.09999999998</v>
      </c>
      <c r="H1539" s="289">
        <f t="shared" si="23"/>
        <v>99.999936660213393</v>
      </c>
    </row>
    <row r="1540" spans="1:8" x14ac:dyDescent="0.2">
      <c r="A1540" s="295" t="s">
        <v>710</v>
      </c>
      <c r="B1540" s="296">
        <v>10</v>
      </c>
      <c r="C1540" s="296">
        <v>3</v>
      </c>
      <c r="D1540" s="297">
        <v>110076030</v>
      </c>
      <c r="E1540" s="298">
        <v>500</v>
      </c>
      <c r="F1540" s="299">
        <v>315757.3</v>
      </c>
      <c r="G1540" s="299">
        <v>315757.09999999998</v>
      </c>
      <c r="H1540" s="289">
        <f t="shared" si="23"/>
        <v>99.999936660213393</v>
      </c>
    </row>
    <row r="1541" spans="1:8" ht="56.25" x14ac:dyDescent="0.2">
      <c r="A1541" s="295" t="s">
        <v>1484</v>
      </c>
      <c r="B1541" s="296">
        <v>10</v>
      </c>
      <c r="C1541" s="296">
        <v>3</v>
      </c>
      <c r="D1541" s="297">
        <v>110076060</v>
      </c>
      <c r="E1541" s="298"/>
      <c r="F1541" s="299">
        <v>146969.79999999999</v>
      </c>
      <c r="G1541" s="299">
        <v>146318.79999999999</v>
      </c>
      <c r="H1541" s="289">
        <f t="shared" si="23"/>
        <v>99.557051856912111</v>
      </c>
    </row>
    <row r="1542" spans="1:8" x14ac:dyDescent="0.2">
      <c r="A1542" s="295" t="s">
        <v>710</v>
      </c>
      <c r="B1542" s="296">
        <v>10</v>
      </c>
      <c r="C1542" s="296">
        <v>3</v>
      </c>
      <c r="D1542" s="297">
        <v>110076060</v>
      </c>
      <c r="E1542" s="298">
        <v>500</v>
      </c>
      <c r="F1542" s="299">
        <v>146969.79999999999</v>
      </c>
      <c r="G1542" s="299">
        <v>146318.79999999999</v>
      </c>
      <c r="H1542" s="289">
        <f t="shared" si="23"/>
        <v>99.557051856912111</v>
      </c>
    </row>
    <row r="1543" spans="1:8" ht="67.5" x14ac:dyDescent="0.2">
      <c r="A1543" s="295" t="s">
        <v>1485</v>
      </c>
      <c r="B1543" s="296">
        <v>10</v>
      </c>
      <c r="C1543" s="296">
        <v>3</v>
      </c>
      <c r="D1543" s="297">
        <v>110076080</v>
      </c>
      <c r="E1543" s="298"/>
      <c r="F1543" s="299">
        <v>1175.9000000000001</v>
      </c>
      <c r="G1543" s="299">
        <v>1170.4000000000001</v>
      </c>
      <c r="H1543" s="289">
        <f t="shared" si="23"/>
        <v>99.53227315247895</v>
      </c>
    </row>
    <row r="1544" spans="1:8" x14ac:dyDescent="0.2">
      <c r="A1544" s="295" t="s">
        <v>710</v>
      </c>
      <c r="B1544" s="296">
        <v>10</v>
      </c>
      <c r="C1544" s="296">
        <v>3</v>
      </c>
      <c r="D1544" s="297">
        <v>110076080</v>
      </c>
      <c r="E1544" s="298">
        <v>500</v>
      </c>
      <c r="F1544" s="299">
        <v>1175.9000000000001</v>
      </c>
      <c r="G1544" s="299">
        <v>1170.4000000000001</v>
      </c>
      <c r="H1544" s="289">
        <f t="shared" si="23"/>
        <v>99.53227315247895</v>
      </c>
    </row>
    <row r="1545" spans="1:8" ht="22.5" x14ac:dyDescent="0.2">
      <c r="A1545" s="295" t="s">
        <v>1486</v>
      </c>
      <c r="B1545" s="296">
        <v>10</v>
      </c>
      <c r="C1545" s="296">
        <v>3</v>
      </c>
      <c r="D1545" s="297">
        <v>110076120</v>
      </c>
      <c r="E1545" s="298"/>
      <c r="F1545" s="299">
        <v>5485.6</v>
      </c>
      <c r="G1545" s="299">
        <v>5240</v>
      </c>
      <c r="H1545" s="289">
        <f t="shared" si="23"/>
        <v>95.522823392153995</v>
      </c>
    </row>
    <row r="1546" spans="1:8" x14ac:dyDescent="0.2">
      <c r="A1546" s="295" t="s">
        <v>710</v>
      </c>
      <c r="B1546" s="296">
        <v>10</v>
      </c>
      <c r="C1546" s="296">
        <v>3</v>
      </c>
      <c r="D1546" s="297">
        <v>110076120</v>
      </c>
      <c r="E1546" s="298">
        <v>500</v>
      </c>
      <c r="F1546" s="299">
        <v>5485.6</v>
      </c>
      <c r="G1546" s="299">
        <v>5240</v>
      </c>
      <c r="H1546" s="289">
        <f t="shared" si="23"/>
        <v>95.522823392153995</v>
      </c>
    </row>
    <row r="1547" spans="1:8" ht="33.75" x14ac:dyDescent="0.2">
      <c r="A1547" s="295" t="s">
        <v>227</v>
      </c>
      <c r="B1547" s="296">
        <v>10</v>
      </c>
      <c r="C1547" s="296">
        <v>3</v>
      </c>
      <c r="D1547" s="297" t="s">
        <v>1487</v>
      </c>
      <c r="E1547" s="298"/>
      <c r="F1547" s="299">
        <v>273992.59999999998</v>
      </c>
      <c r="G1547" s="299">
        <v>271052.40000000002</v>
      </c>
      <c r="H1547" s="289">
        <f t="shared" si="23"/>
        <v>98.926905325180343</v>
      </c>
    </row>
    <row r="1548" spans="1:8" x14ac:dyDescent="0.2">
      <c r="A1548" s="295" t="s">
        <v>698</v>
      </c>
      <c r="B1548" s="296">
        <v>10</v>
      </c>
      <c r="C1548" s="296">
        <v>3</v>
      </c>
      <c r="D1548" s="297" t="s">
        <v>1487</v>
      </c>
      <c r="E1548" s="298">
        <v>200</v>
      </c>
      <c r="F1548" s="299">
        <v>9500</v>
      </c>
      <c r="G1548" s="299">
        <v>9415.6</v>
      </c>
      <c r="H1548" s="289">
        <f t="shared" si="23"/>
        <v>99.111578947368429</v>
      </c>
    </row>
    <row r="1549" spans="1:8" x14ac:dyDescent="0.2">
      <c r="A1549" s="295" t="s">
        <v>707</v>
      </c>
      <c r="B1549" s="296">
        <v>10</v>
      </c>
      <c r="C1549" s="296">
        <v>3</v>
      </c>
      <c r="D1549" s="297" t="s">
        <v>1487</v>
      </c>
      <c r="E1549" s="298">
        <v>300</v>
      </c>
      <c r="F1549" s="299">
        <v>176145.5</v>
      </c>
      <c r="G1549" s="299">
        <v>174489.5</v>
      </c>
      <c r="H1549" s="289">
        <f t="shared" si="23"/>
        <v>99.059868120389112</v>
      </c>
    </row>
    <row r="1550" spans="1:8" x14ac:dyDescent="0.2">
      <c r="A1550" s="295" t="s">
        <v>713</v>
      </c>
      <c r="B1550" s="296">
        <v>10</v>
      </c>
      <c r="C1550" s="296">
        <v>3</v>
      </c>
      <c r="D1550" s="297" t="s">
        <v>1487</v>
      </c>
      <c r="E1550" s="298">
        <v>800</v>
      </c>
      <c r="F1550" s="299">
        <v>88347.1</v>
      </c>
      <c r="G1550" s="299">
        <v>87147.3</v>
      </c>
      <c r="H1550" s="289">
        <f t="shared" ref="H1550:H1613" si="24">+G1550/F1550*100</f>
        <v>98.641947500257501</v>
      </c>
    </row>
    <row r="1551" spans="1:8" ht="22.5" x14ac:dyDescent="0.2">
      <c r="A1551" s="295" t="s">
        <v>1488</v>
      </c>
      <c r="B1551" s="296">
        <v>10</v>
      </c>
      <c r="C1551" s="296">
        <v>3</v>
      </c>
      <c r="D1551" s="297" t="s">
        <v>1489</v>
      </c>
      <c r="E1551" s="298"/>
      <c r="F1551" s="299">
        <v>427.7</v>
      </c>
      <c r="G1551" s="299">
        <v>427.7</v>
      </c>
      <c r="H1551" s="289">
        <f t="shared" si="24"/>
        <v>100</v>
      </c>
    </row>
    <row r="1552" spans="1:8" x14ac:dyDescent="0.2">
      <c r="A1552" s="295" t="s">
        <v>710</v>
      </c>
      <c r="B1552" s="296">
        <v>10</v>
      </c>
      <c r="C1552" s="296">
        <v>3</v>
      </c>
      <c r="D1552" s="297" t="s">
        <v>1489</v>
      </c>
      <c r="E1552" s="298">
        <v>500</v>
      </c>
      <c r="F1552" s="299">
        <v>427.7</v>
      </c>
      <c r="G1552" s="299">
        <v>427.7</v>
      </c>
      <c r="H1552" s="289">
        <f t="shared" si="24"/>
        <v>100</v>
      </c>
    </row>
    <row r="1553" spans="1:8" ht="22.5" x14ac:dyDescent="0.2">
      <c r="A1553" s="295" t="s">
        <v>1470</v>
      </c>
      <c r="B1553" s="296">
        <v>10</v>
      </c>
      <c r="C1553" s="296">
        <v>3</v>
      </c>
      <c r="D1553" s="297">
        <v>120000000</v>
      </c>
      <c r="E1553" s="298"/>
      <c r="F1553" s="299">
        <v>1626</v>
      </c>
      <c r="G1553" s="299">
        <v>1353</v>
      </c>
      <c r="H1553" s="289">
        <f t="shared" si="24"/>
        <v>83.210332103321036</v>
      </c>
    </row>
    <row r="1554" spans="1:8" ht="22.5" x14ac:dyDescent="0.2">
      <c r="A1554" s="295" t="s">
        <v>1471</v>
      </c>
      <c r="B1554" s="296">
        <v>10</v>
      </c>
      <c r="C1554" s="296">
        <v>3</v>
      </c>
      <c r="D1554" s="297">
        <v>120200000</v>
      </c>
      <c r="E1554" s="298"/>
      <c r="F1554" s="299">
        <v>1626</v>
      </c>
      <c r="G1554" s="299">
        <v>1353</v>
      </c>
      <c r="H1554" s="289">
        <f t="shared" si="24"/>
        <v>83.210332103321036</v>
      </c>
    </row>
    <row r="1555" spans="1:8" x14ac:dyDescent="0.2">
      <c r="A1555" s="295" t="s">
        <v>1490</v>
      </c>
      <c r="B1555" s="296">
        <v>10</v>
      </c>
      <c r="C1555" s="296">
        <v>3</v>
      </c>
      <c r="D1555" s="297">
        <v>120200280</v>
      </c>
      <c r="E1555" s="298"/>
      <c r="F1555" s="299">
        <v>1626</v>
      </c>
      <c r="G1555" s="299">
        <v>1353</v>
      </c>
      <c r="H1555" s="289">
        <f t="shared" si="24"/>
        <v>83.210332103321036</v>
      </c>
    </row>
    <row r="1556" spans="1:8" x14ac:dyDescent="0.2">
      <c r="A1556" s="295" t="s">
        <v>698</v>
      </c>
      <c r="B1556" s="296">
        <v>10</v>
      </c>
      <c r="C1556" s="296">
        <v>3</v>
      </c>
      <c r="D1556" s="297">
        <v>120200280</v>
      </c>
      <c r="E1556" s="298">
        <v>200</v>
      </c>
      <c r="F1556" s="299">
        <v>672.1</v>
      </c>
      <c r="G1556" s="299">
        <v>514.6</v>
      </c>
      <c r="H1556" s="289">
        <f t="shared" si="24"/>
        <v>76.565987204285079</v>
      </c>
    </row>
    <row r="1557" spans="1:8" x14ac:dyDescent="0.2">
      <c r="A1557" s="295" t="s">
        <v>707</v>
      </c>
      <c r="B1557" s="296">
        <v>10</v>
      </c>
      <c r="C1557" s="296">
        <v>3</v>
      </c>
      <c r="D1557" s="297">
        <v>120200280</v>
      </c>
      <c r="E1557" s="298">
        <v>300</v>
      </c>
      <c r="F1557" s="299">
        <v>946.7</v>
      </c>
      <c r="G1557" s="299">
        <v>838.4</v>
      </c>
      <c r="H1557" s="289">
        <f t="shared" si="24"/>
        <v>88.560261962606944</v>
      </c>
    </row>
    <row r="1558" spans="1:8" x14ac:dyDescent="0.2">
      <c r="A1558" s="295" t="s">
        <v>914</v>
      </c>
      <c r="B1558" s="296">
        <v>10</v>
      </c>
      <c r="C1558" s="296">
        <v>3</v>
      </c>
      <c r="D1558" s="297">
        <v>120200280</v>
      </c>
      <c r="E1558" s="298">
        <v>400</v>
      </c>
      <c r="F1558" s="299">
        <v>7.2</v>
      </c>
      <c r="G1558" s="299">
        <v>0</v>
      </c>
      <c r="H1558" s="289">
        <f t="shared" si="24"/>
        <v>0</v>
      </c>
    </row>
    <row r="1559" spans="1:8" x14ac:dyDescent="0.2">
      <c r="A1559" s="295" t="s">
        <v>801</v>
      </c>
      <c r="B1559" s="296">
        <v>10</v>
      </c>
      <c r="C1559" s="296">
        <v>3</v>
      </c>
      <c r="D1559" s="297">
        <v>400000000</v>
      </c>
      <c r="E1559" s="298"/>
      <c r="F1559" s="299">
        <v>1283346.1000000001</v>
      </c>
      <c r="G1559" s="299">
        <v>1283344.2</v>
      </c>
      <c r="H1559" s="289">
        <f t="shared" si="24"/>
        <v>99.999851949524754</v>
      </c>
    </row>
    <row r="1560" spans="1:8" x14ac:dyDescent="0.2">
      <c r="A1560" s="295" t="s">
        <v>1491</v>
      </c>
      <c r="B1560" s="296">
        <v>10</v>
      </c>
      <c r="C1560" s="296">
        <v>3</v>
      </c>
      <c r="D1560" s="297">
        <v>440000000</v>
      </c>
      <c r="E1560" s="298"/>
      <c r="F1560" s="299">
        <v>1279018.3</v>
      </c>
      <c r="G1560" s="299">
        <v>1279016.3999999999</v>
      </c>
      <c r="H1560" s="289">
        <f t="shared" si="24"/>
        <v>99.999851448567995</v>
      </c>
    </row>
    <row r="1561" spans="1:8" x14ac:dyDescent="0.2">
      <c r="A1561" s="295" t="s">
        <v>1492</v>
      </c>
      <c r="B1561" s="296">
        <v>10</v>
      </c>
      <c r="C1561" s="296">
        <v>3</v>
      </c>
      <c r="D1561" s="297">
        <v>440100000</v>
      </c>
      <c r="E1561" s="298"/>
      <c r="F1561" s="299">
        <v>1279018.3</v>
      </c>
      <c r="G1561" s="299">
        <v>1279016.3999999999</v>
      </c>
      <c r="H1561" s="289">
        <f t="shared" si="24"/>
        <v>99.999851448567995</v>
      </c>
    </row>
    <row r="1562" spans="1:8" ht="22.5" x14ac:dyDescent="0.2">
      <c r="A1562" s="295" t="s">
        <v>1493</v>
      </c>
      <c r="B1562" s="296">
        <v>10</v>
      </c>
      <c r="C1562" s="296">
        <v>3</v>
      </c>
      <c r="D1562" s="297">
        <v>440152900</v>
      </c>
      <c r="E1562" s="298"/>
      <c r="F1562" s="299">
        <v>339098.3</v>
      </c>
      <c r="G1562" s="299">
        <v>339098.3</v>
      </c>
      <c r="H1562" s="289">
        <f t="shared" si="24"/>
        <v>100</v>
      </c>
    </row>
    <row r="1563" spans="1:8" x14ac:dyDescent="0.2">
      <c r="A1563" s="295" t="s">
        <v>698</v>
      </c>
      <c r="B1563" s="296">
        <v>10</v>
      </c>
      <c r="C1563" s="296">
        <v>3</v>
      </c>
      <c r="D1563" s="297">
        <v>440152900</v>
      </c>
      <c r="E1563" s="298">
        <v>200</v>
      </c>
      <c r="F1563" s="299">
        <v>1454.4</v>
      </c>
      <c r="G1563" s="299">
        <v>1454.4</v>
      </c>
      <c r="H1563" s="289">
        <f t="shared" si="24"/>
        <v>100</v>
      </c>
    </row>
    <row r="1564" spans="1:8" x14ac:dyDescent="0.2">
      <c r="A1564" s="295" t="s">
        <v>707</v>
      </c>
      <c r="B1564" s="296">
        <v>10</v>
      </c>
      <c r="C1564" s="296">
        <v>3</v>
      </c>
      <c r="D1564" s="297">
        <v>440152900</v>
      </c>
      <c r="E1564" s="298">
        <v>300</v>
      </c>
      <c r="F1564" s="299">
        <v>331956.5</v>
      </c>
      <c r="G1564" s="299">
        <v>331956.5</v>
      </c>
      <c r="H1564" s="289">
        <f t="shared" si="24"/>
        <v>100</v>
      </c>
    </row>
    <row r="1565" spans="1:8" x14ac:dyDescent="0.2">
      <c r="A1565" s="295" t="s">
        <v>710</v>
      </c>
      <c r="B1565" s="296">
        <v>10</v>
      </c>
      <c r="C1565" s="296">
        <v>3</v>
      </c>
      <c r="D1565" s="297">
        <v>440152900</v>
      </c>
      <c r="E1565" s="298">
        <v>500</v>
      </c>
      <c r="F1565" s="299">
        <v>5687.4</v>
      </c>
      <c r="G1565" s="299">
        <v>5687.4</v>
      </c>
      <c r="H1565" s="289">
        <f t="shared" si="24"/>
        <v>100</v>
      </c>
    </row>
    <row r="1566" spans="1:8" ht="33.75" x14ac:dyDescent="0.2">
      <c r="A1566" s="295" t="s">
        <v>1494</v>
      </c>
      <c r="B1566" s="296">
        <v>10</v>
      </c>
      <c r="C1566" s="296">
        <v>3</v>
      </c>
      <c r="D1566" s="297" t="s">
        <v>1495</v>
      </c>
      <c r="E1566" s="298"/>
      <c r="F1566" s="299">
        <v>939920</v>
      </c>
      <c r="G1566" s="299">
        <v>939918.1</v>
      </c>
      <c r="H1566" s="289">
        <f t="shared" si="24"/>
        <v>99.999797855136606</v>
      </c>
    </row>
    <row r="1567" spans="1:8" x14ac:dyDescent="0.2">
      <c r="A1567" s="295" t="s">
        <v>698</v>
      </c>
      <c r="B1567" s="296">
        <v>10</v>
      </c>
      <c r="C1567" s="296">
        <v>3</v>
      </c>
      <c r="D1567" s="297" t="s">
        <v>1495</v>
      </c>
      <c r="E1567" s="298">
        <v>200</v>
      </c>
      <c r="F1567" s="299">
        <v>5417.6</v>
      </c>
      <c r="G1567" s="299">
        <v>5417.6</v>
      </c>
      <c r="H1567" s="289">
        <f t="shared" si="24"/>
        <v>100</v>
      </c>
    </row>
    <row r="1568" spans="1:8" x14ac:dyDescent="0.2">
      <c r="A1568" s="295" t="s">
        <v>707</v>
      </c>
      <c r="B1568" s="296">
        <v>10</v>
      </c>
      <c r="C1568" s="296">
        <v>3</v>
      </c>
      <c r="D1568" s="297" t="s">
        <v>1495</v>
      </c>
      <c r="E1568" s="298">
        <v>300</v>
      </c>
      <c r="F1568" s="299">
        <v>934502.40000000002</v>
      </c>
      <c r="G1568" s="299">
        <v>934500.5</v>
      </c>
      <c r="H1568" s="289">
        <f t="shared" si="24"/>
        <v>99.999796683240191</v>
      </c>
    </row>
    <row r="1569" spans="1:8" ht="22.5" x14ac:dyDescent="0.2">
      <c r="A1569" s="295" t="s">
        <v>819</v>
      </c>
      <c r="B1569" s="296">
        <v>10</v>
      </c>
      <c r="C1569" s="296">
        <v>3</v>
      </c>
      <c r="D1569" s="297">
        <v>470000000</v>
      </c>
      <c r="E1569" s="298"/>
      <c r="F1569" s="299">
        <v>2252.9</v>
      </c>
      <c r="G1569" s="299">
        <v>2252.9</v>
      </c>
      <c r="H1569" s="289">
        <f t="shared" si="24"/>
        <v>100</v>
      </c>
    </row>
    <row r="1570" spans="1:8" x14ac:dyDescent="0.2">
      <c r="A1570" s="295" t="s">
        <v>820</v>
      </c>
      <c r="B1570" s="296">
        <v>10</v>
      </c>
      <c r="C1570" s="296">
        <v>3</v>
      </c>
      <c r="D1570" s="297" t="s">
        <v>821</v>
      </c>
      <c r="E1570" s="298"/>
      <c r="F1570" s="299">
        <v>2252.9</v>
      </c>
      <c r="G1570" s="299">
        <v>2252.9</v>
      </c>
      <c r="H1570" s="289">
        <f t="shared" si="24"/>
        <v>100</v>
      </c>
    </row>
    <row r="1571" spans="1:8" ht="22.5" x14ac:dyDescent="0.2">
      <c r="A1571" s="295" t="s">
        <v>822</v>
      </c>
      <c r="B1571" s="296">
        <v>10</v>
      </c>
      <c r="C1571" s="296">
        <v>3</v>
      </c>
      <c r="D1571" s="297" t="s">
        <v>823</v>
      </c>
      <c r="E1571" s="298"/>
      <c r="F1571" s="299">
        <v>2252.9</v>
      </c>
      <c r="G1571" s="299">
        <v>2252.9</v>
      </c>
      <c r="H1571" s="289">
        <f t="shared" si="24"/>
        <v>100</v>
      </c>
    </row>
    <row r="1572" spans="1:8" x14ac:dyDescent="0.2">
      <c r="A1572" s="295" t="s">
        <v>707</v>
      </c>
      <c r="B1572" s="296">
        <v>10</v>
      </c>
      <c r="C1572" s="296">
        <v>3</v>
      </c>
      <c r="D1572" s="297" t="s">
        <v>823</v>
      </c>
      <c r="E1572" s="298">
        <v>300</v>
      </c>
      <c r="F1572" s="299">
        <v>2252.9</v>
      </c>
      <c r="G1572" s="299">
        <v>2252.9</v>
      </c>
      <c r="H1572" s="289">
        <f t="shared" si="24"/>
        <v>100</v>
      </c>
    </row>
    <row r="1573" spans="1:8" ht="33.75" x14ac:dyDescent="0.2">
      <c r="A1573" s="295" t="s">
        <v>824</v>
      </c>
      <c r="B1573" s="296">
        <v>10</v>
      </c>
      <c r="C1573" s="296">
        <v>3</v>
      </c>
      <c r="D1573" s="297">
        <v>480000000</v>
      </c>
      <c r="E1573" s="298"/>
      <c r="F1573" s="299">
        <v>2074.9</v>
      </c>
      <c r="G1573" s="299">
        <v>2074.9</v>
      </c>
      <c r="H1573" s="289">
        <f t="shared" si="24"/>
        <v>100</v>
      </c>
    </row>
    <row r="1574" spans="1:8" ht="22.5" x14ac:dyDescent="0.2">
      <c r="A1574" s="295" t="s">
        <v>825</v>
      </c>
      <c r="B1574" s="296">
        <v>10</v>
      </c>
      <c r="C1574" s="296">
        <v>3</v>
      </c>
      <c r="D1574" s="297" t="s">
        <v>826</v>
      </c>
      <c r="E1574" s="298"/>
      <c r="F1574" s="299">
        <v>2074.9</v>
      </c>
      <c r="G1574" s="299">
        <v>2074.9</v>
      </c>
      <c r="H1574" s="289">
        <f t="shared" si="24"/>
        <v>100</v>
      </c>
    </row>
    <row r="1575" spans="1:8" ht="22.5" x14ac:dyDescent="0.2">
      <c r="A1575" s="295" t="s">
        <v>827</v>
      </c>
      <c r="B1575" s="296">
        <v>10</v>
      </c>
      <c r="C1575" s="296">
        <v>3</v>
      </c>
      <c r="D1575" s="297" t="s">
        <v>828</v>
      </c>
      <c r="E1575" s="298"/>
      <c r="F1575" s="299">
        <v>2074.9</v>
      </c>
      <c r="G1575" s="299">
        <v>2074.9</v>
      </c>
      <c r="H1575" s="289">
        <f t="shared" si="24"/>
        <v>100</v>
      </c>
    </row>
    <row r="1576" spans="1:8" x14ac:dyDescent="0.2">
      <c r="A1576" s="295" t="s">
        <v>707</v>
      </c>
      <c r="B1576" s="296">
        <v>10</v>
      </c>
      <c r="C1576" s="296">
        <v>3</v>
      </c>
      <c r="D1576" s="297" t="s">
        <v>828</v>
      </c>
      <c r="E1576" s="298">
        <v>300</v>
      </c>
      <c r="F1576" s="299">
        <v>2074.9</v>
      </c>
      <c r="G1576" s="299">
        <v>2074.9</v>
      </c>
      <c r="H1576" s="289">
        <f t="shared" si="24"/>
        <v>100</v>
      </c>
    </row>
    <row r="1577" spans="1:8" ht="22.5" x14ac:dyDescent="0.2">
      <c r="A1577" s="295" t="s">
        <v>1234</v>
      </c>
      <c r="B1577" s="296">
        <v>10</v>
      </c>
      <c r="C1577" s="296">
        <v>3</v>
      </c>
      <c r="D1577" s="297">
        <v>900000000</v>
      </c>
      <c r="E1577" s="298"/>
      <c r="F1577" s="299">
        <v>3140617.5</v>
      </c>
      <c r="G1577" s="299">
        <v>3140590.5</v>
      </c>
      <c r="H1577" s="289">
        <f t="shared" si="24"/>
        <v>99.999140296454442</v>
      </c>
    </row>
    <row r="1578" spans="1:8" ht="22.5" x14ac:dyDescent="0.2">
      <c r="A1578" s="295" t="s">
        <v>1370</v>
      </c>
      <c r="B1578" s="296">
        <v>10</v>
      </c>
      <c r="C1578" s="296">
        <v>3</v>
      </c>
      <c r="D1578" s="297">
        <v>910000000</v>
      </c>
      <c r="E1578" s="298"/>
      <c r="F1578" s="299">
        <v>349843.7</v>
      </c>
      <c r="G1578" s="299">
        <v>349816.7</v>
      </c>
      <c r="H1578" s="289">
        <f t="shared" si="24"/>
        <v>99.99228226776701</v>
      </c>
    </row>
    <row r="1579" spans="1:8" ht="33.75" x14ac:dyDescent="0.2">
      <c r="A1579" s="295" t="s">
        <v>1496</v>
      </c>
      <c r="B1579" s="296">
        <v>10</v>
      </c>
      <c r="C1579" s="296">
        <v>3</v>
      </c>
      <c r="D1579" s="297">
        <v>910052400</v>
      </c>
      <c r="E1579" s="298"/>
      <c r="F1579" s="299">
        <v>26.9</v>
      </c>
      <c r="G1579" s="299">
        <v>0</v>
      </c>
      <c r="H1579" s="289">
        <f t="shared" si="24"/>
        <v>0</v>
      </c>
    </row>
    <row r="1580" spans="1:8" x14ac:dyDescent="0.2">
      <c r="A1580" s="295" t="s">
        <v>707</v>
      </c>
      <c r="B1580" s="296">
        <v>10</v>
      </c>
      <c r="C1580" s="296">
        <v>3</v>
      </c>
      <c r="D1580" s="297">
        <v>910052400</v>
      </c>
      <c r="E1580" s="298">
        <v>300</v>
      </c>
      <c r="F1580" s="299">
        <v>26.9</v>
      </c>
      <c r="G1580" s="299">
        <v>0</v>
      </c>
      <c r="H1580" s="289">
        <f t="shared" si="24"/>
        <v>0</v>
      </c>
    </row>
    <row r="1581" spans="1:8" x14ac:dyDescent="0.2">
      <c r="A1581" s="295" t="s">
        <v>1371</v>
      </c>
      <c r="B1581" s="296">
        <v>10</v>
      </c>
      <c r="C1581" s="296">
        <v>3</v>
      </c>
      <c r="D1581" s="297">
        <v>910100000</v>
      </c>
      <c r="E1581" s="298"/>
      <c r="F1581" s="299">
        <v>349816.8</v>
      </c>
      <c r="G1581" s="299">
        <v>349816.7</v>
      </c>
      <c r="H1581" s="289">
        <f t="shared" si="24"/>
        <v>99.999971413608506</v>
      </c>
    </row>
    <row r="1582" spans="1:8" x14ac:dyDescent="0.2">
      <c r="A1582" s="295" t="s">
        <v>1497</v>
      </c>
      <c r="B1582" s="296">
        <v>10</v>
      </c>
      <c r="C1582" s="296">
        <v>3</v>
      </c>
      <c r="D1582" s="297">
        <v>910101410</v>
      </c>
      <c r="E1582" s="298"/>
      <c r="F1582" s="299">
        <v>13363.7</v>
      </c>
      <c r="G1582" s="299">
        <v>13363.7</v>
      </c>
      <c r="H1582" s="289">
        <f t="shared" si="24"/>
        <v>100</v>
      </c>
    </row>
    <row r="1583" spans="1:8" x14ac:dyDescent="0.2">
      <c r="A1583" s="295" t="s">
        <v>698</v>
      </c>
      <c r="B1583" s="296">
        <v>10</v>
      </c>
      <c r="C1583" s="296">
        <v>3</v>
      </c>
      <c r="D1583" s="297">
        <v>910101410</v>
      </c>
      <c r="E1583" s="298">
        <v>200</v>
      </c>
      <c r="F1583" s="299">
        <v>13363.7</v>
      </c>
      <c r="G1583" s="299">
        <v>13363.7</v>
      </c>
      <c r="H1583" s="289">
        <f t="shared" si="24"/>
        <v>100</v>
      </c>
    </row>
    <row r="1584" spans="1:8" x14ac:dyDescent="0.2">
      <c r="A1584" s="295" t="s">
        <v>1498</v>
      </c>
      <c r="B1584" s="296">
        <v>10</v>
      </c>
      <c r="C1584" s="296">
        <v>3</v>
      </c>
      <c r="D1584" s="297">
        <v>910101420</v>
      </c>
      <c r="E1584" s="298"/>
      <c r="F1584" s="299">
        <v>145390.9</v>
      </c>
      <c r="G1584" s="299">
        <v>145390.9</v>
      </c>
      <c r="H1584" s="289">
        <f t="shared" si="24"/>
        <v>100</v>
      </c>
    </row>
    <row r="1585" spans="1:8" x14ac:dyDescent="0.2">
      <c r="A1585" s="295" t="s">
        <v>707</v>
      </c>
      <c r="B1585" s="296">
        <v>10</v>
      </c>
      <c r="C1585" s="296">
        <v>3</v>
      </c>
      <c r="D1585" s="297">
        <v>910101420</v>
      </c>
      <c r="E1585" s="298">
        <v>300</v>
      </c>
      <c r="F1585" s="299">
        <v>145390.9</v>
      </c>
      <c r="G1585" s="299">
        <v>145390.9</v>
      </c>
      <c r="H1585" s="289">
        <f t="shared" si="24"/>
        <v>100</v>
      </c>
    </row>
    <row r="1586" spans="1:8" ht="45" x14ac:dyDescent="0.2">
      <c r="A1586" s="295" t="s">
        <v>1499</v>
      </c>
      <c r="B1586" s="296">
        <v>10</v>
      </c>
      <c r="C1586" s="296">
        <v>3</v>
      </c>
      <c r="D1586" s="297">
        <v>910154600</v>
      </c>
      <c r="E1586" s="298"/>
      <c r="F1586" s="299">
        <v>145243.4</v>
      </c>
      <c r="G1586" s="299">
        <v>145243.4</v>
      </c>
      <c r="H1586" s="289">
        <f t="shared" si="24"/>
        <v>100</v>
      </c>
    </row>
    <row r="1587" spans="1:8" x14ac:dyDescent="0.2">
      <c r="A1587" s="295" t="s">
        <v>707</v>
      </c>
      <c r="B1587" s="296">
        <v>10</v>
      </c>
      <c r="C1587" s="296">
        <v>3</v>
      </c>
      <c r="D1587" s="297">
        <v>910154600</v>
      </c>
      <c r="E1587" s="298">
        <v>300</v>
      </c>
      <c r="F1587" s="299">
        <v>145243.4</v>
      </c>
      <c r="G1587" s="299">
        <v>145243.4</v>
      </c>
      <c r="H1587" s="289">
        <f t="shared" si="24"/>
        <v>100</v>
      </c>
    </row>
    <row r="1588" spans="1:8" x14ac:dyDescent="0.2">
      <c r="A1588" s="295" t="s">
        <v>1415</v>
      </c>
      <c r="B1588" s="296">
        <v>10</v>
      </c>
      <c r="C1588" s="296">
        <v>3</v>
      </c>
      <c r="D1588" s="297" t="s">
        <v>1416</v>
      </c>
      <c r="E1588" s="298"/>
      <c r="F1588" s="299">
        <v>45818.8</v>
      </c>
      <c r="G1588" s="299">
        <v>45818.7</v>
      </c>
      <c r="H1588" s="289">
        <f t="shared" si="24"/>
        <v>99.999781748976389</v>
      </c>
    </row>
    <row r="1589" spans="1:8" x14ac:dyDescent="0.2">
      <c r="A1589" s="295" t="s">
        <v>707</v>
      </c>
      <c r="B1589" s="296">
        <v>10</v>
      </c>
      <c r="C1589" s="296">
        <v>3</v>
      </c>
      <c r="D1589" s="297" t="s">
        <v>1416</v>
      </c>
      <c r="E1589" s="298">
        <v>300</v>
      </c>
      <c r="F1589" s="299">
        <v>45818.8</v>
      </c>
      <c r="G1589" s="299">
        <v>45818.7</v>
      </c>
      <c r="H1589" s="289">
        <f t="shared" si="24"/>
        <v>99.999781748976389</v>
      </c>
    </row>
    <row r="1590" spans="1:8" x14ac:dyDescent="0.2">
      <c r="A1590" s="295" t="s">
        <v>1235</v>
      </c>
      <c r="B1590" s="296">
        <v>10</v>
      </c>
      <c r="C1590" s="296">
        <v>3</v>
      </c>
      <c r="D1590" s="297">
        <v>930000000</v>
      </c>
      <c r="E1590" s="298"/>
      <c r="F1590" s="299">
        <v>30000</v>
      </c>
      <c r="G1590" s="299">
        <v>30000</v>
      </c>
      <c r="H1590" s="289">
        <f t="shared" si="24"/>
        <v>100</v>
      </c>
    </row>
    <row r="1591" spans="1:8" ht="22.5" x14ac:dyDescent="0.2">
      <c r="A1591" s="295" t="s">
        <v>1236</v>
      </c>
      <c r="B1591" s="296">
        <v>10</v>
      </c>
      <c r="C1591" s="296">
        <v>3</v>
      </c>
      <c r="D1591" s="297">
        <v>930100000</v>
      </c>
      <c r="E1591" s="298"/>
      <c r="F1591" s="299">
        <v>30000</v>
      </c>
      <c r="G1591" s="299">
        <v>30000</v>
      </c>
      <c r="H1591" s="289">
        <f t="shared" si="24"/>
        <v>100</v>
      </c>
    </row>
    <row r="1592" spans="1:8" ht="45" x14ac:dyDescent="0.2">
      <c r="A1592" s="295" t="s">
        <v>1500</v>
      </c>
      <c r="B1592" s="296">
        <v>10</v>
      </c>
      <c r="C1592" s="296">
        <v>3</v>
      </c>
      <c r="D1592" s="297" t="s">
        <v>1501</v>
      </c>
      <c r="E1592" s="298"/>
      <c r="F1592" s="299">
        <v>30000</v>
      </c>
      <c r="G1592" s="299">
        <v>30000</v>
      </c>
      <c r="H1592" s="289">
        <f t="shared" si="24"/>
        <v>100</v>
      </c>
    </row>
    <row r="1593" spans="1:8" x14ac:dyDescent="0.2">
      <c r="A1593" s="295" t="s">
        <v>707</v>
      </c>
      <c r="B1593" s="296">
        <v>10</v>
      </c>
      <c r="C1593" s="296">
        <v>3</v>
      </c>
      <c r="D1593" s="297" t="s">
        <v>1501</v>
      </c>
      <c r="E1593" s="298">
        <v>300</v>
      </c>
      <c r="F1593" s="299">
        <v>30000</v>
      </c>
      <c r="G1593" s="299">
        <v>30000</v>
      </c>
      <c r="H1593" s="289">
        <f t="shared" si="24"/>
        <v>100</v>
      </c>
    </row>
    <row r="1594" spans="1:8" x14ac:dyDescent="0.2">
      <c r="A1594" s="295" t="s">
        <v>1502</v>
      </c>
      <c r="B1594" s="296">
        <v>10</v>
      </c>
      <c r="C1594" s="296">
        <v>3</v>
      </c>
      <c r="D1594" s="297">
        <v>960000000</v>
      </c>
      <c r="E1594" s="298"/>
      <c r="F1594" s="299">
        <v>2760773.8</v>
      </c>
      <c r="G1594" s="299">
        <v>2760773.8</v>
      </c>
      <c r="H1594" s="289">
        <f t="shared" si="24"/>
        <v>100</v>
      </c>
    </row>
    <row r="1595" spans="1:8" x14ac:dyDescent="0.2">
      <c r="A1595" s="295" t="s">
        <v>1503</v>
      </c>
      <c r="B1595" s="296">
        <v>10</v>
      </c>
      <c r="C1595" s="296">
        <v>3</v>
      </c>
      <c r="D1595" s="297">
        <v>960087100</v>
      </c>
      <c r="E1595" s="298"/>
      <c r="F1595" s="299">
        <v>2760773.8</v>
      </c>
      <c r="G1595" s="299">
        <v>2760773.8</v>
      </c>
      <c r="H1595" s="289">
        <f t="shared" si="24"/>
        <v>100</v>
      </c>
    </row>
    <row r="1596" spans="1:8" x14ac:dyDescent="0.2">
      <c r="A1596" s="295" t="s">
        <v>707</v>
      </c>
      <c r="B1596" s="296">
        <v>10</v>
      </c>
      <c r="C1596" s="296">
        <v>3</v>
      </c>
      <c r="D1596" s="297">
        <v>960087100</v>
      </c>
      <c r="E1596" s="298">
        <v>300</v>
      </c>
      <c r="F1596" s="299">
        <v>2760773.8</v>
      </c>
      <c r="G1596" s="299">
        <v>2760773.8</v>
      </c>
      <c r="H1596" s="289">
        <f t="shared" si="24"/>
        <v>100</v>
      </c>
    </row>
    <row r="1597" spans="1:8" ht="22.5" x14ac:dyDescent="0.2">
      <c r="A1597" s="295" t="s">
        <v>1204</v>
      </c>
      <c r="B1597" s="296">
        <v>10</v>
      </c>
      <c r="C1597" s="296">
        <v>3</v>
      </c>
      <c r="D1597" s="297">
        <v>1000000000</v>
      </c>
      <c r="E1597" s="298"/>
      <c r="F1597" s="299">
        <v>300563.5</v>
      </c>
      <c r="G1597" s="299">
        <v>298463.09999999998</v>
      </c>
      <c r="H1597" s="289">
        <f t="shared" si="24"/>
        <v>99.301179284909836</v>
      </c>
    </row>
    <row r="1598" spans="1:8" x14ac:dyDescent="0.2">
      <c r="A1598" s="295" t="s">
        <v>1504</v>
      </c>
      <c r="B1598" s="296">
        <v>10</v>
      </c>
      <c r="C1598" s="296">
        <v>3</v>
      </c>
      <c r="D1598" s="297">
        <v>1010000000</v>
      </c>
      <c r="E1598" s="298"/>
      <c r="F1598" s="299">
        <v>945</v>
      </c>
      <c r="G1598" s="299">
        <v>884.4</v>
      </c>
      <c r="H1598" s="289">
        <f t="shared" si="24"/>
        <v>93.587301587301582</v>
      </c>
    </row>
    <row r="1599" spans="1:8" x14ac:dyDescent="0.2">
      <c r="A1599" s="295" t="s">
        <v>1505</v>
      </c>
      <c r="B1599" s="296">
        <v>10</v>
      </c>
      <c r="C1599" s="296">
        <v>3</v>
      </c>
      <c r="D1599" s="297">
        <v>1010042290</v>
      </c>
      <c r="E1599" s="298"/>
      <c r="F1599" s="299">
        <v>945</v>
      </c>
      <c r="G1599" s="299">
        <v>884.4</v>
      </c>
      <c r="H1599" s="289">
        <f t="shared" si="24"/>
        <v>93.587301587301582</v>
      </c>
    </row>
    <row r="1600" spans="1:8" x14ac:dyDescent="0.2">
      <c r="A1600" s="295" t="s">
        <v>698</v>
      </c>
      <c r="B1600" s="296">
        <v>10</v>
      </c>
      <c r="C1600" s="296">
        <v>3</v>
      </c>
      <c r="D1600" s="297">
        <v>1010042290</v>
      </c>
      <c r="E1600" s="298">
        <v>200</v>
      </c>
      <c r="F1600" s="299">
        <v>945</v>
      </c>
      <c r="G1600" s="299">
        <v>884.4</v>
      </c>
      <c r="H1600" s="289">
        <f t="shared" si="24"/>
        <v>93.587301587301582</v>
      </c>
    </row>
    <row r="1601" spans="1:8" ht="22.5" x14ac:dyDescent="0.2">
      <c r="A1601" s="295" t="s">
        <v>1506</v>
      </c>
      <c r="B1601" s="296">
        <v>10</v>
      </c>
      <c r="C1601" s="296">
        <v>3</v>
      </c>
      <c r="D1601" s="297">
        <v>1030000000</v>
      </c>
      <c r="E1601" s="298"/>
      <c r="F1601" s="299">
        <v>299618.5</v>
      </c>
      <c r="G1601" s="299">
        <v>297578.7</v>
      </c>
      <c r="H1601" s="289">
        <f t="shared" si="24"/>
        <v>99.319200917166341</v>
      </c>
    </row>
    <row r="1602" spans="1:8" ht="22.5" x14ac:dyDescent="0.2">
      <c r="A1602" s="295" t="s">
        <v>1507</v>
      </c>
      <c r="B1602" s="296">
        <v>10</v>
      </c>
      <c r="C1602" s="296">
        <v>3</v>
      </c>
      <c r="D1602" s="297">
        <v>1030089093</v>
      </c>
      <c r="E1602" s="298"/>
      <c r="F1602" s="299">
        <v>55200</v>
      </c>
      <c r="G1602" s="299">
        <v>55200</v>
      </c>
      <c r="H1602" s="289">
        <f t="shared" si="24"/>
        <v>100</v>
      </c>
    </row>
    <row r="1603" spans="1:8" ht="22.5" x14ac:dyDescent="0.2">
      <c r="A1603" s="295" t="s">
        <v>724</v>
      </c>
      <c r="B1603" s="296">
        <v>10</v>
      </c>
      <c r="C1603" s="296">
        <v>3</v>
      </c>
      <c r="D1603" s="297">
        <v>1030089093</v>
      </c>
      <c r="E1603" s="298">
        <v>600</v>
      </c>
      <c r="F1603" s="299">
        <v>55200</v>
      </c>
      <c r="G1603" s="299">
        <v>55200</v>
      </c>
      <c r="H1603" s="289">
        <f t="shared" si="24"/>
        <v>100</v>
      </c>
    </row>
    <row r="1604" spans="1:8" x14ac:dyDescent="0.2">
      <c r="A1604" s="295" t="s">
        <v>1508</v>
      </c>
      <c r="B1604" s="296">
        <v>10</v>
      </c>
      <c r="C1604" s="296">
        <v>3</v>
      </c>
      <c r="D1604" s="297">
        <v>1030100000</v>
      </c>
      <c r="E1604" s="298"/>
      <c r="F1604" s="299">
        <v>218758.39999999999</v>
      </c>
      <c r="G1604" s="299">
        <v>216834.2</v>
      </c>
      <c r="H1604" s="289">
        <f t="shared" si="24"/>
        <v>99.12039949094526</v>
      </c>
    </row>
    <row r="1605" spans="1:8" ht="67.5" x14ac:dyDescent="0.2">
      <c r="A1605" s="295" t="s">
        <v>1509</v>
      </c>
      <c r="B1605" s="296">
        <v>10</v>
      </c>
      <c r="C1605" s="296">
        <v>3</v>
      </c>
      <c r="D1605" s="297">
        <v>1030176070</v>
      </c>
      <c r="E1605" s="298"/>
      <c r="F1605" s="299">
        <v>169930.8</v>
      </c>
      <c r="G1605" s="299">
        <v>169124.1</v>
      </c>
      <c r="H1605" s="289">
        <f t="shared" si="24"/>
        <v>99.525277348191153</v>
      </c>
    </row>
    <row r="1606" spans="1:8" x14ac:dyDescent="0.2">
      <c r="A1606" s="295" t="s">
        <v>710</v>
      </c>
      <c r="B1606" s="296">
        <v>10</v>
      </c>
      <c r="C1606" s="296">
        <v>3</v>
      </c>
      <c r="D1606" s="297">
        <v>1030176070</v>
      </c>
      <c r="E1606" s="298">
        <v>500</v>
      </c>
      <c r="F1606" s="299">
        <v>169930.8</v>
      </c>
      <c r="G1606" s="299">
        <v>169124.1</v>
      </c>
      <c r="H1606" s="289">
        <f t="shared" si="24"/>
        <v>99.525277348191153</v>
      </c>
    </row>
    <row r="1607" spans="1:8" ht="22.5" x14ac:dyDescent="0.2">
      <c r="A1607" s="295" t="s">
        <v>1510</v>
      </c>
      <c r="B1607" s="296">
        <v>10</v>
      </c>
      <c r="C1607" s="296">
        <v>3</v>
      </c>
      <c r="D1607" s="297">
        <v>1030189060</v>
      </c>
      <c r="E1607" s="298"/>
      <c r="F1607" s="299">
        <v>48827.6</v>
      </c>
      <c r="G1607" s="299">
        <v>47710.1</v>
      </c>
      <c r="H1607" s="289">
        <f t="shared" si="24"/>
        <v>97.711335392278144</v>
      </c>
    </row>
    <row r="1608" spans="1:8" x14ac:dyDescent="0.2">
      <c r="A1608" s="295" t="s">
        <v>707</v>
      </c>
      <c r="B1608" s="296">
        <v>10</v>
      </c>
      <c r="C1608" s="296">
        <v>3</v>
      </c>
      <c r="D1608" s="297">
        <v>1030189060</v>
      </c>
      <c r="E1608" s="298">
        <v>300</v>
      </c>
      <c r="F1608" s="299">
        <v>48827.6</v>
      </c>
      <c r="G1608" s="299">
        <v>47710.1</v>
      </c>
      <c r="H1608" s="289">
        <f t="shared" si="24"/>
        <v>97.711335392278144</v>
      </c>
    </row>
    <row r="1609" spans="1:8" x14ac:dyDescent="0.2">
      <c r="A1609" s="295" t="s">
        <v>1511</v>
      </c>
      <c r="B1609" s="296">
        <v>10</v>
      </c>
      <c r="C1609" s="296">
        <v>3</v>
      </c>
      <c r="D1609" s="297" t="s">
        <v>1512</v>
      </c>
      <c r="E1609" s="298"/>
      <c r="F1609" s="299">
        <v>25660.1</v>
      </c>
      <c r="G1609" s="299">
        <v>25544.5</v>
      </c>
      <c r="H1609" s="289">
        <f t="shared" si="24"/>
        <v>99.549495130572367</v>
      </c>
    </row>
    <row r="1610" spans="1:8" x14ac:dyDescent="0.2">
      <c r="A1610" s="295" t="s">
        <v>1513</v>
      </c>
      <c r="B1610" s="296">
        <v>10</v>
      </c>
      <c r="C1610" s="296">
        <v>3</v>
      </c>
      <c r="D1610" s="297" t="s">
        <v>1514</v>
      </c>
      <c r="E1610" s="298"/>
      <c r="F1610" s="299">
        <v>3829.3</v>
      </c>
      <c r="G1610" s="299">
        <v>3808.1</v>
      </c>
      <c r="H1610" s="289">
        <f t="shared" si="24"/>
        <v>99.446374010915832</v>
      </c>
    </row>
    <row r="1611" spans="1:8" x14ac:dyDescent="0.2">
      <c r="A1611" s="295" t="s">
        <v>707</v>
      </c>
      <c r="B1611" s="296">
        <v>10</v>
      </c>
      <c r="C1611" s="296">
        <v>3</v>
      </c>
      <c r="D1611" s="297" t="s">
        <v>1514</v>
      </c>
      <c r="E1611" s="298">
        <v>300</v>
      </c>
      <c r="F1611" s="299">
        <v>3829.3</v>
      </c>
      <c r="G1611" s="299">
        <v>3808.1</v>
      </c>
      <c r="H1611" s="289">
        <f t="shared" si="24"/>
        <v>99.446374010915832</v>
      </c>
    </row>
    <row r="1612" spans="1:8" x14ac:dyDescent="0.2">
      <c r="A1612" s="295" t="s">
        <v>1515</v>
      </c>
      <c r="B1612" s="296">
        <v>10</v>
      </c>
      <c r="C1612" s="296">
        <v>3</v>
      </c>
      <c r="D1612" s="297" t="s">
        <v>1516</v>
      </c>
      <c r="E1612" s="298"/>
      <c r="F1612" s="299">
        <v>21830.799999999999</v>
      </c>
      <c r="G1612" s="299">
        <v>21736.400000000001</v>
      </c>
      <c r="H1612" s="289">
        <f t="shared" si="24"/>
        <v>99.567583414258763</v>
      </c>
    </row>
    <row r="1613" spans="1:8" ht="22.5" x14ac:dyDescent="0.2">
      <c r="A1613" s="295" t="s">
        <v>724</v>
      </c>
      <c r="B1613" s="296">
        <v>10</v>
      </c>
      <c r="C1613" s="296">
        <v>3</v>
      </c>
      <c r="D1613" s="297" t="s">
        <v>1516</v>
      </c>
      <c r="E1613" s="298">
        <v>600</v>
      </c>
      <c r="F1613" s="299">
        <v>21830.799999999999</v>
      </c>
      <c r="G1613" s="299">
        <v>21736.400000000001</v>
      </c>
      <c r="H1613" s="289">
        <f t="shared" si="24"/>
        <v>99.567583414258763</v>
      </c>
    </row>
    <row r="1614" spans="1:8" ht="22.5" x14ac:dyDescent="0.2">
      <c r="A1614" s="295" t="s">
        <v>1005</v>
      </c>
      <c r="B1614" s="296">
        <v>10</v>
      </c>
      <c r="C1614" s="296">
        <v>3</v>
      </c>
      <c r="D1614" s="297">
        <v>1600000000</v>
      </c>
      <c r="E1614" s="298"/>
      <c r="F1614" s="299">
        <v>10026.9</v>
      </c>
      <c r="G1614" s="299">
        <v>10007.6</v>
      </c>
      <c r="H1614" s="289">
        <f t="shared" ref="H1614:H1677" si="25">+G1614/F1614*100</f>
        <v>99.807517777179399</v>
      </c>
    </row>
    <row r="1615" spans="1:8" x14ac:dyDescent="0.2">
      <c r="A1615" s="295" t="s">
        <v>1517</v>
      </c>
      <c r="B1615" s="296">
        <v>10</v>
      </c>
      <c r="C1615" s="296">
        <v>3</v>
      </c>
      <c r="D1615" s="297">
        <v>1650000000</v>
      </c>
      <c r="E1615" s="298"/>
      <c r="F1615" s="299">
        <v>10026.9</v>
      </c>
      <c r="G1615" s="299">
        <v>10007.6</v>
      </c>
      <c r="H1615" s="289">
        <f t="shared" si="25"/>
        <v>99.807517777179399</v>
      </c>
    </row>
    <row r="1616" spans="1:8" x14ac:dyDescent="0.2">
      <c r="A1616" s="295" t="s">
        <v>1518</v>
      </c>
      <c r="B1616" s="296">
        <v>10</v>
      </c>
      <c r="C1616" s="296">
        <v>3</v>
      </c>
      <c r="D1616" s="297">
        <v>1650082010</v>
      </c>
      <c r="E1616" s="298"/>
      <c r="F1616" s="299">
        <v>10026.9</v>
      </c>
      <c r="G1616" s="299">
        <v>10007.6</v>
      </c>
      <c r="H1616" s="289">
        <f t="shared" si="25"/>
        <v>99.807517777179399</v>
      </c>
    </row>
    <row r="1617" spans="1:8" x14ac:dyDescent="0.2">
      <c r="A1617" s="295" t="s">
        <v>707</v>
      </c>
      <c r="B1617" s="296">
        <v>10</v>
      </c>
      <c r="C1617" s="296">
        <v>3</v>
      </c>
      <c r="D1617" s="297">
        <v>1650082010</v>
      </c>
      <c r="E1617" s="298">
        <v>300</v>
      </c>
      <c r="F1617" s="299">
        <v>10026.9</v>
      </c>
      <c r="G1617" s="299">
        <v>10007.6</v>
      </c>
      <c r="H1617" s="289">
        <f t="shared" si="25"/>
        <v>99.807517777179399</v>
      </c>
    </row>
    <row r="1618" spans="1:8" ht="22.5" x14ac:dyDescent="0.2">
      <c r="A1618" s="295" t="s">
        <v>849</v>
      </c>
      <c r="B1618" s="296">
        <v>10</v>
      </c>
      <c r="C1618" s="296">
        <v>3</v>
      </c>
      <c r="D1618" s="297">
        <v>1800000000</v>
      </c>
      <c r="E1618" s="298"/>
      <c r="F1618" s="299">
        <v>200</v>
      </c>
      <c r="G1618" s="299">
        <v>200</v>
      </c>
      <c r="H1618" s="289">
        <f t="shared" si="25"/>
        <v>100</v>
      </c>
    </row>
    <row r="1619" spans="1:8" x14ac:dyDescent="0.2">
      <c r="A1619" s="295" t="s">
        <v>888</v>
      </c>
      <c r="B1619" s="296">
        <v>10</v>
      </c>
      <c r="C1619" s="296">
        <v>3</v>
      </c>
      <c r="D1619" s="297" t="s">
        <v>889</v>
      </c>
      <c r="E1619" s="298"/>
      <c r="F1619" s="299">
        <v>200</v>
      </c>
      <c r="G1619" s="299">
        <v>200</v>
      </c>
      <c r="H1619" s="289">
        <f t="shared" si="25"/>
        <v>100</v>
      </c>
    </row>
    <row r="1620" spans="1:8" x14ac:dyDescent="0.2">
      <c r="A1620" s="295" t="s">
        <v>1519</v>
      </c>
      <c r="B1620" s="296">
        <v>10</v>
      </c>
      <c r="C1620" s="296">
        <v>3</v>
      </c>
      <c r="D1620" s="297" t="s">
        <v>1520</v>
      </c>
      <c r="E1620" s="298"/>
      <c r="F1620" s="299">
        <v>200</v>
      </c>
      <c r="G1620" s="299">
        <v>200</v>
      </c>
      <c r="H1620" s="289">
        <f t="shared" si="25"/>
        <v>100</v>
      </c>
    </row>
    <row r="1621" spans="1:8" x14ac:dyDescent="0.2">
      <c r="A1621" s="295" t="s">
        <v>710</v>
      </c>
      <c r="B1621" s="296">
        <v>10</v>
      </c>
      <c r="C1621" s="296">
        <v>3</v>
      </c>
      <c r="D1621" s="297" t="s">
        <v>1520</v>
      </c>
      <c r="E1621" s="298">
        <v>500</v>
      </c>
      <c r="F1621" s="299">
        <v>200</v>
      </c>
      <c r="G1621" s="299">
        <v>200</v>
      </c>
      <c r="H1621" s="289">
        <f t="shared" si="25"/>
        <v>100</v>
      </c>
    </row>
    <row r="1622" spans="1:8" ht="22.5" x14ac:dyDescent="0.2">
      <c r="A1622" s="295" t="s">
        <v>759</v>
      </c>
      <c r="B1622" s="296">
        <v>10</v>
      </c>
      <c r="C1622" s="296">
        <v>3</v>
      </c>
      <c r="D1622" s="297">
        <v>1900000000</v>
      </c>
      <c r="E1622" s="298"/>
      <c r="F1622" s="299">
        <v>13763.6</v>
      </c>
      <c r="G1622" s="299">
        <v>13337.2</v>
      </c>
      <c r="H1622" s="289">
        <f t="shared" si="25"/>
        <v>96.901973320933479</v>
      </c>
    </row>
    <row r="1623" spans="1:8" x14ac:dyDescent="0.2">
      <c r="A1623" s="295" t="s">
        <v>760</v>
      </c>
      <c r="B1623" s="296">
        <v>10</v>
      </c>
      <c r="C1623" s="296">
        <v>3</v>
      </c>
      <c r="D1623" s="297">
        <v>1930000000</v>
      </c>
      <c r="E1623" s="298"/>
      <c r="F1623" s="299">
        <v>13763.6</v>
      </c>
      <c r="G1623" s="299">
        <v>13337.2</v>
      </c>
      <c r="H1623" s="289">
        <f t="shared" si="25"/>
        <v>96.901973320933479</v>
      </c>
    </row>
    <row r="1624" spans="1:8" x14ac:dyDescent="0.2">
      <c r="A1624" s="295" t="s">
        <v>761</v>
      </c>
      <c r="B1624" s="296">
        <v>10</v>
      </c>
      <c r="C1624" s="296">
        <v>3</v>
      </c>
      <c r="D1624" s="297">
        <v>1930008830</v>
      </c>
      <c r="E1624" s="298"/>
      <c r="F1624" s="299">
        <v>13763.6</v>
      </c>
      <c r="G1624" s="299">
        <v>13337.2</v>
      </c>
      <c r="H1624" s="289">
        <f t="shared" si="25"/>
        <v>96.901973320933479</v>
      </c>
    </row>
    <row r="1625" spans="1:8" x14ac:dyDescent="0.2">
      <c r="A1625" s="295" t="s">
        <v>698</v>
      </c>
      <c r="B1625" s="296">
        <v>10</v>
      </c>
      <c r="C1625" s="296">
        <v>3</v>
      </c>
      <c r="D1625" s="297">
        <v>1930008830</v>
      </c>
      <c r="E1625" s="298">
        <v>200</v>
      </c>
      <c r="F1625" s="299">
        <v>13763.6</v>
      </c>
      <c r="G1625" s="299">
        <v>13337.2</v>
      </c>
      <c r="H1625" s="289">
        <f t="shared" si="25"/>
        <v>96.901973320933479</v>
      </c>
    </row>
    <row r="1626" spans="1:8" x14ac:dyDescent="0.2">
      <c r="A1626" s="295" t="s">
        <v>1159</v>
      </c>
      <c r="B1626" s="296">
        <v>10</v>
      </c>
      <c r="C1626" s="296">
        <v>3</v>
      </c>
      <c r="D1626" s="297">
        <v>2400000000</v>
      </c>
      <c r="E1626" s="298"/>
      <c r="F1626" s="299">
        <v>2198.3000000000002</v>
      </c>
      <c r="G1626" s="299">
        <v>1454.7</v>
      </c>
      <c r="H1626" s="289">
        <f t="shared" si="25"/>
        <v>66.17386162034299</v>
      </c>
    </row>
    <row r="1627" spans="1:8" ht="22.5" x14ac:dyDescent="0.2">
      <c r="A1627" s="295" t="s">
        <v>1160</v>
      </c>
      <c r="B1627" s="296">
        <v>10</v>
      </c>
      <c r="C1627" s="296">
        <v>3</v>
      </c>
      <c r="D1627" s="297">
        <v>2410000000</v>
      </c>
      <c r="E1627" s="298"/>
      <c r="F1627" s="299">
        <v>2198.3000000000002</v>
      </c>
      <c r="G1627" s="299">
        <v>1454.7</v>
      </c>
      <c r="H1627" s="289">
        <f t="shared" si="25"/>
        <v>66.17386162034299</v>
      </c>
    </row>
    <row r="1628" spans="1:8" ht="22.5" x14ac:dyDescent="0.2">
      <c r="A1628" s="295" t="s">
        <v>1354</v>
      </c>
      <c r="B1628" s="296">
        <v>10</v>
      </c>
      <c r="C1628" s="296">
        <v>3</v>
      </c>
      <c r="D1628" s="297">
        <v>2410100000</v>
      </c>
      <c r="E1628" s="298"/>
      <c r="F1628" s="299">
        <v>2198.3000000000002</v>
      </c>
      <c r="G1628" s="299">
        <v>1454.7</v>
      </c>
      <c r="H1628" s="289">
        <f t="shared" si="25"/>
        <v>66.17386162034299</v>
      </c>
    </row>
    <row r="1629" spans="1:8" ht="22.5" x14ac:dyDescent="0.2">
      <c r="A1629" s="295" t="s">
        <v>1355</v>
      </c>
      <c r="B1629" s="296">
        <v>10</v>
      </c>
      <c r="C1629" s="296">
        <v>3</v>
      </c>
      <c r="D1629" s="297">
        <v>2410142250</v>
      </c>
      <c r="E1629" s="298"/>
      <c r="F1629" s="299">
        <v>1159.5999999999999</v>
      </c>
      <c r="G1629" s="299">
        <v>416.4</v>
      </c>
      <c r="H1629" s="289">
        <f t="shared" si="25"/>
        <v>35.908934115212141</v>
      </c>
    </row>
    <row r="1630" spans="1:8" x14ac:dyDescent="0.2">
      <c r="A1630" s="295" t="s">
        <v>698</v>
      </c>
      <c r="B1630" s="296">
        <v>10</v>
      </c>
      <c r="C1630" s="296">
        <v>3</v>
      </c>
      <c r="D1630" s="297">
        <v>2410142250</v>
      </c>
      <c r="E1630" s="298">
        <v>200</v>
      </c>
      <c r="F1630" s="299">
        <v>749.6</v>
      </c>
      <c r="G1630" s="299">
        <v>206.4</v>
      </c>
      <c r="H1630" s="289">
        <f t="shared" si="25"/>
        <v>27.534685165421557</v>
      </c>
    </row>
    <row r="1631" spans="1:8" x14ac:dyDescent="0.2">
      <c r="A1631" s="295" t="s">
        <v>707</v>
      </c>
      <c r="B1631" s="296">
        <v>10</v>
      </c>
      <c r="C1631" s="296">
        <v>3</v>
      </c>
      <c r="D1631" s="297">
        <v>2410142250</v>
      </c>
      <c r="E1631" s="298">
        <v>300</v>
      </c>
      <c r="F1631" s="299">
        <v>120</v>
      </c>
      <c r="G1631" s="299">
        <v>0</v>
      </c>
      <c r="H1631" s="289">
        <f t="shared" si="25"/>
        <v>0</v>
      </c>
    </row>
    <row r="1632" spans="1:8" ht="22.5" x14ac:dyDescent="0.2">
      <c r="A1632" s="295" t="s">
        <v>724</v>
      </c>
      <c r="B1632" s="296">
        <v>10</v>
      </c>
      <c r="C1632" s="296">
        <v>3</v>
      </c>
      <c r="D1632" s="297">
        <v>2410142250</v>
      </c>
      <c r="E1632" s="298">
        <v>600</v>
      </c>
      <c r="F1632" s="299">
        <v>290</v>
      </c>
      <c r="G1632" s="299">
        <v>210</v>
      </c>
      <c r="H1632" s="289">
        <f t="shared" si="25"/>
        <v>72.41379310344827</v>
      </c>
    </row>
    <row r="1633" spans="1:8" ht="22.5" x14ac:dyDescent="0.2">
      <c r="A1633" s="295" t="s">
        <v>1521</v>
      </c>
      <c r="B1633" s="296">
        <v>10</v>
      </c>
      <c r="C1633" s="296">
        <v>3</v>
      </c>
      <c r="D1633" s="297">
        <v>2410176110</v>
      </c>
      <c r="E1633" s="298"/>
      <c r="F1633" s="299">
        <v>1038.7</v>
      </c>
      <c r="G1633" s="299">
        <v>1038.3</v>
      </c>
      <c r="H1633" s="289">
        <f t="shared" si="25"/>
        <v>99.961490324444</v>
      </c>
    </row>
    <row r="1634" spans="1:8" x14ac:dyDescent="0.2">
      <c r="A1634" s="295" t="s">
        <v>710</v>
      </c>
      <c r="B1634" s="296">
        <v>10</v>
      </c>
      <c r="C1634" s="296">
        <v>3</v>
      </c>
      <c r="D1634" s="297">
        <v>2410176110</v>
      </c>
      <c r="E1634" s="298">
        <v>500</v>
      </c>
      <c r="F1634" s="299">
        <v>1038.7</v>
      </c>
      <c r="G1634" s="299">
        <v>1038.3</v>
      </c>
      <c r="H1634" s="289">
        <f t="shared" si="25"/>
        <v>99.961490324444</v>
      </c>
    </row>
    <row r="1635" spans="1:8" x14ac:dyDescent="0.2">
      <c r="A1635" s="295" t="s">
        <v>986</v>
      </c>
      <c r="B1635" s="296">
        <v>10</v>
      </c>
      <c r="C1635" s="296">
        <v>3</v>
      </c>
      <c r="D1635" s="297">
        <v>4000000000</v>
      </c>
      <c r="E1635" s="298"/>
      <c r="F1635" s="299">
        <v>32059.7</v>
      </c>
      <c r="G1635" s="299">
        <v>32059.7</v>
      </c>
      <c r="H1635" s="289">
        <f t="shared" si="25"/>
        <v>100</v>
      </c>
    </row>
    <row r="1636" spans="1:8" ht="22.5" x14ac:dyDescent="0.2">
      <c r="A1636" s="295" t="s">
        <v>1081</v>
      </c>
      <c r="B1636" s="296">
        <v>10</v>
      </c>
      <c r="C1636" s="296">
        <v>3</v>
      </c>
      <c r="D1636" s="297">
        <v>4010000000</v>
      </c>
      <c r="E1636" s="298"/>
      <c r="F1636" s="299">
        <v>32059.7</v>
      </c>
      <c r="G1636" s="299">
        <v>32059.7</v>
      </c>
      <c r="H1636" s="289">
        <f t="shared" si="25"/>
        <v>100</v>
      </c>
    </row>
    <row r="1637" spans="1:8" ht="22.5" x14ac:dyDescent="0.2">
      <c r="A1637" s="295" t="s">
        <v>1522</v>
      </c>
      <c r="B1637" s="296">
        <v>10</v>
      </c>
      <c r="C1637" s="296">
        <v>3</v>
      </c>
      <c r="D1637" s="297">
        <v>4010100000</v>
      </c>
      <c r="E1637" s="298"/>
      <c r="F1637" s="299">
        <v>32059.7</v>
      </c>
      <c r="G1637" s="299">
        <v>32059.7</v>
      </c>
      <c r="H1637" s="289">
        <f t="shared" si="25"/>
        <v>100</v>
      </c>
    </row>
    <row r="1638" spans="1:8" x14ac:dyDescent="0.2">
      <c r="A1638" s="295" t="s">
        <v>1083</v>
      </c>
      <c r="B1638" s="296">
        <v>10</v>
      </c>
      <c r="C1638" s="296">
        <v>3</v>
      </c>
      <c r="D1638" s="297" t="s">
        <v>1523</v>
      </c>
      <c r="E1638" s="298"/>
      <c r="F1638" s="299">
        <v>32059.7</v>
      </c>
      <c r="G1638" s="299">
        <v>32059.7</v>
      </c>
      <c r="H1638" s="289">
        <f t="shared" si="25"/>
        <v>100</v>
      </c>
    </row>
    <row r="1639" spans="1:8" x14ac:dyDescent="0.2">
      <c r="A1639" s="295" t="s">
        <v>707</v>
      </c>
      <c r="B1639" s="296">
        <v>10</v>
      </c>
      <c r="C1639" s="296">
        <v>3</v>
      </c>
      <c r="D1639" s="297" t="s">
        <v>1523</v>
      </c>
      <c r="E1639" s="298">
        <v>300</v>
      </c>
      <c r="F1639" s="299">
        <v>32059.7</v>
      </c>
      <c r="G1639" s="299">
        <v>32059.7</v>
      </c>
      <c r="H1639" s="289">
        <f t="shared" si="25"/>
        <v>100</v>
      </c>
    </row>
    <row r="1640" spans="1:8" x14ac:dyDescent="0.2">
      <c r="A1640" s="295" t="s">
        <v>1311</v>
      </c>
      <c r="B1640" s="296">
        <v>10</v>
      </c>
      <c r="C1640" s="296">
        <v>3</v>
      </c>
      <c r="D1640" s="297">
        <v>8700000000</v>
      </c>
      <c r="E1640" s="298"/>
      <c r="F1640" s="299">
        <v>17168</v>
      </c>
      <c r="G1640" s="299">
        <v>16851.5</v>
      </c>
      <c r="H1640" s="289">
        <f t="shared" si="25"/>
        <v>98.156453867660758</v>
      </c>
    </row>
    <row r="1641" spans="1:8" x14ac:dyDescent="0.2">
      <c r="A1641" s="295" t="s">
        <v>1524</v>
      </c>
      <c r="B1641" s="296">
        <v>10</v>
      </c>
      <c r="C1641" s="296">
        <v>3</v>
      </c>
      <c r="D1641" s="297">
        <v>8700076040</v>
      </c>
      <c r="E1641" s="298"/>
      <c r="F1641" s="299">
        <v>17168</v>
      </c>
      <c r="G1641" s="299">
        <v>16851.5</v>
      </c>
      <c r="H1641" s="289">
        <f t="shared" si="25"/>
        <v>98.156453867660758</v>
      </c>
    </row>
    <row r="1642" spans="1:8" x14ac:dyDescent="0.2">
      <c r="A1642" s="295" t="s">
        <v>710</v>
      </c>
      <c r="B1642" s="296">
        <v>10</v>
      </c>
      <c r="C1642" s="296">
        <v>3</v>
      </c>
      <c r="D1642" s="297">
        <v>8700076040</v>
      </c>
      <c r="E1642" s="298">
        <v>500</v>
      </c>
      <c r="F1642" s="299">
        <v>17168</v>
      </c>
      <c r="G1642" s="299">
        <v>16851.5</v>
      </c>
      <c r="H1642" s="289">
        <f t="shared" si="25"/>
        <v>98.156453867660758</v>
      </c>
    </row>
    <row r="1643" spans="1:8" x14ac:dyDescent="0.2">
      <c r="A1643" s="295" t="s">
        <v>728</v>
      </c>
      <c r="B1643" s="296">
        <v>10</v>
      </c>
      <c r="C1643" s="296">
        <v>3</v>
      </c>
      <c r="D1643" s="297">
        <v>9700000000</v>
      </c>
      <c r="E1643" s="298"/>
      <c r="F1643" s="299">
        <v>520</v>
      </c>
      <c r="G1643" s="299">
        <v>520</v>
      </c>
      <c r="H1643" s="289">
        <f t="shared" si="25"/>
        <v>100</v>
      </c>
    </row>
    <row r="1644" spans="1:8" x14ac:dyDescent="0.2">
      <c r="A1644" s="295" t="s">
        <v>729</v>
      </c>
      <c r="B1644" s="296">
        <v>10</v>
      </c>
      <c r="C1644" s="296">
        <v>3</v>
      </c>
      <c r="D1644" s="297">
        <v>9700004000</v>
      </c>
      <c r="E1644" s="298"/>
      <c r="F1644" s="299">
        <v>520</v>
      </c>
      <c r="G1644" s="299">
        <v>520</v>
      </c>
      <c r="H1644" s="289">
        <f t="shared" si="25"/>
        <v>100</v>
      </c>
    </row>
    <row r="1645" spans="1:8" x14ac:dyDescent="0.2">
      <c r="A1645" s="295" t="s">
        <v>707</v>
      </c>
      <c r="B1645" s="296">
        <v>10</v>
      </c>
      <c r="C1645" s="296">
        <v>3</v>
      </c>
      <c r="D1645" s="297">
        <v>9700004000</v>
      </c>
      <c r="E1645" s="298">
        <v>300</v>
      </c>
      <c r="F1645" s="299">
        <v>520</v>
      </c>
      <c r="G1645" s="299">
        <v>520</v>
      </c>
      <c r="H1645" s="289">
        <f t="shared" si="25"/>
        <v>100</v>
      </c>
    </row>
    <row r="1646" spans="1:8" x14ac:dyDescent="0.2">
      <c r="A1646" s="295" t="s">
        <v>700</v>
      </c>
      <c r="B1646" s="296">
        <v>10</v>
      </c>
      <c r="C1646" s="296">
        <v>3</v>
      </c>
      <c r="D1646" s="297">
        <v>9900000000</v>
      </c>
      <c r="E1646" s="298"/>
      <c r="F1646" s="299">
        <v>4575.1000000000004</v>
      </c>
      <c r="G1646" s="299">
        <v>4575.1000000000004</v>
      </c>
      <c r="H1646" s="289">
        <f t="shared" si="25"/>
        <v>100</v>
      </c>
    </row>
    <row r="1647" spans="1:8" ht="22.5" x14ac:dyDescent="0.2">
      <c r="A1647" s="295" t="s">
        <v>1525</v>
      </c>
      <c r="B1647" s="296">
        <v>10</v>
      </c>
      <c r="C1647" s="296">
        <v>3</v>
      </c>
      <c r="D1647" s="297">
        <v>9900052200</v>
      </c>
      <c r="E1647" s="298"/>
      <c r="F1647" s="299">
        <v>4575.1000000000004</v>
      </c>
      <c r="G1647" s="299">
        <v>4575.1000000000004</v>
      </c>
      <c r="H1647" s="289">
        <f t="shared" si="25"/>
        <v>100</v>
      </c>
    </row>
    <row r="1648" spans="1:8" x14ac:dyDescent="0.2">
      <c r="A1648" s="295" t="s">
        <v>707</v>
      </c>
      <c r="B1648" s="296">
        <v>10</v>
      </c>
      <c r="C1648" s="296">
        <v>3</v>
      </c>
      <c r="D1648" s="297">
        <v>9900052200</v>
      </c>
      <c r="E1648" s="298">
        <v>300</v>
      </c>
      <c r="F1648" s="299">
        <v>4575.1000000000004</v>
      </c>
      <c r="G1648" s="299">
        <v>4575.1000000000004</v>
      </c>
      <c r="H1648" s="289">
        <f t="shared" si="25"/>
        <v>100</v>
      </c>
    </row>
    <row r="1649" spans="1:8" s="285" customFormat="1" ht="10.5" x14ac:dyDescent="0.15">
      <c r="A1649" s="291" t="s">
        <v>1526</v>
      </c>
      <c r="B1649" s="292">
        <v>10</v>
      </c>
      <c r="C1649" s="292">
        <v>4</v>
      </c>
      <c r="D1649" s="293"/>
      <c r="E1649" s="294"/>
      <c r="F1649" s="282">
        <v>4834815.9000000004</v>
      </c>
      <c r="G1649" s="282">
        <v>4446079.5999999996</v>
      </c>
      <c r="H1649" s="283">
        <f t="shared" si="25"/>
        <v>91.959646281464387</v>
      </c>
    </row>
    <row r="1650" spans="1:8" x14ac:dyDescent="0.2">
      <c r="A1650" s="295" t="s">
        <v>721</v>
      </c>
      <c r="B1650" s="296">
        <v>10</v>
      </c>
      <c r="C1650" s="296">
        <v>4</v>
      </c>
      <c r="D1650" s="297">
        <v>700000000</v>
      </c>
      <c r="E1650" s="298"/>
      <c r="F1650" s="299">
        <v>94718.5</v>
      </c>
      <c r="G1650" s="299">
        <v>92154.6</v>
      </c>
      <c r="H1650" s="289">
        <f t="shared" si="25"/>
        <v>97.293137032364328</v>
      </c>
    </row>
    <row r="1651" spans="1:8" x14ac:dyDescent="0.2">
      <c r="A1651" s="295" t="s">
        <v>1144</v>
      </c>
      <c r="B1651" s="296">
        <v>10</v>
      </c>
      <c r="C1651" s="296">
        <v>4</v>
      </c>
      <c r="D1651" s="297">
        <v>710000000</v>
      </c>
      <c r="E1651" s="298"/>
      <c r="F1651" s="299">
        <v>94718.5</v>
      </c>
      <c r="G1651" s="299">
        <v>92154.6</v>
      </c>
      <c r="H1651" s="289">
        <f t="shared" si="25"/>
        <v>97.293137032364328</v>
      </c>
    </row>
    <row r="1652" spans="1:8" ht="22.5" x14ac:dyDescent="0.2">
      <c r="A1652" s="295" t="s">
        <v>1527</v>
      </c>
      <c r="B1652" s="296">
        <v>10</v>
      </c>
      <c r="C1652" s="296">
        <v>4</v>
      </c>
      <c r="D1652" s="297">
        <v>710042200</v>
      </c>
      <c r="E1652" s="298"/>
      <c r="F1652" s="299">
        <v>315</v>
      </c>
      <c r="G1652" s="299">
        <v>130.9</v>
      </c>
      <c r="H1652" s="289">
        <f t="shared" si="25"/>
        <v>41.555555555555557</v>
      </c>
    </row>
    <row r="1653" spans="1:8" x14ac:dyDescent="0.2">
      <c r="A1653" s="295" t="s">
        <v>707</v>
      </c>
      <c r="B1653" s="296">
        <v>10</v>
      </c>
      <c r="C1653" s="296">
        <v>4</v>
      </c>
      <c r="D1653" s="297">
        <v>710042200</v>
      </c>
      <c r="E1653" s="298">
        <v>300</v>
      </c>
      <c r="F1653" s="299">
        <v>315</v>
      </c>
      <c r="G1653" s="299">
        <v>130.9</v>
      </c>
      <c r="H1653" s="289">
        <f t="shared" si="25"/>
        <v>41.555555555555557</v>
      </c>
    </row>
    <row r="1654" spans="1:8" ht="45" x14ac:dyDescent="0.2">
      <c r="A1654" s="295" t="s">
        <v>1146</v>
      </c>
      <c r="B1654" s="296">
        <v>10</v>
      </c>
      <c r="C1654" s="296">
        <v>4</v>
      </c>
      <c r="D1654" s="297">
        <v>710100000</v>
      </c>
      <c r="E1654" s="298"/>
      <c r="F1654" s="299">
        <v>94403.5</v>
      </c>
      <c r="G1654" s="299">
        <v>92023.7</v>
      </c>
      <c r="H1654" s="289">
        <f t="shared" si="25"/>
        <v>97.479118888600524</v>
      </c>
    </row>
    <row r="1655" spans="1:8" ht="33.75" x14ac:dyDescent="0.2">
      <c r="A1655" s="295" t="s">
        <v>1528</v>
      </c>
      <c r="B1655" s="296">
        <v>10</v>
      </c>
      <c r="C1655" s="296">
        <v>4</v>
      </c>
      <c r="D1655" s="297">
        <v>710176090</v>
      </c>
      <c r="E1655" s="298"/>
      <c r="F1655" s="299">
        <v>94403.5</v>
      </c>
      <c r="G1655" s="299">
        <v>92023.7</v>
      </c>
      <c r="H1655" s="289">
        <f t="shared" si="25"/>
        <v>97.479118888600524</v>
      </c>
    </row>
    <row r="1656" spans="1:8" x14ac:dyDescent="0.2">
      <c r="A1656" s="295" t="s">
        <v>710</v>
      </c>
      <c r="B1656" s="296">
        <v>10</v>
      </c>
      <c r="C1656" s="296">
        <v>4</v>
      </c>
      <c r="D1656" s="297">
        <v>710176090</v>
      </c>
      <c r="E1656" s="298">
        <v>500</v>
      </c>
      <c r="F1656" s="299">
        <v>94403.5</v>
      </c>
      <c r="G1656" s="299">
        <v>92023.7</v>
      </c>
      <c r="H1656" s="289">
        <f t="shared" si="25"/>
        <v>97.479118888600524</v>
      </c>
    </row>
    <row r="1657" spans="1:8" ht="22.5" x14ac:dyDescent="0.2">
      <c r="A1657" s="295" t="s">
        <v>1204</v>
      </c>
      <c r="B1657" s="296">
        <v>10</v>
      </c>
      <c r="C1657" s="296">
        <v>4</v>
      </c>
      <c r="D1657" s="297">
        <v>1000000000</v>
      </c>
      <c r="E1657" s="298"/>
      <c r="F1657" s="299">
        <v>4684573.8</v>
      </c>
      <c r="G1657" s="299">
        <v>4298401.4000000004</v>
      </c>
      <c r="H1657" s="289">
        <f t="shared" si="25"/>
        <v>91.756509418210058</v>
      </c>
    </row>
    <row r="1658" spans="1:8" ht="22.5" x14ac:dyDescent="0.2">
      <c r="A1658" s="295" t="s">
        <v>1506</v>
      </c>
      <c r="B1658" s="296">
        <v>10</v>
      </c>
      <c r="C1658" s="296">
        <v>4</v>
      </c>
      <c r="D1658" s="297">
        <v>1030000000</v>
      </c>
      <c r="E1658" s="298"/>
      <c r="F1658" s="299">
        <v>3845085</v>
      </c>
      <c r="G1658" s="299">
        <v>3780174.9</v>
      </c>
      <c r="H1658" s="289">
        <f t="shared" si="25"/>
        <v>98.311868268191731</v>
      </c>
    </row>
    <row r="1659" spans="1:8" ht="33.75" x14ac:dyDescent="0.2">
      <c r="A1659" s="295" t="s">
        <v>1529</v>
      </c>
      <c r="B1659" s="296">
        <v>10</v>
      </c>
      <c r="C1659" s="296">
        <v>4</v>
      </c>
      <c r="D1659" s="297">
        <v>1030089073</v>
      </c>
      <c r="E1659" s="298"/>
      <c r="F1659" s="299">
        <v>15706.2</v>
      </c>
      <c r="G1659" s="299">
        <v>13784.1</v>
      </c>
      <c r="H1659" s="289">
        <f t="shared" si="25"/>
        <v>87.762157619284096</v>
      </c>
    </row>
    <row r="1660" spans="1:8" x14ac:dyDescent="0.2">
      <c r="A1660" s="295" t="s">
        <v>707</v>
      </c>
      <c r="B1660" s="296">
        <v>10</v>
      </c>
      <c r="C1660" s="296">
        <v>4</v>
      </c>
      <c r="D1660" s="297">
        <v>1030089073</v>
      </c>
      <c r="E1660" s="298">
        <v>300</v>
      </c>
      <c r="F1660" s="299">
        <v>15706.2</v>
      </c>
      <c r="G1660" s="299">
        <v>13784.1</v>
      </c>
      <c r="H1660" s="289">
        <f t="shared" si="25"/>
        <v>87.762157619284096</v>
      </c>
    </row>
    <row r="1661" spans="1:8" x14ac:dyDescent="0.2">
      <c r="A1661" s="295" t="s">
        <v>1508</v>
      </c>
      <c r="B1661" s="296">
        <v>10</v>
      </c>
      <c r="C1661" s="296">
        <v>4</v>
      </c>
      <c r="D1661" s="297">
        <v>1030100000</v>
      </c>
      <c r="E1661" s="298"/>
      <c r="F1661" s="299">
        <v>3122711.8</v>
      </c>
      <c r="G1661" s="299">
        <v>3060769.3</v>
      </c>
      <c r="H1661" s="289">
        <f t="shared" si="25"/>
        <v>98.016387551358406</v>
      </c>
    </row>
    <row r="1662" spans="1:8" ht="22.5" x14ac:dyDescent="0.2">
      <c r="A1662" s="295" t="s">
        <v>1530</v>
      </c>
      <c r="B1662" s="296">
        <v>10</v>
      </c>
      <c r="C1662" s="296">
        <v>4</v>
      </c>
      <c r="D1662" s="297">
        <v>1030152600</v>
      </c>
      <c r="E1662" s="298"/>
      <c r="F1662" s="299">
        <v>26062.5</v>
      </c>
      <c r="G1662" s="299">
        <v>17727.2</v>
      </c>
      <c r="H1662" s="289">
        <f t="shared" si="25"/>
        <v>68.018033573141494</v>
      </c>
    </row>
    <row r="1663" spans="1:8" x14ac:dyDescent="0.2">
      <c r="A1663" s="295" t="s">
        <v>707</v>
      </c>
      <c r="B1663" s="296">
        <v>10</v>
      </c>
      <c r="C1663" s="296">
        <v>4</v>
      </c>
      <c r="D1663" s="297">
        <v>1030152600</v>
      </c>
      <c r="E1663" s="298">
        <v>300</v>
      </c>
      <c r="F1663" s="299">
        <v>26062.5</v>
      </c>
      <c r="G1663" s="299">
        <v>17727.2</v>
      </c>
      <c r="H1663" s="289">
        <f t="shared" si="25"/>
        <v>68.018033573141494</v>
      </c>
    </row>
    <row r="1664" spans="1:8" ht="45" x14ac:dyDescent="0.2">
      <c r="A1664" s="295" t="s">
        <v>1531</v>
      </c>
      <c r="B1664" s="296">
        <v>10</v>
      </c>
      <c r="C1664" s="296">
        <v>4</v>
      </c>
      <c r="D1664" s="297">
        <v>1030152700</v>
      </c>
      <c r="E1664" s="298"/>
      <c r="F1664" s="299">
        <v>40838.6</v>
      </c>
      <c r="G1664" s="299">
        <v>30511.3</v>
      </c>
      <c r="H1664" s="289">
        <f t="shared" si="25"/>
        <v>74.711914708143766</v>
      </c>
    </row>
    <row r="1665" spans="1:8" x14ac:dyDescent="0.2">
      <c r="A1665" s="295" t="s">
        <v>698</v>
      </c>
      <c r="B1665" s="296">
        <v>10</v>
      </c>
      <c r="C1665" s="296">
        <v>4</v>
      </c>
      <c r="D1665" s="297">
        <v>1030152700</v>
      </c>
      <c r="E1665" s="298">
        <v>200</v>
      </c>
      <c r="F1665" s="299">
        <v>2</v>
      </c>
      <c r="G1665" s="299">
        <v>0</v>
      </c>
      <c r="H1665" s="289">
        <f t="shared" si="25"/>
        <v>0</v>
      </c>
    </row>
    <row r="1666" spans="1:8" x14ac:dyDescent="0.2">
      <c r="A1666" s="295" t="s">
        <v>707</v>
      </c>
      <c r="B1666" s="296">
        <v>10</v>
      </c>
      <c r="C1666" s="296">
        <v>4</v>
      </c>
      <c r="D1666" s="297">
        <v>1030152700</v>
      </c>
      <c r="E1666" s="298">
        <v>300</v>
      </c>
      <c r="F1666" s="299">
        <v>40836.6</v>
      </c>
      <c r="G1666" s="299">
        <v>30511.3</v>
      </c>
      <c r="H1666" s="289">
        <f t="shared" si="25"/>
        <v>74.715573774506211</v>
      </c>
    </row>
    <row r="1667" spans="1:8" ht="56.25" x14ac:dyDescent="0.2">
      <c r="A1667" s="295" t="s">
        <v>1532</v>
      </c>
      <c r="B1667" s="296">
        <v>10</v>
      </c>
      <c r="C1667" s="296">
        <v>4</v>
      </c>
      <c r="D1667" s="297">
        <v>1030153800</v>
      </c>
      <c r="E1667" s="298"/>
      <c r="F1667" s="299">
        <v>621523.69999999995</v>
      </c>
      <c r="G1667" s="299">
        <v>608577.80000000005</v>
      </c>
      <c r="H1667" s="289">
        <f t="shared" si="25"/>
        <v>97.917070579931249</v>
      </c>
    </row>
    <row r="1668" spans="1:8" x14ac:dyDescent="0.2">
      <c r="A1668" s="295" t="s">
        <v>710</v>
      </c>
      <c r="B1668" s="296">
        <v>10</v>
      </c>
      <c r="C1668" s="296">
        <v>4</v>
      </c>
      <c r="D1668" s="297">
        <v>1030153800</v>
      </c>
      <c r="E1668" s="298">
        <v>500</v>
      </c>
      <c r="F1668" s="299">
        <v>621523.69999999995</v>
      </c>
      <c r="G1668" s="299">
        <v>608577.80000000005</v>
      </c>
      <c r="H1668" s="289">
        <f t="shared" si="25"/>
        <v>97.917070579931249</v>
      </c>
    </row>
    <row r="1669" spans="1:8" ht="56.25" x14ac:dyDescent="0.2">
      <c r="A1669" s="295" t="s">
        <v>1533</v>
      </c>
      <c r="B1669" s="296">
        <v>10</v>
      </c>
      <c r="C1669" s="296">
        <v>4</v>
      </c>
      <c r="D1669" s="297" t="s">
        <v>1534</v>
      </c>
      <c r="E1669" s="298"/>
      <c r="F1669" s="299">
        <v>79503.5</v>
      </c>
      <c r="G1669" s="299">
        <v>65172.1</v>
      </c>
      <c r="H1669" s="289">
        <f t="shared" si="25"/>
        <v>81.973875363977683</v>
      </c>
    </row>
    <row r="1670" spans="1:8" x14ac:dyDescent="0.2">
      <c r="A1670" s="295" t="s">
        <v>710</v>
      </c>
      <c r="B1670" s="296">
        <v>10</v>
      </c>
      <c r="C1670" s="296">
        <v>4</v>
      </c>
      <c r="D1670" s="297" t="s">
        <v>1534</v>
      </c>
      <c r="E1670" s="298">
        <v>500</v>
      </c>
      <c r="F1670" s="299">
        <v>79503.5</v>
      </c>
      <c r="G1670" s="299">
        <v>65172.1</v>
      </c>
      <c r="H1670" s="289">
        <f t="shared" si="25"/>
        <v>81.973875363977683</v>
      </c>
    </row>
    <row r="1671" spans="1:8" ht="78.75" x14ac:dyDescent="0.2">
      <c r="A1671" s="300" t="s">
        <v>1535</v>
      </c>
      <c r="B1671" s="301">
        <v>10</v>
      </c>
      <c r="C1671" s="301">
        <v>4</v>
      </c>
      <c r="D1671" s="301">
        <v>1030159400</v>
      </c>
      <c r="E1671" s="301"/>
      <c r="F1671" s="301">
        <v>153.9</v>
      </c>
      <c r="G1671" s="301">
        <v>0</v>
      </c>
      <c r="H1671" s="289">
        <f t="shared" si="25"/>
        <v>0</v>
      </c>
    </row>
    <row r="1672" spans="1:8" x14ac:dyDescent="0.2">
      <c r="A1672" s="300" t="s">
        <v>698</v>
      </c>
      <c r="B1672" s="301">
        <v>10</v>
      </c>
      <c r="C1672" s="301">
        <v>4</v>
      </c>
      <c r="D1672" s="301">
        <v>1030159400</v>
      </c>
      <c r="E1672" s="301">
        <v>200</v>
      </c>
      <c r="F1672" s="301">
        <v>153.9</v>
      </c>
      <c r="G1672" s="301">
        <v>0</v>
      </c>
      <c r="H1672" s="289">
        <f t="shared" si="25"/>
        <v>0</v>
      </c>
    </row>
    <row r="1673" spans="1:8" ht="22.5" x14ac:dyDescent="0.2">
      <c r="A1673" s="300" t="s">
        <v>1510</v>
      </c>
      <c r="B1673" s="301">
        <v>10</v>
      </c>
      <c r="C1673" s="301">
        <v>4</v>
      </c>
      <c r="D1673" s="301">
        <v>1030189060</v>
      </c>
      <c r="E1673" s="301"/>
      <c r="F1673" s="302">
        <v>300573</v>
      </c>
      <c r="G1673" s="302">
        <v>300529</v>
      </c>
      <c r="H1673" s="289">
        <f t="shared" si="25"/>
        <v>99.985361293263196</v>
      </c>
    </row>
    <row r="1674" spans="1:8" x14ac:dyDescent="0.2">
      <c r="A1674" s="300" t="s">
        <v>698</v>
      </c>
      <c r="B1674" s="301">
        <v>10</v>
      </c>
      <c r="C1674" s="301">
        <v>4</v>
      </c>
      <c r="D1674" s="301">
        <v>1030189060</v>
      </c>
      <c r="E1674" s="301">
        <v>200</v>
      </c>
      <c r="F1674" s="301">
        <v>12</v>
      </c>
      <c r="G1674" s="301">
        <v>1.5</v>
      </c>
      <c r="H1674" s="289">
        <f t="shared" si="25"/>
        <v>12.5</v>
      </c>
    </row>
    <row r="1675" spans="1:8" x14ac:dyDescent="0.2">
      <c r="A1675" s="300" t="s">
        <v>707</v>
      </c>
      <c r="B1675" s="301">
        <v>10</v>
      </c>
      <c r="C1675" s="301">
        <v>4</v>
      </c>
      <c r="D1675" s="301">
        <v>1030189060</v>
      </c>
      <c r="E1675" s="301">
        <v>300</v>
      </c>
      <c r="F1675" s="302">
        <v>300561</v>
      </c>
      <c r="G1675" s="302">
        <v>300527.5</v>
      </c>
      <c r="H1675" s="289">
        <f t="shared" si="25"/>
        <v>99.988854176024162</v>
      </c>
    </row>
    <row r="1676" spans="1:8" ht="33.75" x14ac:dyDescent="0.2">
      <c r="A1676" s="300" t="s">
        <v>1529</v>
      </c>
      <c r="B1676" s="301">
        <v>10</v>
      </c>
      <c r="C1676" s="301">
        <v>4</v>
      </c>
      <c r="D1676" s="301">
        <v>1030189070</v>
      </c>
      <c r="E1676" s="301"/>
      <c r="F1676" s="302">
        <v>3264.8</v>
      </c>
      <c r="G1676" s="302">
        <v>3255.8</v>
      </c>
      <c r="H1676" s="289">
        <f t="shared" si="25"/>
        <v>99.724332271502078</v>
      </c>
    </row>
    <row r="1677" spans="1:8" x14ac:dyDescent="0.2">
      <c r="A1677" s="300" t="s">
        <v>707</v>
      </c>
      <c r="B1677" s="301">
        <v>10</v>
      </c>
      <c r="C1677" s="301">
        <v>4</v>
      </c>
      <c r="D1677" s="301">
        <v>1030189070</v>
      </c>
      <c r="E1677" s="301">
        <v>300</v>
      </c>
      <c r="F1677" s="302">
        <v>3264.8</v>
      </c>
      <c r="G1677" s="302">
        <v>3255.8</v>
      </c>
      <c r="H1677" s="289">
        <f t="shared" si="25"/>
        <v>99.724332271502078</v>
      </c>
    </row>
    <row r="1678" spans="1:8" ht="33.75" x14ac:dyDescent="0.2">
      <c r="A1678" s="300" t="s">
        <v>1536</v>
      </c>
      <c r="B1678" s="301">
        <v>10</v>
      </c>
      <c r="C1678" s="301">
        <v>4</v>
      </c>
      <c r="D1678" s="301">
        <v>1030189071</v>
      </c>
      <c r="E1678" s="301"/>
      <c r="F1678" s="302">
        <v>8580.5</v>
      </c>
      <c r="G1678" s="302">
        <v>8446.5</v>
      </c>
      <c r="H1678" s="289">
        <f t="shared" ref="H1678:H1741" si="26">+G1678/F1678*100</f>
        <v>98.438319445253768</v>
      </c>
    </row>
    <row r="1679" spans="1:8" x14ac:dyDescent="0.2">
      <c r="A1679" s="300" t="s">
        <v>707</v>
      </c>
      <c r="B1679" s="301">
        <v>10</v>
      </c>
      <c r="C1679" s="301">
        <v>4</v>
      </c>
      <c r="D1679" s="301">
        <v>1030189071</v>
      </c>
      <c r="E1679" s="301">
        <v>300</v>
      </c>
      <c r="F1679" s="302">
        <v>8580.5</v>
      </c>
      <c r="G1679" s="302">
        <v>8446.5</v>
      </c>
      <c r="H1679" s="289">
        <f t="shared" si="26"/>
        <v>98.438319445253768</v>
      </c>
    </row>
    <row r="1680" spans="1:8" ht="33.75" x14ac:dyDescent="0.2">
      <c r="A1680" s="300" t="s">
        <v>1529</v>
      </c>
      <c r="B1680" s="301">
        <v>10</v>
      </c>
      <c r="C1680" s="301">
        <v>4</v>
      </c>
      <c r="D1680" s="301">
        <v>1030189073</v>
      </c>
      <c r="E1680" s="301"/>
      <c r="F1680" s="302">
        <v>28054.9</v>
      </c>
      <c r="G1680" s="302">
        <v>27421.599999999999</v>
      </c>
      <c r="H1680" s="289">
        <f t="shared" si="26"/>
        <v>97.742640323080806</v>
      </c>
    </row>
    <row r="1681" spans="1:8" x14ac:dyDescent="0.2">
      <c r="A1681" s="300" t="s">
        <v>707</v>
      </c>
      <c r="B1681" s="301">
        <v>10</v>
      </c>
      <c r="C1681" s="301">
        <v>4</v>
      </c>
      <c r="D1681" s="301">
        <v>1030189073</v>
      </c>
      <c r="E1681" s="301">
        <v>300</v>
      </c>
      <c r="F1681" s="302">
        <v>28054.9</v>
      </c>
      <c r="G1681" s="302">
        <v>27421.599999999999</v>
      </c>
      <c r="H1681" s="289">
        <f t="shared" si="26"/>
        <v>97.742640323080806</v>
      </c>
    </row>
    <row r="1682" spans="1:8" ht="33.75" x14ac:dyDescent="0.2">
      <c r="A1682" s="300" t="s">
        <v>1529</v>
      </c>
      <c r="B1682" s="301">
        <v>10</v>
      </c>
      <c r="C1682" s="301">
        <v>4</v>
      </c>
      <c r="D1682" s="301">
        <v>1030189074</v>
      </c>
      <c r="E1682" s="301"/>
      <c r="F1682" s="301">
        <v>827</v>
      </c>
      <c r="G1682" s="301">
        <v>827</v>
      </c>
      <c r="H1682" s="289">
        <f t="shared" si="26"/>
        <v>100</v>
      </c>
    </row>
    <row r="1683" spans="1:8" x14ac:dyDescent="0.2">
      <c r="A1683" s="300" t="s">
        <v>707</v>
      </c>
      <c r="B1683" s="301">
        <v>10</v>
      </c>
      <c r="C1683" s="301">
        <v>4</v>
      </c>
      <c r="D1683" s="301">
        <v>1030189074</v>
      </c>
      <c r="E1683" s="301">
        <v>300</v>
      </c>
      <c r="F1683" s="301">
        <v>827</v>
      </c>
      <c r="G1683" s="301">
        <v>827</v>
      </c>
      <c r="H1683" s="289">
        <f t="shared" si="26"/>
        <v>100</v>
      </c>
    </row>
    <row r="1684" spans="1:8" ht="22.5" x14ac:dyDescent="0.2">
      <c r="A1684" s="300" t="s">
        <v>1537</v>
      </c>
      <c r="B1684" s="301">
        <v>10</v>
      </c>
      <c r="C1684" s="301">
        <v>4</v>
      </c>
      <c r="D1684" s="301">
        <v>1030189080</v>
      </c>
      <c r="E1684" s="301"/>
      <c r="F1684" s="301">
        <v>400</v>
      </c>
      <c r="G1684" s="301">
        <v>300</v>
      </c>
      <c r="H1684" s="289">
        <f t="shared" si="26"/>
        <v>75</v>
      </c>
    </row>
    <row r="1685" spans="1:8" x14ac:dyDescent="0.2">
      <c r="A1685" s="300" t="s">
        <v>707</v>
      </c>
      <c r="B1685" s="301">
        <v>10</v>
      </c>
      <c r="C1685" s="301">
        <v>4</v>
      </c>
      <c r="D1685" s="301">
        <v>1030189080</v>
      </c>
      <c r="E1685" s="301">
        <v>300</v>
      </c>
      <c r="F1685" s="301">
        <v>400</v>
      </c>
      <c r="G1685" s="301">
        <v>300</v>
      </c>
      <c r="H1685" s="289">
        <f t="shared" si="26"/>
        <v>75</v>
      </c>
    </row>
    <row r="1686" spans="1:8" x14ac:dyDescent="0.2">
      <c r="A1686" s="300" t="s">
        <v>1538</v>
      </c>
      <c r="B1686" s="301">
        <v>10</v>
      </c>
      <c r="C1686" s="301">
        <v>4</v>
      </c>
      <c r="D1686" s="301" t="s">
        <v>1539</v>
      </c>
      <c r="E1686" s="301"/>
      <c r="F1686" s="302">
        <v>972039</v>
      </c>
      <c r="G1686" s="302">
        <v>972039</v>
      </c>
      <c r="H1686" s="289">
        <f t="shared" si="26"/>
        <v>100</v>
      </c>
    </row>
    <row r="1687" spans="1:8" x14ac:dyDescent="0.2">
      <c r="A1687" s="300" t="s">
        <v>710</v>
      </c>
      <c r="B1687" s="301">
        <v>10</v>
      </c>
      <c r="C1687" s="301">
        <v>4</v>
      </c>
      <c r="D1687" s="301" t="s">
        <v>1539</v>
      </c>
      <c r="E1687" s="301">
        <v>500</v>
      </c>
      <c r="F1687" s="302">
        <v>972039</v>
      </c>
      <c r="G1687" s="302">
        <v>972039</v>
      </c>
      <c r="H1687" s="289">
        <f t="shared" si="26"/>
        <v>100</v>
      </c>
    </row>
    <row r="1688" spans="1:8" x14ac:dyDescent="0.2">
      <c r="A1688" s="300" t="s">
        <v>1538</v>
      </c>
      <c r="B1688" s="301">
        <v>10</v>
      </c>
      <c r="C1688" s="301">
        <v>4</v>
      </c>
      <c r="D1688" s="301" t="s">
        <v>1540</v>
      </c>
      <c r="E1688" s="301"/>
      <c r="F1688" s="302">
        <v>1040890.4</v>
      </c>
      <c r="G1688" s="302">
        <v>1025962</v>
      </c>
      <c r="H1688" s="289">
        <f t="shared" si="26"/>
        <v>98.565804814800856</v>
      </c>
    </row>
    <row r="1689" spans="1:8" x14ac:dyDescent="0.2">
      <c r="A1689" s="300" t="s">
        <v>710</v>
      </c>
      <c r="B1689" s="301">
        <v>10</v>
      </c>
      <c r="C1689" s="301">
        <v>4</v>
      </c>
      <c r="D1689" s="301" t="s">
        <v>1540</v>
      </c>
      <c r="E1689" s="301">
        <v>500</v>
      </c>
      <c r="F1689" s="302">
        <v>1040890.4</v>
      </c>
      <c r="G1689" s="302">
        <v>1025962</v>
      </c>
      <c r="H1689" s="289">
        <f t="shared" si="26"/>
        <v>98.565804814800856</v>
      </c>
    </row>
    <row r="1690" spans="1:8" x14ac:dyDescent="0.2">
      <c r="A1690" s="300" t="s">
        <v>1511</v>
      </c>
      <c r="B1690" s="301">
        <v>10</v>
      </c>
      <c r="C1690" s="301">
        <v>4</v>
      </c>
      <c r="D1690" s="301" t="s">
        <v>1512</v>
      </c>
      <c r="E1690" s="301"/>
      <c r="F1690" s="302">
        <v>706667</v>
      </c>
      <c r="G1690" s="302">
        <v>705621.5</v>
      </c>
      <c r="H1690" s="289">
        <f t="shared" si="26"/>
        <v>99.852051956579274</v>
      </c>
    </row>
    <row r="1691" spans="1:8" ht="33.75" x14ac:dyDescent="0.2">
      <c r="A1691" s="300" t="s">
        <v>171</v>
      </c>
      <c r="B1691" s="301">
        <v>10</v>
      </c>
      <c r="C1691" s="301">
        <v>4</v>
      </c>
      <c r="D1691" s="301" t="s">
        <v>1541</v>
      </c>
      <c r="E1691" s="301"/>
      <c r="F1691" s="302">
        <v>188104.3</v>
      </c>
      <c r="G1691" s="302">
        <v>188104.3</v>
      </c>
      <c r="H1691" s="289">
        <f t="shared" si="26"/>
        <v>100</v>
      </c>
    </row>
    <row r="1692" spans="1:8" x14ac:dyDescent="0.2">
      <c r="A1692" s="300" t="s">
        <v>710</v>
      </c>
      <c r="B1692" s="301">
        <v>10</v>
      </c>
      <c r="C1692" s="301">
        <v>4</v>
      </c>
      <c r="D1692" s="301" t="s">
        <v>1541</v>
      </c>
      <c r="E1692" s="301">
        <v>500</v>
      </c>
      <c r="F1692" s="302">
        <v>188104.3</v>
      </c>
      <c r="G1692" s="302">
        <v>188104.3</v>
      </c>
      <c r="H1692" s="289">
        <f t="shared" si="26"/>
        <v>100</v>
      </c>
    </row>
    <row r="1693" spans="1:8" ht="22.5" x14ac:dyDescent="0.2">
      <c r="A1693" s="300" t="s">
        <v>1542</v>
      </c>
      <c r="B1693" s="301">
        <v>10</v>
      </c>
      <c r="C1693" s="301">
        <v>4</v>
      </c>
      <c r="D1693" s="301" t="s">
        <v>1543</v>
      </c>
      <c r="E1693" s="301"/>
      <c r="F1693" s="302">
        <v>509490</v>
      </c>
      <c r="G1693" s="302">
        <v>508464</v>
      </c>
      <c r="H1693" s="289">
        <f t="shared" si="26"/>
        <v>99.798622151563336</v>
      </c>
    </row>
    <row r="1694" spans="1:8" x14ac:dyDescent="0.2">
      <c r="A1694" s="300" t="s">
        <v>710</v>
      </c>
      <c r="B1694" s="301">
        <v>10</v>
      </c>
      <c r="C1694" s="301">
        <v>4</v>
      </c>
      <c r="D1694" s="301" t="s">
        <v>1543</v>
      </c>
      <c r="E1694" s="301">
        <v>500</v>
      </c>
      <c r="F1694" s="302">
        <v>509490</v>
      </c>
      <c r="G1694" s="302">
        <v>508464</v>
      </c>
      <c r="H1694" s="289">
        <f t="shared" si="26"/>
        <v>99.798622151563336</v>
      </c>
    </row>
    <row r="1695" spans="1:8" x14ac:dyDescent="0.2">
      <c r="A1695" s="300" t="s">
        <v>1544</v>
      </c>
      <c r="B1695" s="301">
        <v>10</v>
      </c>
      <c r="C1695" s="301">
        <v>4</v>
      </c>
      <c r="D1695" s="301" t="s">
        <v>1545</v>
      </c>
      <c r="E1695" s="301"/>
      <c r="F1695" s="302">
        <v>8712.7000000000007</v>
      </c>
      <c r="G1695" s="302">
        <v>8693.2000000000007</v>
      </c>
      <c r="H1695" s="289">
        <f t="shared" si="26"/>
        <v>99.776188781893097</v>
      </c>
    </row>
    <row r="1696" spans="1:8" x14ac:dyDescent="0.2">
      <c r="A1696" s="300" t="s">
        <v>698</v>
      </c>
      <c r="B1696" s="301">
        <v>10</v>
      </c>
      <c r="C1696" s="301">
        <v>4</v>
      </c>
      <c r="D1696" s="301" t="s">
        <v>1545</v>
      </c>
      <c r="E1696" s="301">
        <v>200</v>
      </c>
      <c r="F1696" s="301">
        <v>16.5</v>
      </c>
      <c r="G1696" s="301">
        <v>16.5</v>
      </c>
      <c r="H1696" s="289">
        <f t="shared" si="26"/>
        <v>100</v>
      </c>
    </row>
    <row r="1697" spans="1:8" x14ac:dyDescent="0.2">
      <c r="A1697" s="300" t="s">
        <v>707</v>
      </c>
      <c r="B1697" s="301">
        <v>10</v>
      </c>
      <c r="C1697" s="301">
        <v>4</v>
      </c>
      <c r="D1697" s="301" t="s">
        <v>1545</v>
      </c>
      <c r="E1697" s="301">
        <v>300</v>
      </c>
      <c r="F1697" s="302">
        <v>8696.2000000000007</v>
      </c>
      <c r="G1697" s="302">
        <v>8676.7000000000007</v>
      </c>
      <c r="H1697" s="289">
        <f t="shared" si="26"/>
        <v>99.775764126860011</v>
      </c>
    </row>
    <row r="1698" spans="1:8" x14ac:dyDescent="0.2">
      <c r="A1698" s="300" t="s">
        <v>1546</v>
      </c>
      <c r="B1698" s="301">
        <v>10</v>
      </c>
      <c r="C1698" s="301">
        <v>4</v>
      </c>
      <c r="D1698" s="301" t="s">
        <v>1547</v>
      </c>
      <c r="E1698" s="301"/>
      <c r="F1698" s="301">
        <v>360</v>
      </c>
      <c r="G1698" s="301">
        <v>360</v>
      </c>
      <c r="H1698" s="289">
        <f t="shared" si="26"/>
        <v>100</v>
      </c>
    </row>
    <row r="1699" spans="1:8" x14ac:dyDescent="0.2">
      <c r="A1699" s="300" t="s">
        <v>707</v>
      </c>
      <c r="B1699" s="301">
        <v>10</v>
      </c>
      <c r="C1699" s="301">
        <v>4</v>
      </c>
      <c r="D1699" s="301" t="s">
        <v>1547</v>
      </c>
      <c r="E1699" s="301">
        <v>300</v>
      </c>
      <c r="F1699" s="301">
        <v>360</v>
      </c>
      <c r="G1699" s="301">
        <v>360</v>
      </c>
      <c r="H1699" s="289">
        <f t="shared" si="26"/>
        <v>100</v>
      </c>
    </row>
    <row r="1700" spans="1:8" ht="33.75" x14ac:dyDescent="0.2">
      <c r="A1700" s="300" t="s">
        <v>1548</v>
      </c>
      <c r="B1700" s="301">
        <v>10</v>
      </c>
      <c r="C1700" s="301">
        <v>4</v>
      </c>
      <c r="D1700" s="301">
        <v>1050000000</v>
      </c>
      <c r="E1700" s="301"/>
      <c r="F1700" s="302">
        <v>839488.8</v>
      </c>
      <c r="G1700" s="302">
        <v>518226.5</v>
      </c>
      <c r="H1700" s="289">
        <f t="shared" si="26"/>
        <v>61.731198796219786</v>
      </c>
    </row>
    <row r="1701" spans="1:8" ht="33.75" x14ac:dyDescent="0.2">
      <c r="A1701" s="300" t="s">
        <v>1549</v>
      </c>
      <c r="B1701" s="301">
        <v>10</v>
      </c>
      <c r="C1701" s="301">
        <v>4</v>
      </c>
      <c r="D1701" s="301">
        <v>1050100000</v>
      </c>
      <c r="E1701" s="301"/>
      <c r="F1701" s="302">
        <v>839488.8</v>
      </c>
      <c r="G1701" s="302">
        <v>518226.5</v>
      </c>
      <c r="H1701" s="289">
        <f t="shared" si="26"/>
        <v>61.731198796219786</v>
      </c>
    </row>
    <row r="1702" spans="1:8" ht="45" x14ac:dyDescent="0.2">
      <c r="A1702" s="300" t="s">
        <v>1550</v>
      </c>
      <c r="B1702" s="301">
        <v>10</v>
      </c>
      <c r="C1702" s="301">
        <v>4</v>
      </c>
      <c r="D1702" s="301">
        <v>1050100310</v>
      </c>
      <c r="E1702" s="301"/>
      <c r="F1702" s="302">
        <v>64793.7</v>
      </c>
      <c r="G1702" s="302">
        <v>64060.4</v>
      </c>
      <c r="H1702" s="289">
        <f t="shared" si="26"/>
        <v>98.868254166685972</v>
      </c>
    </row>
    <row r="1703" spans="1:8" x14ac:dyDescent="0.2">
      <c r="A1703" s="300" t="s">
        <v>914</v>
      </c>
      <c r="B1703" s="301">
        <v>10</v>
      </c>
      <c r="C1703" s="301">
        <v>4</v>
      </c>
      <c r="D1703" s="301">
        <v>1050100310</v>
      </c>
      <c r="E1703" s="301">
        <v>400</v>
      </c>
      <c r="F1703" s="302">
        <v>64793.7</v>
      </c>
      <c r="G1703" s="302">
        <v>64060.4</v>
      </c>
      <c r="H1703" s="289">
        <f t="shared" si="26"/>
        <v>98.868254166685972</v>
      </c>
    </row>
    <row r="1704" spans="1:8" ht="22.5" x14ac:dyDescent="0.2">
      <c r="A1704" s="300" t="s">
        <v>1551</v>
      </c>
      <c r="B1704" s="301">
        <v>10</v>
      </c>
      <c r="C1704" s="301">
        <v>4</v>
      </c>
      <c r="D1704" s="301">
        <v>1050140100</v>
      </c>
      <c r="E1704" s="301"/>
      <c r="F1704" s="302">
        <v>26199.1</v>
      </c>
      <c r="G1704" s="302">
        <v>25639.200000000001</v>
      </c>
      <c r="H1704" s="289">
        <f t="shared" si="26"/>
        <v>97.862903687531258</v>
      </c>
    </row>
    <row r="1705" spans="1:8" x14ac:dyDescent="0.2">
      <c r="A1705" s="300" t="s">
        <v>698</v>
      </c>
      <c r="B1705" s="301">
        <v>10</v>
      </c>
      <c r="C1705" s="301">
        <v>4</v>
      </c>
      <c r="D1705" s="301">
        <v>1050140100</v>
      </c>
      <c r="E1705" s="301">
        <v>200</v>
      </c>
      <c r="F1705" s="301">
        <v>80</v>
      </c>
      <c r="G1705" s="301">
        <v>72.099999999999994</v>
      </c>
      <c r="H1705" s="289">
        <f t="shared" si="26"/>
        <v>90.124999999999986</v>
      </c>
    </row>
    <row r="1706" spans="1:8" x14ac:dyDescent="0.2">
      <c r="A1706" s="300" t="s">
        <v>713</v>
      </c>
      <c r="B1706" s="301">
        <v>10</v>
      </c>
      <c r="C1706" s="301">
        <v>4</v>
      </c>
      <c r="D1706" s="301">
        <v>1050140100</v>
      </c>
      <c r="E1706" s="301">
        <v>800</v>
      </c>
      <c r="F1706" s="302">
        <v>26119.1</v>
      </c>
      <c r="G1706" s="302">
        <v>25567.1</v>
      </c>
      <c r="H1706" s="289">
        <f t="shared" si="26"/>
        <v>97.886604056035623</v>
      </c>
    </row>
    <row r="1707" spans="1:8" ht="22.5" x14ac:dyDescent="0.2">
      <c r="A1707" s="300" t="s">
        <v>1552</v>
      </c>
      <c r="B1707" s="301">
        <v>10</v>
      </c>
      <c r="C1707" s="301">
        <v>4</v>
      </c>
      <c r="D1707" s="301" t="s">
        <v>1553</v>
      </c>
      <c r="E1707" s="301"/>
      <c r="F1707" s="302">
        <v>748496</v>
      </c>
      <c r="G1707" s="302">
        <v>428526.9</v>
      </c>
      <c r="H1707" s="289">
        <f t="shared" si="26"/>
        <v>57.251728800153913</v>
      </c>
    </row>
    <row r="1708" spans="1:8" x14ac:dyDescent="0.2">
      <c r="A1708" s="300" t="s">
        <v>914</v>
      </c>
      <c r="B1708" s="301">
        <v>10</v>
      </c>
      <c r="C1708" s="301">
        <v>4</v>
      </c>
      <c r="D1708" s="301" t="s">
        <v>1553</v>
      </c>
      <c r="E1708" s="301">
        <v>400</v>
      </c>
      <c r="F1708" s="302">
        <v>748496</v>
      </c>
      <c r="G1708" s="302">
        <v>428526.9</v>
      </c>
      <c r="H1708" s="289">
        <f t="shared" si="26"/>
        <v>57.251728800153913</v>
      </c>
    </row>
    <row r="1709" spans="1:8" ht="22.5" x14ac:dyDescent="0.2">
      <c r="A1709" s="300" t="s">
        <v>1005</v>
      </c>
      <c r="B1709" s="301">
        <v>10</v>
      </c>
      <c r="C1709" s="301">
        <v>4</v>
      </c>
      <c r="D1709" s="301">
        <v>1600000000</v>
      </c>
      <c r="E1709" s="301"/>
      <c r="F1709" s="302">
        <v>53865.5</v>
      </c>
      <c r="G1709" s="302">
        <v>53865.5</v>
      </c>
      <c r="H1709" s="289">
        <f t="shared" si="26"/>
        <v>100</v>
      </c>
    </row>
    <row r="1710" spans="1:8" x14ac:dyDescent="0.2">
      <c r="A1710" s="300" t="s">
        <v>1554</v>
      </c>
      <c r="B1710" s="301">
        <v>10</v>
      </c>
      <c r="C1710" s="301">
        <v>4</v>
      </c>
      <c r="D1710" s="301">
        <v>1640000000</v>
      </c>
      <c r="E1710" s="301"/>
      <c r="F1710" s="302">
        <v>53865.5</v>
      </c>
      <c r="G1710" s="302">
        <v>53865.5</v>
      </c>
      <c r="H1710" s="289">
        <f t="shared" si="26"/>
        <v>100</v>
      </c>
    </row>
    <row r="1711" spans="1:8" x14ac:dyDescent="0.2">
      <c r="A1711" s="300" t="s">
        <v>1555</v>
      </c>
      <c r="B1711" s="301">
        <v>10</v>
      </c>
      <c r="C1711" s="301">
        <v>4</v>
      </c>
      <c r="D1711" s="301" t="s">
        <v>1556</v>
      </c>
      <c r="E1711" s="301"/>
      <c r="F1711" s="302">
        <v>53865.5</v>
      </c>
      <c r="G1711" s="302">
        <v>53865.5</v>
      </c>
      <c r="H1711" s="289">
        <f t="shared" si="26"/>
        <v>100</v>
      </c>
    </row>
    <row r="1712" spans="1:8" x14ac:dyDescent="0.2">
      <c r="A1712" s="300" t="s">
        <v>710</v>
      </c>
      <c r="B1712" s="301">
        <v>10</v>
      </c>
      <c r="C1712" s="301">
        <v>4</v>
      </c>
      <c r="D1712" s="301" t="s">
        <v>1556</v>
      </c>
      <c r="E1712" s="301">
        <v>500</v>
      </c>
      <c r="F1712" s="302">
        <v>53865.5</v>
      </c>
      <c r="G1712" s="302">
        <v>53865.5</v>
      </c>
      <c r="H1712" s="289">
        <f t="shared" si="26"/>
        <v>100</v>
      </c>
    </row>
    <row r="1713" spans="1:8" x14ac:dyDescent="0.2">
      <c r="A1713" s="300" t="s">
        <v>936</v>
      </c>
      <c r="B1713" s="301">
        <v>10</v>
      </c>
      <c r="C1713" s="301">
        <v>4</v>
      </c>
      <c r="D1713" s="301">
        <v>8500000000</v>
      </c>
      <c r="E1713" s="301"/>
      <c r="F1713" s="302">
        <v>1658.1</v>
      </c>
      <c r="G1713" s="302">
        <v>1658.1</v>
      </c>
      <c r="H1713" s="289">
        <f t="shared" si="26"/>
        <v>100</v>
      </c>
    </row>
    <row r="1714" spans="1:8" ht="45" x14ac:dyDescent="0.2">
      <c r="A1714" s="300" t="s">
        <v>1557</v>
      </c>
      <c r="B1714" s="301">
        <v>10</v>
      </c>
      <c r="C1714" s="301">
        <v>4</v>
      </c>
      <c r="D1714" s="301">
        <v>8500085010</v>
      </c>
      <c r="E1714" s="301"/>
      <c r="F1714" s="302">
        <v>1658.1</v>
      </c>
      <c r="G1714" s="302">
        <v>1658.1</v>
      </c>
      <c r="H1714" s="289">
        <f t="shared" si="26"/>
        <v>100</v>
      </c>
    </row>
    <row r="1715" spans="1:8" x14ac:dyDescent="0.2">
      <c r="A1715" s="300" t="s">
        <v>707</v>
      </c>
      <c r="B1715" s="301">
        <v>10</v>
      </c>
      <c r="C1715" s="301">
        <v>4</v>
      </c>
      <c r="D1715" s="301">
        <v>8500085010</v>
      </c>
      <c r="E1715" s="301">
        <v>300</v>
      </c>
      <c r="F1715" s="302">
        <v>1658.1</v>
      </c>
      <c r="G1715" s="302">
        <v>1658.1</v>
      </c>
      <c r="H1715" s="289">
        <f t="shared" si="26"/>
        <v>100</v>
      </c>
    </row>
    <row r="1716" spans="1:8" s="285" customFormat="1" ht="10.5" x14ac:dyDescent="0.15">
      <c r="A1716" s="303" t="s">
        <v>1558</v>
      </c>
      <c r="B1716" s="278">
        <v>10</v>
      </c>
      <c r="C1716" s="278">
        <v>6</v>
      </c>
      <c r="D1716" s="278"/>
      <c r="E1716" s="278"/>
      <c r="F1716" s="304">
        <v>288101.2</v>
      </c>
      <c r="G1716" s="304">
        <v>287066.40000000002</v>
      </c>
      <c r="H1716" s="283">
        <f t="shared" si="26"/>
        <v>99.640820656075022</v>
      </c>
    </row>
    <row r="1717" spans="1:8" ht="22.5" x14ac:dyDescent="0.2">
      <c r="A1717" s="300" t="s">
        <v>1469</v>
      </c>
      <c r="B1717" s="301">
        <v>10</v>
      </c>
      <c r="C1717" s="301">
        <v>6</v>
      </c>
      <c r="D1717" s="301">
        <v>100000000</v>
      </c>
      <c r="E1717" s="301"/>
      <c r="F1717" s="302">
        <v>188296.6</v>
      </c>
      <c r="G1717" s="302">
        <v>188246.5</v>
      </c>
      <c r="H1717" s="289">
        <f t="shared" si="26"/>
        <v>99.9733930405541</v>
      </c>
    </row>
    <row r="1718" spans="1:8" ht="22.5" x14ac:dyDescent="0.2">
      <c r="A1718" s="300" t="s">
        <v>1477</v>
      </c>
      <c r="B1718" s="301">
        <v>10</v>
      </c>
      <c r="C1718" s="301">
        <v>6</v>
      </c>
      <c r="D1718" s="301">
        <v>110000000</v>
      </c>
      <c r="E1718" s="301"/>
      <c r="F1718" s="302">
        <v>29104.7</v>
      </c>
      <c r="G1718" s="302">
        <v>29054.7</v>
      </c>
      <c r="H1718" s="289">
        <f t="shared" si="26"/>
        <v>99.828206440884117</v>
      </c>
    </row>
    <row r="1719" spans="1:8" ht="67.5" x14ac:dyDescent="0.2">
      <c r="A1719" s="300" t="s">
        <v>1559</v>
      </c>
      <c r="B1719" s="301">
        <v>10</v>
      </c>
      <c r="C1719" s="301">
        <v>6</v>
      </c>
      <c r="D1719" s="301">
        <v>110076040</v>
      </c>
      <c r="E1719" s="301"/>
      <c r="F1719" s="302">
        <v>29104.7</v>
      </c>
      <c r="G1719" s="302">
        <v>29054.7</v>
      </c>
      <c r="H1719" s="289">
        <f t="shared" si="26"/>
        <v>99.828206440884117</v>
      </c>
    </row>
    <row r="1720" spans="1:8" x14ac:dyDescent="0.2">
      <c r="A1720" s="300" t="s">
        <v>710</v>
      </c>
      <c r="B1720" s="301">
        <v>10</v>
      </c>
      <c r="C1720" s="301">
        <v>6</v>
      </c>
      <c r="D1720" s="301">
        <v>110076040</v>
      </c>
      <c r="E1720" s="301">
        <v>500</v>
      </c>
      <c r="F1720" s="302">
        <v>29104.7</v>
      </c>
      <c r="G1720" s="302">
        <v>29054.7</v>
      </c>
      <c r="H1720" s="289">
        <f t="shared" si="26"/>
        <v>99.828206440884117</v>
      </c>
    </row>
    <row r="1721" spans="1:8" ht="22.5" x14ac:dyDescent="0.2">
      <c r="A1721" s="300" t="s">
        <v>1470</v>
      </c>
      <c r="B1721" s="301">
        <v>10</v>
      </c>
      <c r="C1721" s="301">
        <v>6</v>
      </c>
      <c r="D1721" s="301">
        <v>120000000</v>
      </c>
      <c r="E1721" s="301"/>
      <c r="F1721" s="302">
        <v>157841.9</v>
      </c>
      <c r="G1721" s="302">
        <v>157841.79999999999</v>
      </c>
      <c r="H1721" s="289">
        <f t="shared" si="26"/>
        <v>99.999936645466121</v>
      </c>
    </row>
    <row r="1722" spans="1:8" ht="22.5" x14ac:dyDescent="0.2">
      <c r="A1722" s="300" t="s">
        <v>1450</v>
      </c>
      <c r="B1722" s="301">
        <v>10</v>
      </c>
      <c r="C1722" s="301">
        <v>6</v>
      </c>
      <c r="D1722" s="301" t="s">
        <v>1560</v>
      </c>
      <c r="E1722" s="301"/>
      <c r="F1722" s="302">
        <v>157841.9</v>
      </c>
      <c r="G1722" s="302">
        <v>157841.79999999999</v>
      </c>
      <c r="H1722" s="289">
        <f t="shared" si="26"/>
        <v>99.999936645466121</v>
      </c>
    </row>
    <row r="1723" spans="1:8" ht="22.5" x14ac:dyDescent="0.2">
      <c r="A1723" s="300" t="s">
        <v>1561</v>
      </c>
      <c r="B1723" s="301">
        <v>10</v>
      </c>
      <c r="C1723" s="301">
        <v>6</v>
      </c>
      <c r="D1723" s="301" t="s">
        <v>1562</v>
      </c>
      <c r="E1723" s="301"/>
      <c r="F1723" s="302">
        <v>157841.9</v>
      </c>
      <c r="G1723" s="302">
        <v>157841.79999999999</v>
      </c>
      <c r="H1723" s="289">
        <f t="shared" si="26"/>
        <v>99.999936645466121</v>
      </c>
    </row>
    <row r="1724" spans="1:8" x14ac:dyDescent="0.2">
      <c r="A1724" s="300" t="s">
        <v>914</v>
      </c>
      <c r="B1724" s="301">
        <v>10</v>
      </c>
      <c r="C1724" s="301">
        <v>6</v>
      </c>
      <c r="D1724" s="301" t="s">
        <v>1562</v>
      </c>
      <c r="E1724" s="301">
        <v>400</v>
      </c>
      <c r="F1724" s="302">
        <v>157841.9</v>
      </c>
      <c r="G1724" s="302">
        <v>157841.79999999999</v>
      </c>
      <c r="H1724" s="289">
        <f t="shared" si="26"/>
        <v>99.999936645466121</v>
      </c>
    </row>
    <row r="1725" spans="1:8" ht="22.5" x14ac:dyDescent="0.2">
      <c r="A1725" s="300" t="s">
        <v>1563</v>
      </c>
      <c r="B1725" s="301">
        <v>10</v>
      </c>
      <c r="C1725" s="301">
        <v>6</v>
      </c>
      <c r="D1725" s="301">
        <v>140000000</v>
      </c>
      <c r="E1725" s="301"/>
      <c r="F1725" s="302">
        <v>1350</v>
      </c>
      <c r="G1725" s="302">
        <v>1350</v>
      </c>
      <c r="H1725" s="289">
        <f t="shared" si="26"/>
        <v>100</v>
      </c>
    </row>
    <row r="1726" spans="1:8" x14ac:dyDescent="0.2">
      <c r="A1726" s="300" t="s">
        <v>1564</v>
      </c>
      <c r="B1726" s="301">
        <v>10</v>
      </c>
      <c r="C1726" s="301">
        <v>6</v>
      </c>
      <c r="D1726" s="301">
        <v>140042270</v>
      </c>
      <c r="E1726" s="301"/>
      <c r="F1726" s="302">
        <v>1350</v>
      </c>
      <c r="G1726" s="302">
        <v>1350</v>
      </c>
      <c r="H1726" s="289">
        <f t="shared" si="26"/>
        <v>100</v>
      </c>
    </row>
    <row r="1727" spans="1:8" ht="22.5" x14ac:dyDescent="0.2">
      <c r="A1727" s="300" t="s">
        <v>724</v>
      </c>
      <c r="B1727" s="301">
        <v>10</v>
      </c>
      <c r="C1727" s="301">
        <v>6</v>
      </c>
      <c r="D1727" s="301">
        <v>140042270</v>
      </c>
      <c r="E1727" s="301">
        <v>600</v>
      </c>
      <c r="F1727" s="302">
        <v>1350</v>
      </c>
      <c r="G1727" s="302">
        <v>1350</v>
      </c>
      <c r="H1727" s="289">
        <f t="shared" si="26"/>
        <v>100</v>
      </c>
    </row>
    <row r="1728" spans="1:8" ht="22.5" x14ac:dyDescent="0.2">
      <c r="A1728" s="300" t="s">
        <v>1306</v>
      </c>
      <c r="B1728" s="301">
        <v>10</v>
      </c>
      <c r="C1728" s="301">
        <v>6</v>
      </c>
      <c r="D1728" s="301">
        <v>3700000000</v>
      </c>
      <c r="E1728" s="301"/>
      <c r="F1728" s="301">
        <v>190</v>
      </c>
      <c r="G1728" s="301">
        <v>50</v>
      </c>
      <c r="H1728" s="289">
        <f t="shared" si="26"/>
        <v>26.315789473684209</v>
      </c>
    </row>
    <row r="1729" spans="1:8" ht="22.5" x14ac:dyDescent="0.2">
      <c r="A1729" s="300" t="s">
        <v>1565</v>
      </c>
      <c r="B1729" s="301">
        <v>10</v>
      </c>
      <c r="C1729" s="301">
        <v>6</v>
      </c>
      <c r="D1729" s="301">
        <v>3700300000</v>
      </c>
      <c r="E1729" s="301"/>
      <c r="F1729" s="301">
        <v>140</v>
      </c>
      <c r="G1729" s="301">
        <v>0</v>
      </c>
      <c r="H1729" s="289">
        <f t="shared" si="26"/>
        <v>0</v>
      </c>
    </row>
    <row r="1730" spans="1:8" ht="22.5" x14ac:dyDescent="0.2">
      <c r="A1730" s="300" t="s">
        <v>1566</v>
      </c>
      <c r="B1730" s="301">
        <v>10</v>
      </c>
      <c r="C1730" s="301">
        <v>6</v>
      </c>
      <c r="D1730" s="301">
        <v>3700303010</v>
      </c>
      <c r="E1730" s="301"/>
      <c r="F1730" s="301">
        <v>60</v>
      </c>
      <c r="G1730" s="301">
        <v>0</v>
      </c>
      <c r="H1730" s="289">
        <f t="shared" si="26"/>
        <v>0</v>
      </c>
    </row>
    <row r="1731" spans="1:8" x14ac:dyDescent="0.2">
      <c r="A1731" s="300" t="s">
        <v>698</v>
      </c>
      <c r="B1731" s="301">
        <v>10</v>
      </c>
      <c r="C1731" s="301">
        <v>6</v>
      </c>
      <c r="D1731" s="301">
        <v>3700303010</v>
      </c>
      <c r="E1731" s="301">
        <v>200</v>
      </c>
      <c r="F1731" s="301">
        <v>60</v>
      </c>
      <c r="G1731" s="301">
        <v>0</v>
      </c>
      <c r="H1731" s="289">
        <f t="shared" si="26"/>
        <v>0</v>
      </c>
    </row>
    <row r="1732" spans="1:8" ht="22.5" x14ac:dyDescent="0.2">
      <c r="A1732" s="300" t="s">
        <v>1567</v>
      </c>
      <c r="B1732" s="301">
        <v>10</v>
      </c>
      <c r="C1732" s="301">
        <v>6</v>
      </c>
      <c r="D1732" s="301">
        <v>3700303040</v>
      </c>
      <c r="E1732" s="301"/>
      <c r="F1732" s="301">
        <v>80</v>
      </c>
      <c r="G1732" s="301">
        <v>0</v>
      </c>
      <c r="H1732" s="289">
        <f t="shared" si="26"/>
        <v>0</v>
      </c>
    </row>
    <row r="1733" spans="1:8" x14ac:dyDescent="0.2">
      <c r="A1733" s="300" t="s">
        <v>698</v>
      </c>
      <c r="B1733" s="301">
        <v>10</v>
      </c>
      <c r="C1733" s="301">
        <v>6</v>
      </c>
      <c r="D1733" s="301">
        <v>3700303040</v>
      </c>
      <c r="E1733" s="301">
        <v>200</v>
      </c>
      <c r="F1733" s="301">
        <v>80</v>
      </c>
      <c r="G1733" s="301">
        <v>0</v>
      </c>
      <c r="H1733" s="289">
        <f t="shared" si="26"/>
        <v>0</v>
      </c>
    </row>
    <row r="1734" spans="1:8" ht="22.5" x14ac:dyDescent="0.2">
      <c r="A1734" s="300" t="s">
        <v>1568</v>
      </c>
      <c r="B1734" s="301">
        <v>10</v>
      </c>
      <c r="C1734" s="301">
        <v>6</v>
      </c>
      <c r="D1734" s="301">
        <v>3700400000</v>
      </c>
      <c r="E1734" s="301"/>
      <c r="F1734" s="301">
        <v>50</v>
      </c>
      <c r="G1734" s="301">
        <v>50</v>
      </c>
      <c r="H1734" s="289">
        <f t="shared" si="26"/>
        <v>100</v>
      </c>
    </row>
    <row r="1735" spans="1:8" ht="22.5" x14ac:dyDescent="0.2">
      <c r="A1735" s="300" t="s">
        <v>1569</v>
      </c>
      <c r="B1735" s="301">
        <v>10</v>
      </c>
      <c r="C1735" s="301">
        <v>6</v>
      </c>
      <c r="D1735" s="301">
        <v>3700403010</v>
      </c>
      <c r="E1735" s="301"/>
      <c r="F1735" s="301">
        <v>50</v>
      </c>
      <c r="G1735" s="301">
        <v>50</v>
      </c>
      <c r="H1735" s="289">
        <f t="shared" si="26"/>
        <v>100</v>
      </c>
    </row>
    <row r="1736" spans="1:8" ht="22.5" x14ac:dyDescent="0.2">
      <c r="A1736" s="300" t="s">
        <v>724</v>
      </c>
      <c r="B1736" s="301">
        <v>10</v>
      </c>
      <c r="C1736" s="301">
        <v>6</v>
      </c>
      <c r="D1736" s="301">
        <v>3700403010</v>
      </c>
      <c r="E1736" s="301">
        <v>600</v>
      </c>
      <c r="F1736" s="301">
        <v>50</v>
      </c>
      <c r="G1736" s="301">
        <v>50</v>
      </c>
      <c r="H1736" s="289">
        <f t="shared" si="26"/>
        <v>100</v>
      </c>
    </row>
    <row r="1737" spans="1:8" x14ac:dyDescent="0.2">
      <c r="A1737" s="300" t="s">
        <v>1466</v>
      </c>
      <c r="B1737" s="301">
        <v>10</v>
      </c>
      <c r="C1737" s="301">
        <v>6</v>
      </c>
      <c r="D1737" s="301">
        <v>8600000000</v>
      </c>
      <c r="E1737" s="301"/>
      <c r="F1737" s="302">
        <v>66102.7</v>
      </c>
      <c r="G1737" s="302">
        <v>65707.899999999994</v>
      </c>
      <c r="H1737" s="289">
        <f t="shared" si="26"/>
        <v>99.40274754283864</v>
      </c>
    </row>
    <row r="1738" spans="1:8" x14ac:dyDescent="0.2">
      <c r="A1738" s="300" t="s">
        <v>1570</v>
      </c>
      <c r="B1738" s="301">
        <v>10</v>
      </c>
      <c r="C1738" s="301">
        <v>6</v>
      </c>
      <c r="D1738" s="301">
        <v>8600002150</v>
      </c>
      <c r="E1738" s="301"/>
      <c r="F1738" s="302">
        <v>1414.7</v>
      </c>
      <c r="G1738" s="302">
        <v>1375.7</v>
      </c>
      <c r="H1738" s="289">
        <f t="shared" si="26"/>
        <v>97.243231780589525</v>
      </c>
    </row>
    <row r="1739" spans="1:8" x14ac:dyDescent="0.2">
      <c r="A1739" s="300" t="s">
        <v>698</v>
      </c>
      <c r="B1739" s="301">
        <v>10</v>
      </c>
      <c r="C1739" s="301">
        <v>6</v>
      </c>
      <c r="D1739" s="301">
        <v>8600002150</v>
      </c>
      <c r="E1739" s="301">
        <v>200</v>
      </c>
      <c r="F1739" s="302">
        <v>1414.7</v>
      </c>
      <c r="G1739" s="302">
        <v>1375.7</v>
      </c>
      <c r="H1739" s="289">
        <f t="shared" si="26"/>
        <v>97.243231780589525</v>
      </c>
    </row>
    <row r="1740" spans="1:8" ht="22.5" x14ac:dyDescent="0.2">
      <c r="A1740" s="300" t="s">
        <v>1571</v>
      </c>
      <c r="B1740" s="301">
        <v>10</v>
      </c>
      <c r="C1740" s="301">
        <v>6</v>
      </c>
      <c r="D1740" s="301">
        <v>8600040590</v>
      </c>
      <c r="E1740" s="301"/>
      <c r="F1740" s="302">
        <v>30417.200000000001</v>
      </c>
      <c r="G1740" s="302">
        <v>30067.3</v>
      </c>
      <c r="H1740" s="289">
        <f t="shared" si="26"/>
        <v>98.849664005891398</v>
      </c>
    </row>
    <row r="1741" spans="1:8" ht="22.5" x14ac:dyDescent="0.2">
      <c r="A1741" s="300" t="s">
        <v>724</v>
      </c>
      <c r="B1741" s="301">
        <v>10</v>
      </c>
      <c r="C1741" s="301">
        <v>6</v>
      </c>
      <c r="D1741" s="301">
        <v>8600040590</v>
      </c>
      <c r="E1741" s="301">
        <v>600</v>
      </c>
      <c r="F1741" s="302">
        <v>30417.200000000001</v>
      </c>
      <c r="G1741" s="302">
        <v>30067.3</v>
      </c>
      <c r="H1741" s="289">
        <f t="shared" si="26"/>
        <v>98.849664005891398</v>
      </c>
    </row>
    <row r="1742" spans="1:8" x14ac:dyDescent="0.2">
      <c r="A1742" s="300" t="s">
        <v>1572</v>
      </c>
      <c r="B1742" s="301">
        <v>10</v>
      </c>
      <c r="C1742" s="301">
        <v>6</v>
      </c>
      <c r="D1742" s="301">
        <v>8600040591</v>
      </c>
      <c r="E1742" s="301"/>
      <c r="F1742" s="302">
        <v>33580.5</v>
      </c>
      <c r="G1742" s="302">
        <v>33574.6</v>
      </c>
      <c r="H1742" s="289">
        <f t="shared" ref="H1742:H1805" si="27">+G1742/F1742*100</f>
        <v>99.982430279477668</v>
      </c>
    </row>
    <row r="1743" spans="1:8" ht="33.75" x14ac:dyDescent="0.2">
      <c r="A1743" s="300" t="s">
        <v>695</v>
      </c>
      <c r="B1743" s="301">
        <v>10</v>
      </c>
      <c r="C1743" s="301">
        <v>6</v>
      </c>
      <c r="D1743" s="301">
        <v>8600040591</v>
      </c>
      <c r="E1743" s="301">
        <v>100</v>
      </c>
      <c r="F1743" s="302">
        <v>31228.1</v>
      </c>
      <c r="G1743" s="302">
        <v>31226.799999999999</v>
      </c>
      <c r="H1743" s="289">
        <f t="shared" si="27"/>
        <v>99.995837082627503</v>
      </c>
    </row>
    <row r="1744" spans="1:8" x14ac:dyDescent="0.2">
      <c r="A1744" s="300" t="s">
        <v>698</v>
      </c>
      <c r="B1744" s="301">
        <v>10</v>
      </c>
      <c r="C1744" s="301">
        <v>6</v>
      </c>
      <c r="D1744" s="301">
        <v>8600040591</v>
      </c>
      <c r="E1744" s="301">
        <v>200</v>
      </c>
      <c r="F1744" s="302">
        <v>2347.6999999999998</v>
      </c>
      <c r="G1744" s="302">
        <v>2347.8000000000002</v>
      </c>
      <c r="H1744" s="289">
        <f t="shared" si="27"/>
        <v>100.00425948800955</v>
      </c>
    </row>
    <row r="1745" spans="1:8" x14ac:dyDescent="0.2">
      <c r="A1745" s="300" t="s">
        <v>713</v>
      </c>
      <c r="B1745" s="301">
        <v>10</v>
      </c>
      <c r="C1745" s="301">
        <v>6</v>
      </c>
      <c r="D1745" s="301">
        <v>8600040591</v>
      </c>
      <c r="E1745" s="301">
        <v>800</v>
      </c>
      <c r="F1745" s="301">
        <v>4.7</v>
      </c>
      <c r="G1745" s="301">
        <v>0</v>
      </c>
      <c r="H1745" s="289">
        <f t="shared" si="27"/>
        <v>0</v>
      </c>
    </row>
    <row r="1746" spans="1:8" x14ac:dyDescent="0.2">
      <c r="A1746" s="300" t="s">
        <v>1573</v>
      </c>
      <c r="B1746" s="301">
        <v>10</v>
      </c>
      <c r="C1746" s="301">
        <v>6</v>
      </c>
      <c r="D1746" s="301" t="s">
        <v>1574</v>
      </c>
      <c r="E1746" s="301"/>
      <c r="F1746" s="301">
        <v>690.3</v>
      </c>
      <c r="G1746" s="301">
        <v>690.3</v>
      </c>
      <c r="H1746" s="289">
        <f t="shared" si="27"/>
        <v>100</v>
      </c>
    </row>
    <row r="1747" spans="1:8" x14ac:dyDescent="0.2">
      <c r="A1747" s="300" t="s">
        <v>710</v>
      </c>
      <c r="B1747" s="301">
        <v>10</v>
      </c>
      <c r="C1747" s="301">
        <v>6</v>
      </c>
      <c r="D1747" s="301" t="s">
        <v>1574</v>
      </c>
      <c r="E1747" s="301">
        <v>500</v>
      </c>
      <c r="F1747" s="301">
        <v>690.3</v>
      </c>
      <c r="G1747" s="301">
        <v>690.3</v>
      </c>
      <c r="H1747" s="289">
        <f t="shared" si="27"/>
        <v>100</v>
      </c>
    </row>
    <row r="1748" spans="1:8" x14ac:dyDescent="0.2">
      <c r="A1748" s="300" t="s">
        <v>712</v>
      </c>
      <c r="B1748" s="301">
        <v>10</v>
      </c>
      <c r="C1748" s="301">
        <v>6</v>
      </c>
      <c r="D1748" s="301">
        <v>8900000000</v>
      </c>
      <c r="E1748" s="301"/>
      <c r="F1748" s="302">
        <v>33511.9</v>
      </c>
      <c r="G1748" s="302">
        <v>33062</v>
      </c>
      <c r="H1748" s="289">
        <f t="shared" si="27"/>
        <v>98.657491816339856</v>
      </c>
    </row>
    <row r="1749" spans="1:8" x14ac:dyDescent="0.2">
      <c r="A1749" s="300" t="s">
        <v>712</v>
      </c>
      <c r="B1749" s="301">
        <v>10</v>
      </c>
      <c r="C1749" s="301">
        <v>6</v>
      </c>
      <c r="D1749" s="301">
        <v>8900000110</v>
      </c>
      <c r="E1749" s="301"/>
      <c r="F1749" s="302">
        <v>32072</v>
      </c>
      <c r="G1749" s="302">
        <v>31824.400000000001</v>
      </c>
      <c r="H1749" s="289">
        <f t="shared" si="27"/>
        <v>99.227987029184334</v>
      </c>
    </row>
    <row r="1750" spans="1:8" ht="33.75" x14ac:dyDescent="0.2">
      <c r="A1750" s="300" t="s">
        <v>695</v>
      </c>
      <c r="B1750" s="301">
        <v>10</v>
      </c>
      <c r="C1750" s="301">
        <v>6</v>
      </c>
      <c r="D1750" s="301">
        <v>8900000110</v>
      </c>
      <c r="E1750" s="301">
        <v>100</v>
      </c>
      <c r="F1750" s="302">
        <v>32072</v>
      </c>
      <c r="G1750" s="302">
        <v>31824.400000000001</v>
      </c>
      <c r="H1750" s="289">
        <f t="shared" si="27"/>
        <v>99.227987029184334</v>
      </c>
    </row>
    <row r="1751" spans="1:8" x14ac:dyDescent="0.2">
      <c r="A1751" s="300" t="s">
        <v>712</v>
      </c>
      <c r="B1751" s="301">
        <v>10</v>
      </c>
      <c r="C1751" s="301">
        <v>6</v>
      </c>
      <c r="D1751" s="301">
        <v>8900000190</v>
      </c>
      <c r="E1751" s="301"/>
      <c r="F1751" s="302">
        <v>1271.9000000000001</v>
      </c>
      <c r="G1751" s="302">
        <v>1084.5999999999999</v>
      </c>
      <c r="H1751" s="289">
        <f t="shared" si="27"/>
        <v>85.273999528264781</v>
      </c>
    </row>
    <row r="1752" spans="1:8" ht="33.75" x14ac:dyDescent="0.2">
      <c r="A1752" s="300" t="s">
        <v>695</v>
      </c>
      <c r="B1752" s="301">
        <v>10</v>
      </c>
      <c r="C1752" s="301">
        <v>6</v>
      </c>
      <c r="D1752" s="301">
        <v>8900000190</v>
      </c>
      <c r="E1752" s="301">
        <v>100</v>
      </c>
      <c r="F1752" s="301">
        <v>267.60000000000002</v>
      </c>
      <c r="G1752" s="301">
        <v>213.6</v>
      </c>
      <c r="H1752" s="289">
        <f t="shared" si="27"/>
        <v>79.820627802690566</v>
      </c>
    </row>
    <row r="1753" spans="1:8" x14ac:dyDescent="0.2">
      <c r="A1753" s="300" t="s">
        <v>698</v>
      </c>
      <c r="B1753" s="301">
        <v>10</v>
      </c>
      <c r="C1753" s="301">
        <v>6</v>
      </c>
      <c r="D1753" s="301">
        <v>8900000190</v>
      </c>
      <c r="E1753" s="301">
        <v>200</v>
      </c>
      <c r="F1753" s="301">
        <v>913.4</v>
      </c>
      <c r="G1753" s="301">
        <v>803.9</v>
      </c>
      <c r="H1753" s="289">
        <f t="shared" si="27"/>
        <v>88.011823954455878</v>
      </c>
    </row>
    <row r="1754" spans="1:8" x14ac:dyDescent="0.2">
      <c r="A1754" s="300" t="s">
        <v>713</v>
      </c>
      <c r="B1754" s="301">
        <v>10</v>
      </c>
      <c r="C1754" s="301">
        <v>6</v>
      </c>
      <c r="D1754" s="301">
        <v>8900000190</v>
      </c>
      <c r="E1754" s="301">
        <v>800</v>
      </c>
      <c r="F1754" s="301">
        <v>90.9</v>
      </c>
      <c r="G1754" s="301">
        <v>67.099999999999994</v>
      </c>
      <c r="H1754" s="289">
        <f t="shared" si="27"/>
        <v>73.817381738173808</v>
      </c>
    </row>
    <row r="1755" spans="1:8" x14ac:dyDescent="0.2">
      <c r="A1755" s="300" t="s">
        <v>712</v>
      </c>
      <c r="B1755" s="301">
        <v>10</v>
      </c>
      <c r="C1755" s="301">
        <v>6</v>
      </c>
      <c r="D1755" s="301">
        <v>8900000870</v>
      </c>
      <c r="E1755" s="301"/>
      <c r="F1755" s="301">
        <v>168</v>
      </c>
      <c r="G1755" s="301">
        <v>153</v>
      </c>
      <c r="H1755" s="289">
        <f t="shared" si="27"/>
        <v>91.071428571428569</v>
      </c>
    </row>
    <row r="1756" spans="1:8" ht="33.75" x14ac:dyDescent="0.2">
      <c r="A1756" s="300" t="s">
        <v>695</v>
      </c>
      <c r="B1756" s="301">
        <v>10</v>
      </c>
      <c r="C1756" s="301">
        <v>6</v>
      </c>
      <c r="D1756" s="301">
        <v>8900000870</v>
      </c>
      <c r="E1756" s="301">
        <v>100</v>
      </c>
      <c r="F1756" s="301">
        <v>168</v>
      </c>
      <c r="G1756" s="301">
        <v>153</v>
      </c>
      <c r="H1756" s="289">
        <f t="shared" si="27"/>
        <v>91.071428571428569</v>
      </c>
    </row>
    <row r="1757" spans="1:8" s="285" customFormat="1" ht="10.5" x14ac:dyDescent="0.15">
      <c r="A1757" s="303" t="s">
        <v>1575</v>
      </c>
      <c r="B1757" s="278">
        <v>11</v>
      </c>
      <c r="C1757" s="278"/>
      <c r="D1757" s="278"/>
      <c r="E1757" s="278"/>
      <c r="F1757" s="304">
        <v>513909.4</v>
      </c>
      <c r="G1757" s="304">
        <v>512390.9</v>
      </c>
      <c r="H1757" s="283">
        <f t="shared" si="27"/>
        <v>99.70451990175701</v>
      </c>
    </row>
    <row r="1758" spans="1:8" s="285" customFormat="1" ht="10.5" x14ac:dyDescent="0.15">
      <c r="A1758" s="303" t="s">
        <v>1576</v>
      </c>
      <c r="B1758" s="278">
        <v>11</v>
      </c>
      <c r="C1758" s="278">
        <v>1</v>
      </c>
      <c r="D1758" s="278"/>
      <c r="E1758" s="278"/>
      <c r="F1758" s="304">
        <v>15826.2</v>
      </c>
      <c r="G1758" s="304">
        <v>15826.2</v>
      </c>
      <c r="H1758" s="283">
        <f t="shared" si="27"/>
        <v>100</v>
      </c>
    </row>
    <row r="1759" spans="1:8" ht="22.5" x14ac:dyDescent="0.2">
      <c r="A1759" s="300" t="s">
        <v>1241</v>
      </c>
      <c r="B1759" s="301">
        <v>11</v>
      </c>
      <c r="C1759" s="301">
        <v>1</v>
      </c>
      <c r="D1759" s="301">
        <v>1100000000</v>
      </c>
      <c r="E1759" s="301"/>
      <c r="F1759" s="302">
        <v>11591.5</v>
      </c>
      <c r="G1759" s="302">
        <v>11591.5</v>
      </c>
      <c r="H1759" s="289">
        <f t="shared" si="27"/>
        <v>100</v>
      </c>
    </row>
    <row r="1760" spans="1:8" ht="22.5" x14ac:dyDescent="0.2">
      <c r="A1760" s="300" t="s">
        <v>1577</v>
      </c>
      <c r="B1760" s="301">
        <v>11</v>
      </c>
      <c r="C1760" s="301">
        <v>1</v>
      </c>
      <c r="D1760" s="301">
        <v>1170000000</v>
      </c>
      <c r="E1760" s="301"/>
      <c r="F1760" s="302">
        <v>11591.5</v>
      </c>
      <c r="G1760" s="302">
        <v>11591.5</v>
      </c>
      <c r="H1760" s="289">
        <f t="shared" si="27"/>
        <v>100</v>
      </c>
    </row>
    <row r="1761" spans="1:8" x14ac:dyDescent="0.2">
      <c r="A1761" s="300" t="s">
        <v>1578</v>
      </c>
      <c r="B1761" s="301">
        <v>11</v>
      </c>
      <c r="C1761" s="301">
        <v>1</v>
      </c>
      <c r="D1761" s="301">
        <v>1170200000</v>
      </c>
      <c r="E1761" s="301"/>
      <c r="F1761" s="302">
        <v>11591.5</v>
      </c>
      <c r="G1761" s="302">
        <v>11591.5</v>
      </c>
      <c r="H1761" s="289">
        <f t="shared" si="27"/>
        <v>100</v>
      </c>
    </row>
    <row r="1762" spans="1:8" ht="33.75" x14ac:dyDescent="0.2">
      <c r="A1762" s="300" t="s">
        <v>1579</v>
      </c>
      <c r="B1762" s="301">
        <v>11</v>
      </c>
      <c r="C1762" s="301">
        <v>1</v>
      </c>
      <c r="D1762" s="301">
        <v>1170248200</v>
      </c>
      <c r="E1762" s="301"/>
      <c r="F1762" s="302">
        <v>11591.5</v>
      </c>
      <c r="G1762" s="302">
        <v>11591.5</v>
      </c>
      <c r="H1762" s="289">
        <f t="shared" si="27"/>
        <v>100</v>
      </c>
    </row>
    <row r="1763" spans="1:8" ht="22.5" x14ac:dyDescent="0.2">
      <c r="A1763" s="300" t="s">
        <v>724</v>
      </c>
      <c r="B1763" s="301">
        <v>11</v>
      </c>
      <c r="C1763" s="301">
        <v>1</v>
      </c>
      <c r="D1763" s="301">
        <v>1170248200</v>
      </c>
      <c r="E1763" s="301">
        <v>600</v>
      </c>
      <c r="F1763" s="302">
        <v>11591.5</v>
      </c>
      <c r="G1763" s="302">
        <v>11591.5</v>
      </c>
      <c r="H1763" s="289">
        <f t="shared" si="27"/>
        <v>100</v>
      </c>
    </row>
    <row r="1764" spans="1:8" ht="22.5" x14ac:dyDescent="0.2">
      <c r="A1764" s="300" t="s">
        <v>759</v>
      </c>
      <c r="B1764" s="301">
        <v>11</v>
      </c>
      <c r="C1764" s="301">
        <v>1</v>
      </c>
      <c r="D1764" s="301">
        <v>1900000000</v>
      </c>
      <c r="E1764" s="301"/>
      <c r="F1764" s="302">
        <v>4234.7</v>
      </c>
      <c r="G1764" s="302">
        <v>4234.7</v>
      </c>
      <c r="H1764" s="289">
        <f t="shared" si="27"/>
        <v>100</v>
      </c>
    </row>
    <row r="1765" spans="1:8" x14ac:dyDescent="0.2">
      <c r="A1765" s="300" t="s">
        <v>760</v>
      </c>
      <c r="B1765" s="301">
        <v>11</v>
      </c>
      <c r="C1765" s="301">
        <v>1</v>
      </c>
      <c r="D1765" s="301">
        <v>1930000000</v>
      </c>
      <c r="E1765" s="301"/>
      <c r="F1765" s="302">
        <v>4234.7</v>
      </c>
      <c r="G1765" s="302">
        <v>4234.7</v>
      </c>
      <c r="H1765" s="289">
        <f t="shared" si="27"/>
        <v>100</v>
      </c>
    </row>
    <row r="1766" spans="1:8" x14ac:dyDescent="0.2">
      <c r="A1766" s="300" t="s">
        <v>761</v>
      </c>
      <c r="B1766" s="301">
        <v>11</v>
      </c>
      <c r="C1766" s="301">
        <v>1</v>
      </c>
      <c r="D1766" s="301">
        <v>1930008830</v>
      </c>
      <c r="E1766" s="301"/>
      <c r="F1766" s="302">
        <v>4234.7</v>
      </c>
      <c r="G1766" s="302">
        <v>4234.7</v>
      </c>
      <c r="H1766" s="289">
        <f t="shared" si="27"/>
        <v>100</v>
      </c>
    </row>
    <row r="1767" spans="1:8" x14ac:dyDescent="0.2">
      <c r="A1767" s="300" t="s">
        <v>698</v>
      </c>
      <c r="B1767" s="301">
        <v>11</v>
      </c>
      <c r="C1767" s="301">
        <v>1</v>
      </c>
      <c r="D1767" s="301">
        <v>1930008830</v>
      </c>
      <c r="E1767" s="301">
        <v>200</v>
      </c>
      <c r="F1767" s="302">
        <v>4234.7</v>
      </c>
      <c r="G1767" s="302">
        <v>4234.7</v>
      </c>
      <c r="H1767" s="289">
        <f t="shared" si="27"/>
        <v>100</v>
      </c>
    </row>
    <row r="1768" spans="1:8" s="285" customFormat="1" ht="10.5" x14ac:dyDescent="0.15">
      <c r="A1768" s="303" t="s">
        <v>1580</v>
      </c>
      <c r="B1768" s="278">
        <v>11</v>
      </c>
      <c r="C1768" s="278">
        <v>2</v>
      </c>
      <c r="D1768" s="278"/>
      <c r="E1768" s="278"/>
      <c r="F1768" s="304">
        <v>140335.4</v>
      </c>
      <c r="G1768" s="304">
        <v>140335.4</v>
      </c>
      <c r="H1768" s="283">
        <f t="shared" si="27"/>
        <v>100</v>
      </c>
    </row>
    <row r="1769" spans="1:8" ht="22.5" x14ac:dyDescent="0.2">
      <c r="A1769" s="300" t="s">
        <v>1241</v>
      </c>
      <c r="B1769" s="301">
        <v>11</v>
      </c>
      <c r="C1769" s="301">
        <v>2</v>
      </c>
      <c r="D1769" s="301">
        <v>1100000000</v>
      </c>
      <c r="E1769" s="301"/>
      <c r="F1769" s="302">
        <v>140335.4</v>
      </c>
      <c r="G1769" s="302">
        <v>140335.4</v>
      </c>
      <c r="H1769" s="289">
        <f t="shared" si="27"/>
        <v>100</v>
      </c>
    </row>
    <row r="1770" spans="1:8" x14ac:dyDescent="0.2">
      <c r="A1770" s="300" t="s">
        <v>1581</v>
      </c>
      <c r="B1770" s="301">
        <v>11</v>
      </c>
      <c r="C1770" s="301">
        <v>2</v>
      </c>
      <c r="D1770" s="301">
        <v>1120000000</v>
      </c>
      <c r="E1770" s="301"/>
      <c r="F1770" s="302">
        <v>6906.4</v>
      </c>
      <c r="G1770" s="302">
        <v>6906.4</v>
      </c>
      <c r="H1770" s="289">
        <f t="shared" si="27"/>
        <v>100</v>
      </c>
    </row>
    <row r="1771" spans="1:8" x14ac:dyDescent="0.2">
      <c r="A1771" s="300" t="s">
        <v>1582</v>
      </c>
      <c r="B1771" s="301">
        <v>11</v>
      </c>
      <c r="C1771" s="301">
        <v>2</v>
      </c>
      <c r="D1771" s="301" t="s">
        <v>1583</v>
      </c>
      <c r="E1771" s="301"/>
      <c r="F1771" s="302">
        <v>6906.4</v>
      </c>
      <c r="G1771" s="302">
        <v>6906.4</v>
      </c>
      <c r="H1771" s="289">
        <f t="shared" si="27"/>
        <v>100</v>
      </c>
    </row>
    <row r="1772" spans="1:8" x14ac:dyDescent="0.2">
      <c r="A1772" s="300" t="s">
        <v>1584</v>
      </c>
      <c r="B1772" s="301">
        <v>11</v>
      </c>
      <c r="C1772" s="301">
        <v>2</v>
      </c>
      <c r="D1772" s="301" t="s">
        <v>1585</v>
      </c>
      <c r="E1772" s="301"/>
      <c r="F1772" s="302">
        <v>6906.4</v>
      </c>
      <c r="G1772" s="302">
        <v>6906.4</v>
      </c>
      <c r="H1772" s="289">
        <f t="shared" si="27"/>
        <v>100</v>
      </c>
    </row>
    <row r="1773" spans="1:8" x14ac:dyDescent="0.2">
      <c r="A1773" s="300" t="s">
        <v>698</v>
      </c>
      <c r="B1773" s="301">
        <v>11</v>
      </c>
      <c r="C1773" s="301">
        <v>2</v>
      </c>
      <c r="D1773" s="301" t="s">
        <v>1585</v>
      </c>
      <c r="E1773" s="301">
        <v>200</v>
      </c>
      <c r="F1773" s="302">
        <v>6906.4</v>
      </c>
      <c r="G1773" s="302">
        <v>6906.4</v>
      </c>
      <c r="H1773" s="289">
        <f t="shared" si="27"/>
        <v>100</v>
      </c>
    </row>
    <row r="1774" spans="1:8" ht="22.5" x14ac:dyDescent="0.2">
      <c r="A1774" s="300" t="s">
        <v>1586</v>
      </c>
      <c r="B1774" s="301">
        <v>11</v>
      </c>
      <c r="C1774" s="301">
        <v>2</v>
      </c>
      <c r="D1774" s="301">
        <v>1150000000</v>
      </c>
      <c r="E1774" s="301"/>
      <c r="F1774" s="302">
        <v>47046.8</v>
      </c>
      <c r="G1774" s="302">
        <v>47046.8</v>
      </c>
      <c r="H1774" s="289">
        <f t="shared" si="27"/>
        <v>100</v>
      </c>
    </row>
    <row r="1775" spans="1:8" ht="33.75" x14ac:dyDescent="0.2">
      <c r="A1775" s="300" t="s">
        <v>1587</v>
      </c>
      <c r="B1775" s="301">
        <v>11</v>
      </c>
      <c r="C1775" s="301">
        <v>2</v>
      </c>
      <c r="D1775" s="301">
        <v>1150048790</v>
      </c>
      <c r="E1775" s="301"/>
      <c r="F1775" s="302">
        <v>47046.8</v>
      </c>
      <c r="G1775" s="302">
        <v>47046.8</v>
      </c>
      <c r="H1775" s="289">
        <f t="shared" si="27"/>
        <v>100</v>
      </c>
    </row>
    <row r="1776" spans="1:8" ht="22.5" x14ac:dyDescent="0.2">
      <c r="A1776" s="300" t="s">
        <v>724</v>
      </c>
      <c r="B1776" s="301">
        <v>11</v>
      </c>
      <c r="C1776" s="301">
        <v>2</v>
      </c>
      <c r="D1776" s="301">
        <v>1150048790</v>
      </c>
      <c r="E1776" s="301">
        <v>600</v>
      </c>
      <c r="F1776" s="302">
        <v>47046.8</v>
      </c>
      <c r="G1776" s="302">
        <v>47046.8</v>
      </c>
      <c r="H1776" s="289">
        <f t="shared" si="27"/>
        <v>100</v>
      </c>
    </row>
    <row r="1777" spans="1:8" ht="33.75" x14ac:dyDescent="0.2">
      <c r="A1777" s="300" t="s">
        <v>1588</v>
      </c>
      <c r="B1777" s="301">
        <v>11</v>
      </c>
      <c r="C1777" s="301">
        <v>2</v>
      </c>
      <c r="D1777" s="301">
        <v>1160000000</v>
      </c>
      <c r="E1777" s="301"/>
      <c r="F1777" s="302">
        <v>8282.6</v>
      </c>
      <c r="G1777" s="302">
        <v>8282.6</v>
      </c>
      <c r="H1777" s="289">
        <f t="shared" si="27"/>
        <v>100</v>
      </c>
    </row>
    <row r="1778" spans="1:8" x14ac:dyDescent="0.2">
      <c r="A1778" s="300" t="s">
        <v>1589</v>
      </c>
      <c r="B1778" s="301">
        <v>11</v>
      </c>
      <c r="C1778" s="301">
        <v>2</v>
      </c>
      <c r="D1778" s="301" t="s">
        <v>1590</v>
      </c>
      <c r="E1778" s="301"/>
      <c r="F1778" s="302">
        <v>8282.6</v>
      </c>
      <c r="G1778" s="302">
        <v>8282.6</v>
      </c>
      <c r="H1778" s="289">
        <f t="shared" si="27"/>
        <v>100</v>
      </c>
    </row>
    <row r="1779" spans="1:8" ht="22.5" x14ac:dyDescent="0.2">
      <c r="A1779" s="300" t="s">
        <v>1591</v>
      </c>
      <c r="B1779" s="301">
        <v>11</v>
      </c>
      <c r="C1779" s="301">
        <v>2</v>
      </c>
      <c r="D1779" s="301" t="s">
        <v>1592</v>
      </c>
      <c r="E1779" s="301"/>
      <c r="F1779" s="302">
        <v>8282.6</v>
      </c>
      <c r="G1779" s="302">
        <v>8282.6</v>
      </c>
      <c r="H1779" s="289">
        <f t="shared" si="27"/>
        <v>100</v>
      </c>
    </row>
    <row r="1780" spans="1:8" ht="22.5" x14ac:dyDescent="0.2">
      <c r="A1780" s="300" t="s">
        <v>724</v>
      </c>
      <c r="B1780" s="301">
        <v>11</v>
      </c>
      <c r="C1780" s="301">
        <v>2</v>
      </c>
      <c r="D1780" s="301" t="s">
        <v>1592</v>
      </c>
      <c r="E1780" s="301">
        <v>600</v>
      </c>
      <c r="F1780" s="302">
        <v>8282.6</v>
      </c>
      <c r="G1780" s="302">
        <v>8282.6</v>
      </c>
      <c r="H1780" s="289">
        <f t="shared" si="27"/>
        <v>100</v>
      </c>
    </row>
    <row r="1781" spans="1:8" ht="22.5" x14ac:dyDescent="0.2">
      <c r="A1781" s="300" t="s">
        <v>1577</v>
      </c>
      <c r="B1781" s="301">
        <v>11</v>
      </c>
      <c r="C1781" s="301">
        <v>2</v>
      </c>
      <c r="D1781" s="301">
        <v>1170000000</v>
      </c>
      <c r="E1781" s="301"/>
      <c r="F1781" s="302">
        <v>78099.600000000006</v>
      </c>
      <c r="G1781" s="302">
        <v>78099.600000000006</v>
      </c>
      <c r="H1781" s="289">
        <f t="shared" si="27"/>
        <v>100</v>
      </c>
    </row>
    <row r="1782" spans="1:8" x14ac:dyDescent="0.2">
      <c r="A1782" s="300" t="s">
        <v>1589</v>
      </c>
      <c r="B1782" s="301">
        <v>11</v>
      </c>
      <c r="C1782" s="301">
        <v>2</v>
      </c>
      <c r="D1782" s="301" t="s">
        <v>1593</v>
      </c>
      <c r="E1782" s="301"/>
      <c r="F1782" s="302">
        <v>78099.600000000006</v>
      </c>
      <c r="G1782" s="302">
        <v>78099.600000000006</v>
      </c>
      <c r="H1782" s="289">
        <f t="shared" si="27"/>
        <v>100</v>
      </c>
    </row>
    <row r="1783" spans="1:8" ht="33.75" x14ac:dyDescent="0.2">
      <c r="A1783" s="300" t="s">
        <v>1594</v>
      </c>
      <c r="B1783" s="301">
        <v>11</v>
      </c>
      <c r="C1783" s="301">
        <v>2</v>
      </c>
      <c r="D1783" s="301" t="s">
        <v>1595</v>
      </c>
      <c r="E1783" s="301"/>
      <c r="F1783" s="302">
        <v>78099.600000000006</v>
      </c>
      <c r="G1783" s="302">
        <v>78099.600000000006</v>
      </c>
      <c r="H1783" s="289">
        <f t="shared" si="27"/>
        <v>100</v>
      </c>
    </row>
    <row r="1784" spans="1:8" x14ac:dyDescent="0.2">
      <c r="A1784" s="300" t="s">
        <v>698</v>
      </c>
      <c r="B1784" s="301">
        <v>11</v>
      </c>
      <c r="C1784" s="301">
        <v>2</v>
      </c>
      <c r="D1784" s="301" t="s">
        <v>1595</v>
      </c>
      <c r="E1784" s="301">
        <v>200</v>
      </c>
      <c r="F1784" s="302">
        <v>8714</v>
      </c>
      <c r="G1784" s="302">
        <v>8714</v>
      </c>
      <c r="H1784" s="289">
        <f t="shared" si="27"/>
        <v>100</v>
      </c>
    </row>
    <row r="1785" spans="1:8" x14ac:dyDescent="0.2">
      <c r="A1785" s="300" t="s">
        <v>710</v>
      </c>
      <c r="B1785" s="301">
        <v>11</v>
      </c>
      <c r="C1785" s="301">
        <v>2</v>
      </c>
      <c r="D1785" s="301" t="s">
        <v>1595</v>
      </c>
      <c r="E1785" s="301">
        <v>500</v>
      </c>
      <c r="F1785" s="302">
        <v>69385.600000000006</v>
      </c>
      <c r="G1785" s="302">
        <v>69385.600000000006</v>
      </c>
      <c r="H1785" s="289">
        <f t="shared" si="27"/>
        <v>100</v>
      </c>
    </row>
    <row r="1786" spans="1:8" s="285" customFormat="1" ht="10.5" x14ac:dyDescent="0.15">
      <c r="A1786" s="303" t="s">
        <v>1596</v>
      </c>
      <c r="B1786" s="278">
        <v>11</v>
      </c>
      <c r="C1786" s="278">
        <v>3</v>
      </c>
      <c r="D1786" s="278"/>
      <c r="E1786" s="278"/>
      <c r="F1786" s="304">
        <v>342767.7</v>
      </c>
      <c r="G1786" s="304">
        <v>341390.7</v>
      </c>
      <c r="H1786" s="283">
        <f t="shared" si="27"/>
        <v>99.598270198738092</v>
      </c>
    </row>
    <row r="1787" spans="1:8" ht="22.5" x14ac:dyDescent="0.2">
      <c r="A1787" s="300" t="s">
        <v>1241</v>
      </c>
      <c r="B1787" s="301">
        <v>11</v>
      </c>
      <c r="C1787" s="301">
        <v>3</v>
      </c>
      <c r="D1787" s="301">
        <v>1100000000</v>
      </c>
      <c r="E1787" s="301"/>
      <c r="F1787" s="302">
        <v>336259.8</v>
      </c>
      <c r="G1787" s="302">
        <v>334882.8</v>
      </c>
      <c r="H1787" s="289">
        <f t="shared" si="27"/>
        <v>99.590495206385071</v>
      </c>
    </row>
    <row r="1788" spans="1:8" x14ac:dyDescent="0.2">
      <c r="A1788" s="300" t="s">
        <v>1581</v>
      </c>
      <c r="B1788" s="301">
        <v>11</v>
      </c>
      <c r="C1788" s="301">
        <v>3</v>
      </c>
      <c r="D1788" s="301">
        <v>1120000000</v>
      </c>
      <c r="E1788" s="301"/>
      <c r="F1788" s="302">
        <v>224277</v>
      </c>
      <c r="G1788" s="302">
        <v>222918</v>
      </c>
      <c r="H1788" s="289">
        <f t="shared" si="27"/>
        <v>99.394052889953045</v>
      </c>
    </row>
    <row r="1789" spans="1:8" ht="22.5" x14ac:dyDescent="0.2">
      <c r="A1789" s="300" t="s">
        <v>1597</v>
      </c>
      <c r="B1789" s="301">
        <v>11</v>
      </c>
      <c r="C1789" s="301">
        <v>3</v>
      </c>
      <c r="D1789" s="301">
        <v>1120100000</v>
      </c>
      <c r="E1789" s="301"/>
      <c r="F1789" s="302">
        <v>220437.9</v>
      </c>
      <c r="G1789" s="302">
        <v>219078.9</v>
      </c>
      <c r="H1789" s="289">
        <f t="shared" si="27"/>
        <v>99.383499842812867</v>
      </c>
    </row>
    <row r="1790" spans="1:8" ht="22.5" x14ac:dyDescent="0.2">
      <c r="A1790" s="300" t="s">
        <v>1598</v>
      </c>
      <c r="B1790" s="301">
        <v>11</v>
      </c>
      <c r="C1790" s="301">
        <v>3</v>
      </c>
      <c r="D1790" s="301">
        <v>1120148200</v>
      </c>
      <c r="E1790" s="301"/>
      <c r="F1790" s="302">
        <v>11631.7</v>
      </c>
      <c r="G1790" s="302">
        <v>10899.7</v>
      </c>
      <c r="H1790" s="289">
        <f t="shared" si="27"/>
        <v>93.706852824608617</v>
      </c>
    </row>
    <row r="1791" spans="1:8" ht="22.5" x14ac:dyDescent="0.2">
      <c r="A1791" s="300" t="s">
        <v>724</v>
      </c>
      <c r="B1791" s="301">
        <v>11</v>
      </c>
      <c r="C1791" s="301">
        <v>3</v>
      </c>
      <c r="D1791" s="301">
        <v>1120148200</v>
      </c>
      <c r="E1791" s="301">
        <v>600</v>
      </c>
      <c r="F1791" s="302">
        <v>11631.7</v>
      </c>
      <c r="G1791" s="302">
        <v>10899.7</v>
      </c>
      <c r="H1791" s="289">
        <f t="shared" si="27"/>
        <v>93.706852824608617</v>
      </c>
    </row>
    <row r="1792" spans="1:8" ht="33.75" x14ac:dyDescent="0.2">
      <c r="A1792" s="300" t="s">
        <v>1599</v>
      </c>
      <c r="B1792" s="301">
        <v>11</v>
      </c>
      <c r="C1792" s="301">
        <v>3</v>
      </c>
      <c r="D1792" s="301">
        <v>1120148310</v>
      </c>
      <c r="E1792" s="301"/>
      <c r="F1792" s="302">
        <v>25087.4</v>
      </c>
      <c r="G1792" s="302">
        <v>25079.200000000001</v>
      </c>
      <c r="H1792" s="289">
        <f t="shared" si="27"/>
        <v>99.967314269314471</v>
      </c>
    </row>
    <row r="1793" spans="1:8" ht="22.5" x14ac:dyDescent="0.2">
      <c r="A1793" s="300" t="s">
        <v>724</v>
      </c>
      <c r="B1793" s="301">
        <v>11</v>
      </c>
      <c r="C1793" s="301">
        <v>3</v>
      </c>
      <c r="D1793" s="301">
        <v>1120148310</v>
      </c>
      <c r="E1793" s="301">
        <v>600</v>
      </c>
      <c r="F1793" s="302">
        <v>25087.4</v>
      </c>
      <c r="G1793" s="302">
        <v>25079.200000000001</v>
      </c>
      <c r="H1793" s="289">
        <f t="shared" si="27"/>
        <v>99.967314269314471</v>
      </c>
    </row>
    <row r="1794" spans="1:8" ht="33.75" x14ac:dyDescent="0.2">
      <c r="A1794" s="300" t="s">
        <v>1600</v>
      </c>
      <c r="B1794" s="301">
        <v>11</v>
      </c>
      <c r="C1794" s="301">
        <v>3</v>
      </c>
      <c r="D1794" s="301">
        <v>1120148320</v>
      </c>
      <c r="E1794" s="301"/>
      <c r="F1794" s="302">
        <v>22917.5</v>
      </c>
      <c r="G1794" s="302">
        <v>22787.4</v>
      </c>
      <c r="H1794" s="289">
        <f t="shared" si="27"/>
        <v>99.432311552307198</v>
      </c>
    </row>
    <row r="1795" spans="1:8" ht="22.5" x14ac:dyDescent="0.2">
      <c r="A1795" s="300" t="s">
        <v>724</v>
      </c>
      <c r="B1795" s="301">
        <v>11</v>
      </c>
      <c r="C1795" s="301">
        <v>3</v>
      </c>
      <c r="D1795" s="301">
        <v>1120148320</v>
      </c>
      <c r="E1795" s="301">
        <v>600</v>
      </c>
      <c r="F1795" s="302">
        <v>22917.5</v>
      </c>
      <c r="G1795" s="302">
        <v>22787.4</v>
      </c>
      <c r="H1795" s="289">
        <f t="shared" si="27"/>
        <v>99.432311552307198</v>
      </c>
    </row>
    <row r="1796" spans="1:8" ht="33.75" x14ac:dyDescent="0.2">
      <c r="A1796" s="300" t="s">
        <v>1601</v>
      </c>
      <c r="B1796" s="301">
        <v>11</v>
      </c>
      <c r="C1796" s="301">
        <v>3</v>
      </c>
      <c r="D1796" s="301">
        <v>1120148330</v>
      </c>
      <c r="E1796" s="301"/>
      <c r="F1796" s="302">
        <v>32377.200000000001</v>
      </c>
      <c r="G1796" s="302">
        <v>32332.7</v>
      </c>
      <c r="H1796" s="289">
        <f t="shared" si="27"/>
        <v>99.862557602263323</v>
      </c>
    </row>
    <row r="1797" spans="1:8" ht="22.5" x14ac:dyDescent="0.2">
      <c r="A1797" s="300" t="s">
        <v>724</v>
      </c>
      <c r="B1797" s="301">
        <v>11</v>
      </c>
      <c r="C1797" s="301">
        <v>3</v>
      </c>
      <c r="D1797" s="301">
        <v>1120148330</v>
      </c>
      <c r="E1797" s="301">
        <v>600</v>
      </c>
      <c r="F1797" s="302">
        <v>32377.200000000001</v>
      </c>
      <c r="G1797" s="302">
        <v>32332.7</v>
      </c>
      <c r="H1797" s="289">
        <f t="shared" si="27"/>
        <v>99.862557602263323</v>
      </c>
    </row>
    <row r="1798" spans="1:8" ht="33.75" x14ac:dyDescent="0.2">
      <c r="A1798" s="300" t="s">
        <v>1602</v>
      </c>
      <c r="B1798" s="301">
        <v>11</v>
      </c>
      <c r="C1798" s="301">
        <v>3</v>
      </c>
      <c r="D1798" s="301">
        <v>1120148340</v>
      </c>
      <c r="E1798" s="301"/>
      <c r="F1798" s="302">
        <v>23466.400000000001</v>
      </c>
      <c r="G1798" s="302">
        <v>23361.1</v>
      </c>
      <c r="H1798" s="289">
        <f t="shared" si="27"/>
        <v>99.551273309923957</v>
      </c>
    </row>
    <row r="1799" spans="1:8" ht="22.5" x14ac:dyDescent="0.2">
      <c r="A1799" s="300" t="s">
        <v>724</v>
      </c>
      <c r="B1799" s="301">
        <v>11</v>
      </c>
      <c r="C1799" s="301">
        <v>3</v>
      </c>
      <c r="D1799" s="301">
        <v>1120148340</v>
      </c>
      <c r="E1799" s="301">
        <v>600</v>
      </c>
      <c r="F1799" s="302">
        <v>23466.400000000001</v>
      </c>
      <c r="G1799" s="302">
        <v>23361.1</v>
      </c>
      <c r="H1799" s="289">
        <f t="shared" si="27"/>
        <v>99.551273309923957</v>
      </c>
    </row>
    <row r="1800" spans="1:8" ht="33.75" x14ac:dyDescent="0.2">
      <c r="A1800" s="300" t="s">
        <v>1603</v>
      </c>
      <c r="B1800" s="301">
        <v>11</v>
      </c>
      <c r="C1800" s="301">
        <v>3</v>
      </c>
      <c r="D1800" s="301">
        <v>1120148350</v>
      </c>
      <c r="E1800" s="301"/>
      <c r="F1800" s="302">
        <v>20944.3</v>
      </c>
      <c r="G1800" s="302">
        <v>20928.8</v>
      </c>
      <c r="H1800" s="289">
        <f t="shared" si="27"/>
        <v>99.925994184575273</v>
      </c>
    </row>
    <row r="1801" spans="1:8" ht="22.5" x14ac:dyDescent="0.2">
      <c r="A1801" s="300" t="s">
        <v>724</v>
      </c>
      <c r="B1801" s="301">
        <v>11</v>
      </c>
      <c r="C1801" s="301">
        <v>3</v>
      </c>
      <c r="D1801" s="301">
        <v>1120148350</v>
      </c>
      <c r="E1801" s="301">
        <v>600</v>
      </c>
      <c r="F1801" s="302">
        <v>20944.3</v>
      </c>
      <c r="G1801" s="302">
        <v>20928.8</v>
      </c>
      <c r="H1801" s="289">
        <f t="shared" si="27"/>
        <v>99.925994184575273</v>
      </c>
    </row>
    <row r="1802" spans="1:8" ht="33.75" x14ac:dyDescent="0.2">
      <c r="A1802" s="300" t="s">
        <v>1604</v>
      </c>
      <c r="B1802" s="301">
        <v>11</v>
      </c>
      <c r="C1802" s="301">
        <v>3</v>
      </c>
      <c r="D1802" s="301">
        <v>1120148360</v>
      </c>
      <c r="E1802" s="301"/>
      <c r="F1802" s="302">
        <v>18060</v>
      </c>
      <c r="G1802" s="302">
        <v>18031.3</v>
      </c>
      <c r="H1802" s="289">
        <f t="shared" si="27"/>
        <v>99.841085271317837</v>
      </c>
    </row>
    <row r="1803" spans="1:8" ht="22.5" x14ac:dyDescent="0.2">
      <c r="A1803" s="300" t="s">
        <v>724</v>
      </c>
      <c r="B1803" s="301">
        <v>11</v>
      </c>
      <c r="C1803" s="301">
        <v>3</v>
      </c>
      <c r="D1803" s="301">
        <v>1120148360</v>
      </c>
      <c r="E1803" s="301">
        <v>600</v>
      </c>
      <c r="F1803" s="302">
        <v>18060</v>
      </c>
      <c r="G1803" s="302">
        <v>18031.3</v>
      </c>
      <c r="H1803" s="289">
        <f t="shared" si="27"/>
        <v>99.841085271317837</v>
      </c>
    </row>
    <row r="1804" spans="1:8" ht="33.75" x14ac:dyDescent="0.2">
      <c r="A1804" s="300" t="s">
        <v>1605</v>
      </c>
      <c r="B1804" s="301">
        <v>11</v>
      </c>
      <c r="C1804" s="301">
        <v>3</v>
      </c>
      <c r="D1804" s="301">
        <v>1120148370</v>
      </c>
      <c r="E1804" s="301"/>
      <c r="F1804" s="302">
        <v>20336.2</v>
      </c>
      <c r="G1804" s="302">
        <v>20082.400000000001</v>
      </c>
      <c r="H1804" s="289">
        <f t="shared" si="27"/>
        <v>98.751979229157854</v>
      </c>
    </row>
    <row r="1805" spans="1:8" ht="22.5" x14ac:dyDescent="0.2">
      <c r="A1805" s="300" t="s">
        <v>724</v>
      </c>
      <c r="B1805" s="301">
        <v>11</v>
      </c>
      <c r="C1805" s="301">
        <v>3</v>
      </c>
      <c r="D1805" s="301">
        <v>1120148370</v>
      </c>
      <c r="E1805" s="301">
        <v>600</v>
      </c>
      <c r="F1805" s="302">
        <v>20336.2</v>
      </c>
      <c r="G1805" s="302">
        <v>20082.400000000001</v>
      </c>
      <c r="H1805" s="289">
        <f t="shared" si="27"/>
        <v>98.751979229157854</v>
      </c>
    </row>
    <row r="1806" spans="1:8" ht="33.75" x14ac:dyDescent="0.2">
      <c r="A1806" s="300" t="s">
        <v>1606</v>
      </c>
      <c r="B1806" s="301">
        <v>11</v>
      </c>
      <c r="C1806" s="301">
        <v>3</v>
      </c>
      <c r="D1806" s="301">
        <v>1120148400</v>
      </c>
      <c r="E1806" s="301"/>
      <c r="F1806" s="302">
        <v>29638.1</v>
      </c>
      <c r="G1806" s="302">
        <v>29633.3</v>
      </c>
      <c r="H1806" s="289">
        <f t="shared" ref="H1806:H1869" si="28">+G1806/F1806*100</f>
        <v>99.983804629851448</v>
      </c>
    </row>
    <row r="1807" spans="1:8" ht="22.5" x14ac:dyDescent="0.2">
      <c r="A1807" s="300" t="s">
        <v>724</v>
      </c>
      <c r="B1807" s="301">
        <v>11</v>
      </c>
      <c r="C1807" s="301">
        <v>3</v>
      </c>
      <c r="D1807" s="301">
        <v>1120148400</v>
      </c>
      <c r="E1807" s="301">
        <v>600</v>
      </c>
      <c r="F1807" s="302">
        <v>29638.1</v>
      </c>
      <c r="G1807" s="302">
        <v>29633.3</v>
      </c>
      <c r="H1807" s="289">
        <f t="shared" si="28"/>
        <v>99.983804629851448</v>
      </c>
    </row>
    <row r="1808" spans="1:8" ht="33.75" x14ac:dyDescent="0.2">
      <c r="A1808" s="300" t="s">
        <v>1607</v>
      </c>
      <c r="B1808" s="301">
        <v>11</v>
      </c>
      <c r="C1808" s="301">
        <v>3</v>
      </c>
      <c r="D1808" s="301">
        <v>1120148700</v>
      </c>
      <c r="E1808" s="301"/>
      <c r="F1808" s="302">
        <v>15979.1</v>
      </c>
      <c r="G1808" s="302">
        <v>15943</v>
      </c>
      <c r="H1808" s="289">
        <f t="shared" si="28"/>
        <v>99.774079891858733</v>
      </c>
    </row>
    <row r="1809" spans="1:8" ht="22.5" x14ac:dyDescent="0.2">
      <c r="A1809" s="300" t="s">
        <v>724</v>
      </c>
      <c r="B1809" s="301">
        <v>11</v>
      </c>
      <c r="C1809" s="301">
        <v>3</v>
      </c>
      <c r="D1809" s="301">
        <v>1120148700</v>
      </c>
      <c r="E1809" s="301">
        <v>600</v>
      </c>
      <c r="F1809" s="302">
        <v>15979.1</v>
      </c>
      <c r="G1809" s="302">
        <v>15943</v>
      </c>
      <c r="H1809" s="289">
        <f t="shared" si="28"/>
        <v>99.774079891858733</v>
      </c>
    </row>
    <row r="1810" spans="1:8" x14ac:dyDescent="0.2">
      <c r="A1810" s="300" t="s">
        <v>1582</v>
      </c>
      <c r="B1810" s="301">
        <v>11</v>
      </c>
      <c r="C1810" s="301">
        <v>3</v>
      </c>
      <c r="D1810" s="301" t="s">
        <v>1583</v>
      </c>
      <c r="E1810" s="301"/>
      <c r="F1810" s="302">
        <v>3839.1</v>
      </c>
      <c r="G1810" s="302">
        <v>3839.1</v>
      </c>
      <c r="H1810" s="289">
        <f t="shared" si="28"/>
        <v>100</v>
      </c>
    </row>
    <row r="1811" spans="1:8" ht="22.5" x14ac:dyDescent="0.2">
      <c r="A1811" s="300" t="s">
        <v>1608</v>
      </c>
      <c r="B1811" s="301">
        <v>11</v>
      </c>
      <c r="C1811" s="301">
        <v>3</v>
      </c>
      <c r="D1811" s="301" t="s">
        <v>1609</v>
      </c>
      <c r="E1811" s="301"/>
      <c r="F1811" s="302">
        <v>3839.1</v>
      </c>
      <c r="G1811" s="302">
        <v>3839.1</v>
      </c>
      <c r="H1811" s="289">
        <f t="shared" si="28"/>
        <v>100</v>
      </c>
    </row>
    <row r="1812" spans="1:8" x14ac:dyDescent="0.2">
      <c r="A1812" s="300" t="s">
        <v>707</v>
      </c>
      <c r="B1812" s="301">
        <v>11</v>
      </c>
      <c r="C1812" s="301">
        <v>3</v>
      </c>
      <c r="D1812" s="301" t="s">
        <v>1609</v>
      </c>
      <c r="E1812" s="301">
        <v>300</v>
      </c>
      <c r="F1812" s="301">
        <v>383.9</v>
      </c>
      <c r="G1812" s="301">
        <v>383.9</v>
      </c>
      <c r="H1812" s="289">
        <f t="shared" si="28"/>
        <v>100</v>
      </c>
    </row>
    <row r="1813" spans="1:8" ht="22.5" x14ac:dyDescent="0.2">
      <c r="A1813" s="300" t="s">
        <v>724</v>
      </c>
      <c r="B1813" s="301">
        <v>11</v>
      </c>
      <c r="C1813" s="301">
        <v>3</v>
      </c>
      <c r="D1813" s="301" t="s">
        <v>1609</v>
      </c>
      <c r="E1813" s="301">
        <v>600</v>
      </c>
      <c r="F1813" s="302">
        <v>3455.2</v>
      </c>
      <c r="G1813" s="302">
        <v>3455.2</v>
      </c>
      <c r="H1813" s="289">
        <f t="shared" si="28"/>
        <v>100</v>
      </c>
    </row>
    <row r="1814" spans="1:8" ht="22.5" x14ac:dyDescent="0.2">
      <c r="A1814" s="300" t="s">
        <v>1610</v>
      </c>
      <c r="B1814" s="301">
        <v>11</v>
      </c>
      <c r="C1814" s="301">
        <v>3</v>
      </c>
      <c r="D1814" s="301">
        <v>1130000000</v>
      </c>
      <c r="E1814" s="301"/>
      <c r="F1814" s="302">
        <v>25716.400000000001</v>
      </c>
      <c r="G1814" s="302">
        <v>25698.400000000001</v>
      </c>
      <c r="H1814" s="289">
        <f t="shared" si="28"/>
        <v>99.930005755082362</v>
      </c>
    </row>
    <row r="1815" spans="1:8" ht="45" x14ac:dyDescent="0.2">
      <c r="A1815" s="300" t="s">
        <v>1611</v>
      </c>
      <c r="B1815" s="301">
        <v>11</v>
      </c>
      <c r="C1815" s="301">
        <v>3</v>
      </c>
      <c r="D1815" s="301">
        <v>1130042100</v>
      </c>
      <c r="E1815" s="301"/>
      <c r="F1815" s="302">
        <v>17575.8</v>
      </c>
      <c r="G1815" s="302">
        <v>17560.099999999999</v>
      </c>
      <c r="H1815" s="289">
        <f t="shared" si="28"/>
        <v>99.910672629410897</v>
      </c>
    </row>
    <row r="1816" spans="1:8" ht="22.5" x14ac:dyDescent="0.2">
      <c r="A1816" s="300" t="s">
        <v>724</v>
      </c>
      <c r="B1816" s="301">
        <v>11</v>
      </c>
      <c r="C1816" s="301">
        <v>3</v>
      </c>
      <c r="D1816" s="301">
        <v>1130042100</v>
      </c>
      <c r="E1816" s="301">
        <v>600</v>
      </c>
      <c r="F1816" s="302">
        <v>17575.8</v>
      </c>
      <c r="G1816" s="302">
        <v>17560.099999999999</v>
      </c>
      <c r="H1816" s="289">
        <f t="shared" si="28"/>
        <v>99.910672629410897</v>
      </c>
    </row>
    <row r="1817" spans="1:8" ht="45" x14ac:dyDescent="0.2">
      <c r="A1817" s="300" t="s">
        <v>1612</v>
      </c>
      <c r="B1817" s="301">
        <v>11</v>
      </c>
      <c r="C1817" s="301">
        <v>3</v>
      </c>
      <c r="D1817" s="301">
        <v>1130042200</v>
      </c>
      <c r="E1817" s="301"/>
      <c r="F1817" s="302">
        <v>8140.6</v>
      </c>
      <c r="G1817" s="302">
        <v>8138.3</v>
      </c>
      <c r="H1817" s="289">
        <f t="shared" si="28"/>
        <v>99.971746554308041</v>
      </c>
    </row>
    <row r="1818" spans="1:8" ht="22.5" x14ac:dyDescent="0.2">
      <c r="A1818" s="300" t="s">
        <v>724</v>
      </c>
      <c r="B1818" s="301">
        <v>11</v>
      </c>
      <c r="C1818" s="301">
        <v>3</v>
      </c>
      <c r="D1818" s="301">
        <v>1130042200</v>
      </c>
      <c r="E1818" s="301">
        <v>600</v>
      </c>
      <c r="F1818" s="302">
        <v>8140.6</v>
      </c>
      <c r="G1818" s="302">
        <v>8138.3</v>
      </c>
      <c r="H1818" s="289">
        <f t="shared" si="28"/>
        <v>99.971746554308041</v>
      </c>
    </row>
    <row r="1819" spans="1:8" ht="33.75" x14ac:dyDescent="0.2">
      <c r="A1819" s="300" t="s">
        <v>1588</v>
      </c>
      <c r="B1819" s="301">
        <v>11</v>
      </c>
      <c r="C1819" s="301">
        <v>3</v>
      </c>
      <c r="D1819" s="301">
        <v>1160000000</v>
      </c>
      <c r="E1819" s="301"/>
      <c r="F1819" s="302">
        <v>86266.4</v>
      </c>
      <c r="G1819" s="302">
        <v>86266.4</v>
      </c>
      <c r="H1819" s="289">
        <f t="shared" si="28"/>
        <v>100</v>
      </c>
    </row>
    <row r="1820" spans="1:8" ht="33.75" x14ac:dyDescent="0.2">
      <c r="A1820" s="300" t="s">
        <v>1613</v>
      </c>
      <c r="B1820" s="301">
        <v>11</v>
      </c>
      <c r="C1820" s="301">
        <v>3</v>
      </c>
      <c r="D1820" s="301">
        <v>1160100000</v>
      </c>
      <c r="E1820" s="301"/>
      <c r="F1820" s="302">
        <v>53291</v>
      </c>
      <c r="G1820" s="302">
        <v>53291</v>
      </c>
      <c r="H1820" s="289">
        <f t="shared" si="28"/>
        <v>100</v>
      </c>
    </row>
    <row r="1821" spans="1:8" ht="33.75" x14ac:dyDescent="0.2">
      <c r="A1821" s="300" t="s">
        <v>1579</v>
      </c>
      <c r="B1821" s="301">
        <v>11</v>
      </c>
      <c r="C1821" s="301">
        <v>3</v>
      </c>
      <c r="D1821" s="301">
        <v>1160148200</v>
      </c>
      <c r="E1821" s="301"/>
      <c r="F1821" s="302">
        <v>53291</v>
      </c>
      <c r="G1821" s="302">
        <v>53291</v>
      </c>
      <c r="H1821" s="289">
        <f t="shared" si="28"/>
        <v>100</v>
      </c>
    </row>
    <row r="1822" spans="1:8" x14ac:dyDescent="0.2">
      <c r="A1822" s="300" t="s">
        <v>707</v>
      </c>
      <c r="B1822" s="301">
        <v>11</v>
      </c>
      <c r="C1822" s="301">
        <v>3</v>
      </c>
      <c r="D1822" s="301">
        <v>1160148200</v>
      </c>
      <c r="E1822" s="301">
        <v>300</v>
      </c>
      <c r="F1822" s="301">
        <v>420</v>
      </c>
      <c r="G1822" s="301">
        <v>420</v>
      </c>
      <c r="H1822" s="289">
        <f t="shared" si="28"/>
        <v>100</v>
      </c>
    </row>
    <row r="1823" spans="1:8" ht="22.5" x14ac:dyDescent="0.2">
      <c r="A1823" s="300" t="s">
        <v>724</v>
      </c>
      <c r="B1823" s="301">
        <v>11</v>
      </c>
      <c r="C1823" s="301">
        <v>3</v>
      </c>
      <c r="D1823" s="301">
        <v>1160148200</v>
      </c>
      <c r="E1823" s="301">
        <v>600</v>
      </c>
      <c r="F1823" s="302">
        <v>52871</v>
      </c>
      <c r="G1823" s="302">
        <v>52871</v>
      </c>
      <c r="H1823" s="289">
        <f t="shared" si="28"/>
        <v>100</v>
      </c>
    </row>
    <row r="1824" spans="1:8" x14ac:dyDescent="0.2">
      <c r="A1824" s="300" t="s">
        <v>1589</v>
      </c>
      <c r="B1824" s="301">
        <v>11</v>
      </c>
      <c r="C1824" s="301">
        <v>3</v>
      </c>
      <c r="D1824" s="301" t="s">
        <v>1590</v>
      </c>
      <c r="E1824" s="301"/>
      <c r="F1824" s="302">
        <v>32975.4</v>
      </c>
      <c r="G1824" s="302">
        <v>32975.4</v>
      </c>
      <c r="H1824" s="289">
        <f t="shared" si="28"/>
        <v>100</v>
      </c>
    </row>
    <row r="1825" spans="1:8" ht="22.5" x14ac:dyDescent="0.2">
      <c r="A1825" s="300" t="s">
        <v>1614</v>
      </c>
      <c r="B1825" s="301">
        <v>11</v>
      </c>
      <c r="C1825" s="301">
        <v>3</v>
      </c>
      <c r="D1825" s="301" t="s">
        <v>1615</v>
      </c>
      <c r="E1825" s="301"/>
      <c r="F1825" s="302">
        <v>32975.4</v>
      </c>
      <c r="G1825" s="302">
        <v>32975.4</v>
      </c>
      <c r="H1825" s="289">
        <f t="shared" si="28"/>
        <v>100</v>
      </c>
    </row>
    <row r="1826" spans="1:8" x14ac:dyDescent="0.2">
      <c r="A1826" s="300" t="s">
        <v>698</v>
      </c>
      <c r="B1826" s="301">
        <v>11</v>
      </c>
      <c r="C1826" s="301">
        <v>3</v>
      </c>
      <c r="D1826" s="301" t="s">
        <v>1615</v>
      </c>
      <c r="E1826" s="301">
        <v>200</v>
      </c>
      <c r="F1826" s="302">
        <v>32975.4</v>
      </c>
      <c r="G1826" s="302">
        <v>32975.4</v>
      </c>
      <c r="H1826" s="289">
        <f t="shared" si="28"/>
        <v>100</v>
      </c>
    </row>
    <row r="1827" spans="1:8" x14ac:dyDescent="0.2">
      <c r="A1827" s="300" t="s">
        <v>1351</v>
      </c>
      <c r="B1827" s="301">
        <v>11</v>
      </c>
      <c r="C1827" s="301">
        <v>3</v>
      </c>
      <c r="D1827" s="301">
        <v>1400000000</v>
      </c>
      <c r="E1827" s="301"/>
      <c r="F1827" s="301">
        <v>270</v>
      </c>
      <c r="G1827" s="301">
        <v>270</v>
      </c>
      <c r="H1827" s="289">
        <f t="shared" si="28"/>
        <v>100</v>
      </c>
    </row>
    <row r="1828" spans="1:8" ht="22.5" x14ac:dyDescent="0.2">
      <c r="A1828" s="300" t="s">
        <v>1352</v>
      </c>
      <c r="B1828" s="301">
        <v>11</v>
      </c>
      <c r="C1828" s="301">
        <v>3</v>
      </c>
      <c r="D1828" s="301">
        <v>1420000000</v>
      </c>
      <c r="E1828" s="301"/>
      <c r="F1828" s="301">
        <v>270</v>
      </c>
      <c r="G1828" s="301">
        <v>270</v>
      </c>
      <c r="H1828" s="289">
        <f t="shared" si="28"/>
        <v>100</v>
      </c>
    </row>
    <row r="1829" spans="1:8" ht="22.5" x14ac:dyDescent="0.2">
      <c r="A1829" s="300" t="s">
        <v>1353</v>
      </c>
      <c r="B1829" s="301">
        <v>11</v>
      </c>
      <c r="C1829" s="301">
        <v>3</v>
      </c>
      <c r="D1829" s="301">
        <v>1420020150</v>
      </c>
      <c r="E1829" s="301"/>
      <c r="F1829" s="301">
        <v>270</v>
      </c>
      <c r="G1829" s="301">
        <v>270</v>
      </c>
      <c r="H1829" s="289">
        <f t="shared" si="28"/>
        <v>100</v>
      </c>
    </row>
    <row r="1830" spans="1:8" ht="22.5" x14ac:dyDescent="0.2">
      <c r="A1830" s="300" t="s">
        <v>724</v>
      </c>
      <c r="B1830" s="301">
        <v>11</v>
      </c>
      <c r="C1830" s="301">
        <v>3</v>
      </c>
      <c r="D1830" s="301">
        <v>1420020150</v>
      </c>
      <c r="E1830" s="301">
        <v>600</v>
      </c>
      <c r="F1830" s="301">
        <v>270</v>
      </c>
      <c r="G1830" s="301">
        <v>270</v>
      </c>
      <c r="H1830" s="289">
        <f t="shared" si="28"/>
        <v>100</v>
      </c>
    </row>
    <row r="1831" spans="1:8" x14ac:dyDescent="0.2">
      <c r="A1831" s="300" t="s">
        <v>1159</v>
      </c>
      <c r="B1831" s="301">
        <v>11</v>
      </c>
      <c r="C1831" s="301">
        <v>3</v>
      </c>
      <c r="D1831" s="301">
        <v>2400000000</v>
      </c>
      <c r="E1831" s="301"/>
      <c r="F1831" s="302">
        <v>6237.9</v>
      </c>
      <c r="G1831" s="302">
        <v>6237.9</v>
      </c>
      <c r="H1831" s="289">
        <f t="shared" si="28"/>
        <v>100</v>
      </c>
    </row>
    <row r="1832" spans="1:8" ht="22.5" x14ac:dyDescent="0.2">
      <c r="A1832" s="300" t="s">
        <v>1160</v>
      </c>
      <c r="B1832" s="301">
        <v>11</v>
      </c>
      <c r="C1832" s="301">
        <v>3</v>
      </c>
      <c r="D1832" s="301">
        <v>2410000000</v>
      </c>
      <c r="E1832" s="301"/>
      <c r="F1832" s="302">
        <v>6237.9</v>
      </c>
      <c r="G1832" s="302">
        <v>6237.9</v>
      </c>
      <c r="H1832" s="289">
        <f t="shared" si="28"/>
        <v>100</v>
      </c>
    </row>
    <row r="1833" spans="1:8" ht="22.5" x14ac:dyDescent="0.2">
      <c r="A1833" s="300" t="s">
        <v>1354</v>
      </c>
      <c r="B1833" s="301">
        <v>11</v>
      </c>
      <c r="C1833" s="301">
        <v>3</v>
      </c>
      <c r="D1833" s="301">
        <v>2410100000</v>
      </c>
      <c r="E1833" s="301"/>
      <c r="F1833" s="301">
        <v>391</v>
      </c>
      <c r="G1833" s="301">
        <v>391</v>
      </c>
      <c r="H1833" s="289">
        <f t="shared" si="28"/>
        <v>100</v>
      </c>
    </row>
    <row r="1834" spans="1:8" ht="22.5" x14ac:dyDescent="0.2">
      <c r="A1834" s="300" t="s">
        <v>1355</v>
      </c>
      <c r="B1834" s="301">
        <v>11</v>
      </c>
      <c r="C1834" s="301">
        <v>3</v>
      </c>
      <c r="D1834" s="301">
        <v>2410142250</v>
      </c>
      <c r="E1834" s="301"/>
      <c r="F1834" s="301">
        <v>391</v>
      </c>
      <c r="G1834" s="301">
        <v>391</v>
      </c>
      <c r="H1834" s="289">
        <f t="shared" si="28"/>
        <v>100</v>
      </c>
    </row>
    <row r="1835" spans="1:8" ht="22.5" x14ac:dyDescent="0.2">
      <c r="A1835" s="300" t="s">
        <v>724</v>
      </c>
      <c r="B1835" s="301">
        <v>11</v>
      </c>
      <c r="C1835" s="301">
        <v>3</v>
      </c>
      <c r="D1835" s="301">
        <v>2410142250</v>
      </c>
      <c r="E1835" s="301">
        <v>600</v>
      </c>
      <c r="F1835" s="301">
        <v>391</v>
      </c>
      <c r="G1835" s="301">
        <v>391</v>
      </c>
      <c r="H1835" s="289">
        <f t="shared" si="28"/>
        <v>100</v>
      </c>
    </row>
    <row r="1836" spans="1:8" ht="22.5" x14ac:dyDescent="0.2">
      <c r="A1836" s="300" t="s">
        <v>1161</v>
      </c>
      <c r="B1836" s="301">
        <v>11</v>
      </c>
      <c r="C1836" s="301">
        <v>3</v>
      </c>
      <c r="D1836" s="301">
        <v>2410200000</v>
      </c>
      <c r="E1836" s="301"/>
      <c r="F1836" s="302">
        <v>5846.9</v>
      </c>
      <c r="G1836" s="302">
        <v>5846.9</v>
      </c>
      <c r="H1836" s="289">
        <f t="shared" si="28"/>
        <v>100</v>
      </c>
    </row>
    <row r="1837" spans="1:8" ht="22.5" x14ac:dyDescent="0.2">
      <c r="A1837" s="300" t="s">
        <v>1162</v>
      </c>
      <c r="B1837" s="301">
        <v>11</v>
      </c>
      <c r="C1837" s="301">
        <v>3</v>
      </c>
      <c r="D1837" s="301" t="s">
        <v>1163</v>
      </c>
      <c r="E1837" s="301"/>
      <c r="F1837" s="302">
        <v>5846.9</v>
      </c>
      <c r="G1837" s="302">
        <v>5846.9</v>
      </c>
      <c r="H1837" s="289">
        <f t="shared" si="28"/>
        <v>100</v>
      </c>
    </row>
    <row r="1838" spans="1:8" ht="22.5" x14ac:dyDescent="0.2">
      <c r="A1838" s="300" t="s">
        <v>724</v>
      </c>
      <c r="B1838" s="301">
        <v>11</v>
      </c>
      <c r="C1838" s="301">
        <v>3</v>
      </c>
      <c r="D1838" s="301" t="s">
        <v>1163</v>
      </c>
      <c r="E1838" s="301">
        <v>600</v>
      </c>
      <c r="F1838" s="302">
        <v>5846.9</v>
      </c>
      <c r="G1838" s="302">
        <v>5846.9</v>
      </c>
      <c r="H1838" s="289">
        <f t="shared" si="28"/>
        <v>100</v>
      </c>
    </row>
    <row r="1839" spans="1:8" s="285" customFormat="1" ht="10.5" x14ac:dyDescent="0.15">
      <c r="A1839" s="303" t="s">
        <v>1616</v>
      </c>
      <c r="B1839" s="278">
        <v>11</v>
      </c>
      <c r="C1839" s="278">
        <v>5</v>
      </c>
      <c r="D1839" s="278"/>
      <c r="E1839" s="278"/>
      <c r="F1839" s="304">
        <v>14980.1</v>
      </c>
      <c r="G1839" s="304">
        <v>14838.6</v>
      </c>
      <c r="H1839" s="283">
        <f t="shared" si="28"/>
        <v>99.055413515263581</v>
      </c>
    </row>
    <row r="1840" spans="1:8" x14ac:dyDescent="0.2">
      <c r="A1840" s="300" t="s">
        <v>712</v>
      </c>
      <c r="B1840" s="301">
        <v>11</v>
      </c>
      <c r="C1840" s="301">
        <v>5</v>
      </c>
      <c r="D1840" s="301">
        <v>8900000000</v>
      </c>
      <c r="E1840" s="301"/>
      <c r="F1840" s="302">
        <v>14980.1</v>
      </c>
      <c r="G1840" s="302">
        <v>14838.6</v>
      </c>
      <c r="H1840" s="289">
        <f t="shared" si="28"/>
        <v>99.055413515263581</v>
      </c>
    </row>
    <row r="1841" spans="1:8" x14ac:dyDescent="0.2">
      <c r="A1841" s="300" t="s">
        <v>712</v>
      </c>
      <c r="B1841" s="301">
        <v>11</v>
      </c>
      <c r="C1841" s="301">
        <v>5</v>
      </c>
      <c r="D1841" s="301">
        <v>8900000110</v>
      </c>
      <c r="E1841" s="301"/>
      <c r="F1841" s="302">
        <v>13099.8</v>
      </c>
      <c r="G1841" s="302">
        <v>13012.9</v>
      </c>
      <c r="H1841" s="289">
        <f t="shared" si="28"/>
        <v>99.336631093604495</v>
      </c>
    </row>
    <row r="1842" spans="1:8" ht="33.75" x14ac:dyDescent="0.2">
      <c r="A1842" s="300" t="s">
        <v>695</v>
      </c>
      <c r="B1842" s="301">
        <v>11</v>
      </c>
      <c r="C1842" s="301">
        <v>5</v>
      </c>
      <c r="D1842" s="301">
        <v>8900000110</v>
      </c>
      <c r="E1842" s="301">
        <v>100</v>
      </c>
      <c r="F1842" s="302">
        <v>13099.8</v>
      </c>
      <c r="G1842" s="302">
        <v>13012.9</v>
      </c>
      <c r="H1842" s="289">
        <f t="shared" si="28"/>
        <v>99.336631093604495</v>
      </c>
    </row>
    <row r="1843" spans="1:8" x14ac:dyDescent="0.2">
      <c r="A1843" s="300" t="s">
        <v>712</v>
      </c>
      <c r="B1843" s="301">
        <v>11</v>
      </c>
      <c r="C1843" s="301">
        <v>5</v>
      </c>
      <c r="D1843" s="301">
        <v>8900000190</v>
      </c>
      <c r="E1843" s="301"/>
      <c r="F1843" s="302">
        <v>1880.3</v>
      </c>
      <c r="G1843" s="302">
        <v>1825.7</v>
      </c>
      <c r="H1843" s="289">
        <f t="shared" si="28"/>
        <v>97.096208051906615</v>
      </c>
    </row>
    <row r="1844" spans="1:8" ht="33.75" x14ac:dyDescent="0.2">
      <c r="A1844" s="300" t="s">
        <v>695</v>
      </c>
      <c r="B1844" s="301">
        <v>11</v>
      </c>
      <c r="C1844" s="301">
        <v>5</v>
      </c>
      <c r="D1844" s="301">
        <v>8900000190</v>
      </c>
      <c r="E1844" s="301">
        <v>100</v>
      </c>
      <c r="F1844" s="301">
        <v>226.2</v>
      </c>
      <c r="G1844" s="301">
        <v>226.2</v>
      </c>
      <c r="H1844" s="289">
        <f t="shared" si="28"/>
        <v>100</v>
      </c>
    </row>
    <row r="1845" spans="1:8" x14ac:dyDescent="0.2">
      <c r="A1845" s="300" t="s">
        <v>698</v>
      </c>
      <c r="B1845" s="301">
        <v>11</v>
      </c>
      <c r="C1845" s="301">
        <v>5</v>
      </c>
      <c r="D1845" s="301">
        <v>8900000190</v>
      </c>
      <c r="E1845" s="301">
        <v>200</v>
      </c>
      <c r="F1845" s="302">
        <v>1622.8</v>
      </c>
      <c r="G1845" s="302">
        <v>1570.2</v>
      </c>
      <c r="H1845" s="289">
        <f t="shared" si="28"/>
        <v>96.758688686221348</v>
      </c>
    </row>
    <row r="1846" spans="1:8" x14ac:dyDescent="0.2">
      <c r="A1846" s="300" t="s">
        <v>713</v>
      </c>
      <c r="B1846" s="301">
        <v>11</v>
      </c>
      <c r="C1846" s="301">
        <v>5</v>
      </c>
      <c r="D1846" s="301">
        <v>8900000190</v>
      </c>
      <c r="E1846" s="301">
        <v>800</v>
      </c>
      <c r="F1846" s="301">
        <v>31.3</v>
      </c>
      <c r="G1846" s="301">
        <v>29.3</v>
      </c>
      <c r="H1846" s="289">
        <f t="shared" si="28"/>
        <v>93.610223642172514</v>
      </c>
    </row>
    <row r="1847" spans="1:8" s="285" customFormat="1" ht="10.5" x14ac:dyDescent="0.15">
      <c r="A1847" s="303" t="s">
        <v>1617</v>
      </c>
      <c r="B1847" s="278">
        <v>12</v>
      </c>
      <c r="C1847" s="278"/>
      <c r="D1847" s="278"/>
      <c r="E1847" s="278"/>
      <c r="F1847" s="304">
        <v>76477.399999999994</v>
      </c>
      <c r="G1847" s="304">
        <v>73746.7</v>
      </c>
      <c r="H1847" s="283">
        <f t="shared" si="28"/>
        <v>96.429402673208031</v>
      </c>
    </row>
    <row r="1848" spans="1:8" s="285" customFormat="1" ht="10.5" x14ac:dyDescent="0.15">
      <c r="A1848" s="303" t="s">
        <v>1618</v>
      </c>
      <c r="B1848" s="278">
        <v>12</v>
      </c>
      <c r="C1848" s="278">
        <v>1</v>
      </c>
      <c r="D1848" s="278"/>
      <c r="E1848" s="278"/>
      <c r="F1848" s="304">
        <v>18423.2</v>
      </c>
      <c r="G1848" s="304">
        <v>18148.599999999999</v>
      </c>
      <c r="H1848" s="283">
        <f t="shared" si="28"/>
        <v>98.509488036823129</v>
      </c>
    </row>
    <row r="1849" spans="1:8" ht="22.5" x14ac:dyDescent="0.2">
      <c r="A1849" s="300" t="s">
        <v>834</v>
      </c>
      <c r="B1849" s="301">
        <v>12</v>
      </c>
      <c r="C1849" s="301">
        <v>1</v>
      </c>
      <c r="D1849" s="301">
        <v>1200000000</v>
      </c>
      <c r="E1849" s="301"/>
      <c r="F1849" s="302">
        <v>18423.2</v>
      </c>
      <c r="G1849" s="302">
        <v>18148.599999999999</v>
      </c>
      <c r="H1849" s="289">
        <f t="shared" si="28"/>
        <v>98.509488036823129</v>
      </c>
    </row>
    <row r="1850" spans="1:8" ht="22.5" x14ac:dyDescent="0.2">
      <c r="A1850" s="300" t="s">
        <v>1619</v>
      </c>
      <c r="B1850" s="301">
        <v>12</v>
      </c>
      <c r="C1850" s="301">
        <v>1</v>
      </c>
      <c r="D1850" s="301">
        <v>1240000000</v>
      </c>
      <c r="E1850" s="301"/>
      <c r="F1850" s="302">
        <v>18423.2</v>
      </c>
      <c r="G1850" s="302">
        <v>18148.599999999999</v>
      </c>
      <c r="H1850" s="289">
        <f t="shared" si="28"/>
        <v>98.509488036823129</v>
      </c>
    </row>
    <row r="1851" spans="1:8" ht="22.5" x14ac:dyDescent="0.2">
      <c r="A1851" s="300" t="s">
        <v>1620</v>
      </c>
      <c r="B1851" s="301">
        <v>12</v>
      </c>
      <c r="C1851" s="301">
        <v>1</v>
      </c>
      <c r="D1851" s="301">
        <v>1240100000</v>
      </c>
      <c r="E1851" s="301"/>
      <c r="F1851" s="302">
        <v>18423.2</v>
      </c>
      <c r="G1851" s="302">
        <v>18148.599999999999</v>
      </c>
      <c r="H1851" s="289">
        <f t="shared" si="28"/>
        <v>98.509488036823129</v>
      </c>
    </row>
    <row r="1852" spans="1:8" ht="22.5" x14ac:dyDescent="0.2">
      <c r="A1852" s="300" t="s">
        <v>1621</v>
      </c>
      <c r="B1852" s="301">
        <v>12</v>
      </c>
      <c r="C1852" s="301">
        <v>1</v>
      </c>
      <c r="D1852" s="301">
        <v>1240140050</v>
      </c>
      <c r="E1852" s="301"/>
      <c r="F1852" s="302">
        <v>18423.2</v>
      </c>
      <c r="G1852" s="302">
        <v>18148.599999999999</v>
      </c>
      <c r="H1852" s="289">
        <f t="shared" si="28"/>
        <v>98.509488036823129</v>
      </c>
    </row>
    <row r="1853" spans="1:8" ht="22.5" x14ac:dyDescent="0.2">
      <c r="A1853" s="300" t="s">
        <v>724</v>
      </c>
      <c r="B1853" s="301">
        <v>12</v>
      </c>
      <c r="C1853" s="301">
        <v>1</v>
      </c>
      <c r="D1853" s="301">
        <v>1240140050</v>
      </c>
      <c r="E1853" s="301">
        <v>600</v>
      </c>
      <c r="F1853" s="302">
        <v>18423.2</v>
      </c>
      <c r="G1853" s="302">
        <v>18148.599999999999</v>
      </c>
      <c r="H1853" s="289">
        <f t="shared" si="28"/>
        <v>98.509488036823129</v>
      </c>
    </row>
    <row r="1854" spans="1:8" s="285" customFormat="1" ht="10.5" x14ac:dyDescent="0.15">
      <c r="A1854" s="303" t="s">
        <v>1622</v>
      </c>
      <c r="B1854" s="278">
        <v>12</v>
      </c>
      <c r="C1854" s="278">
        <v>2</v>
      </c>
      <c r="D1854" s="278"/>
      <c r="E1854" s="278"/>
      <c r="F1854" s="304">
        <v>57774.2</v>
      </c>
      <c r="G1854" s="304">
        <v>55341.1</v>
      </c>
      <c r="H1854" s="283">
        <f t="shared" si="28"/>
        <v>95.788604602054207</v>
      </c>
    </row>
    <row r="1855" spans="1:8" ht="22.5" x14ac:dyDescent="0.2">
      <c r="A1855" s="300" t="s">
        <v>834</v>
      </c>
      <c r="B1855" s="301">
        <v>12</v>
      </c>
      <c r="C1855" s="301">
        <v>2</v>
      </c>
      <c r="D1855" s="301">
        <v>1200000000</v>
      </c>
      <c r="E1855" s="301"/>
      <c r="F1855" s="302">
        <v>56206.8</v>
      </c>
      <c r="G1855" s="302">
        <v>53810.7</v>
      </c>
      <c r="H1855" s="289">
        <f t="shared" si="28"/>
        <v>95.736992677042622</v>
      </c>
    </row>
    <row r="1856" spans="1:8" ht="22.5" x14ac:dyDescent="0.2">
      <c r="A1856" s="300" t="s">
        <v>1619</v>
      </c>
      <c r="B1856" s="301">
        <v>12</v>
      </c>
      <c r="C1856" s="301">
        <v>2</v>
      </c>
      <c r="D1856" s="301">
        <v>1240000000</v>
      </c>
      <c r="E1856" s="301"/>
      <c r="F1856" s="302">
        <v>56206.8</v>
      </c>
      <c r="G1856" s="302">
        <v>53810.7</v>
      </c>
      <c r="H1856" s="289">
        <f t="shared" si="28"/>
        <v>95.736992677042622</v>
      </c>
    </row>
    <row r="1857" spans="1:8" ht="22.5" x14ac:dyDescent="0.2">
      <c r="A1857" s="300" t="s">
        <v>1620</v>
      </c>
      <c r="B1857" s="301">
        <v>12</v>
      </c>
      <c r="C1857" s="301">
        <v>2</v>
      </c>
      <c r="D1857" s="301">
        <v>1240100000</v>
      </c>
      <c r="E1857" s="301"/>
      <c r="F1857" s="302">
        <v>54606.8</v>
      </c>
      <c r="G1857" s="302">
        <v>53810.7</v>
      </c>
      <c r="H1857" s="289">
        <f t="shared" si="28"/>
        <v>98.542122959045386</v>
      </c>
    </row>
    <row r="1858" spans="1:8" ht="22.5" x14ac:dyDescent="0.2">
      <c r="A1858" s="300" t="s">
        <v>1620</v>
      </c>
      <c r="B1858" s="301">
        <v>12</v>
      </c>
      <c r="C1858" s="301">
        <v>2</v>
      </c>
      <c r="D1858" s="301">
        <v>1240100000</v>
      </c>
      <c r="E1858" s="301"/>
      <c r="F1858" s="301">
        <v>678</v>
      </c>
      <c r="G1858" s="301">
        <v>514</v>
      </c>
      <c r="H1858" s="289">
        <f t="shared" si="28"/>
        <v>75.811209439528028</v>
      </c>
    </row>
    <row r="1859" spans="1:8" x14ac:dyDescent="0.2">
      <c r="A1859" s="300" t="s">
        <v>698</v>
      </c>
      <c r="B1859" s="301">
        <v>12</v>
      </c>
      <c r="C1859" s="301">
        <v>2</v>
      </c>
      <c r="D1859" s="301">
        <v>1240100000</v>
      </c>
      <c r="E1859" s="301">
        <v>200</v>
      </c>
      <c r="F1859" s="301">
        <v>678</v>
      </c>
      <c r="G1859" s="301">
        <v>514</v>
      </c>
      <c r="H1859" s="289">
        <f t="shared" si="28"/>
        <v>75.811209439528028</v>
      </c>
    </row>
    <row r="1860" spans="1:8" ht="22.5" x14ac:dyDescent="0.2">
      <c r="A1860" s="300" t="s">
        <v>1621</v>
      </c>
      <c r="B1860" s="301">
        <v>12</v>
      </c>
      <c r="C1860" s="301">
        <v>2</v>
      </c>
      <c r="D1860" s="301">
        <v>1240140060</v>
      </c>
      <c r="E1860" s="301"/>
      <c r="F1860" s="302">
        <v>53928.800000000003</v>
      </c>
      <c r="G1860" s="302">
        <v>53296.7</v>
      </c>
      <c r="H1860" s="289">
        <f t="shared" si="28"/>
        <v>98.827899007580356</v>
      </c>
    </row>
    <row r="1861" spans="1:8" ht="22.5" x14ac:dyDescent="0.2">
      <c r="A1861" s="300" t="s">
        <v>724</v>
      </c>
      <c r="B1861" s="301">
        <v>12</v>
      </c>
      <c r="C1861" s="301">
        <v>2</v>
      </c>
      <c r="D1861" s="301">
        <v>1240140060</v>
      </c>
      <c r="E1861" s="301">
        <v>600</v>
      </c>
      <c r="F1861" s="302">
        <v>53928.800000000003</v>
      </c>
      <c r="G1861" s="302">
        <v>53296.7</v>
      </c>
      <c r="H1861" s="289">
        <f t="shared" si="28"/>
        <v>98.827899007580356</v>
      </c>
    </row>
    <row r="1862" spans="1:8" ht="22.5" x14ac:dyDescent="0.2">
      <c r="A1862" s="300" t="s">
        <v>1623</v>
      </c>
      <c r="B1862" s="301">
        <v>12</v>
      </c>
      <c r="C1862" s="301">
        <v>2</v>
      </c>
      <c r="D1862" s="301">
        <v>1240200000</v>
      </c>
      <c r="E1862" s="301"/>
      <c r="F1862" s="302">
        <v>1600</v>
      </c>
      <c r="G1862" s="301">
        <v>0</v>
      </c>
      <c r="H1862" s="289">
        <f t="shared" si="28"/>
        <v>0</v>
      </c>
    </row>
    <row r="1863" spans="1:8" ht="22.5" x14ac:dyDescent="0.2">
      <c r="A1863" s="300" t="s">
        <v>1624</v>
      </c>
      <c r="B1863" s="301">
        <v>12</v>
      </c>
      <c r="C1863" s="301">
        <v>2</v>
      </c>
      <c r="D1863" s="301">
        <v>1240260010</v>
      </c>
      <c r="E1863" s="301"/>
      <c r="F1863" s="302">
        <v>1600</v>
      </c>
      <c r="G1863" s="301">
        <v>0</v>
      </c>
      <c r="H1863" s="289">
        <f t="shared" si="28"/>
        <v>0</v>
      </c>
    </row>
    <row r="1864" spans="1:8" ht="22.5" x14ac:dyDescent="0.2">
      <c r="A1864" s="300" t="s">
        <v>724</v>
      </c>
      <c r="B1864" s="301">
        <v>12</v>
      </c>
      <c r="C1864" s="301">
        <v>2</v>
      </c>
      <c r="D1864" s="301">
        <v>1240260010</v>
      </c>
      <c r="E1864" s="301">
        <v>600</v>
      </c>
      <c r="F1864" s="301">
        <v>550</v>
      </c>
      <c r="G1864" s="301">
        <v>0</v>
      </c>
      <c r="H1864" s="289">
        <f t="shared" si="28"/>
        <v>0</v>
      </c>
    </row>
    <row r="1865" spans="1:8" x14ac:dyDescent="0.2">
      <c r="A1865" s="300" t="s">
        <v>713</v>
      </c>
      <c r="B1865" s="301">
        <v>12</v>
      </c>
      <c r="C1865" s="301">
        <v>2</v>
      </c>
      <c r="D1865" s="301">
        <v>1240260010</v>
      </c>
      <c r="E1865" s="301">
        <v>800</v>
      </c>
      <c r="F1865" s="302">
        <v>1050</v>
      </c>
      <c r="G1865" s="301">
        <v>0</v>
      </c>
      <c r="H1865" s="289">
        <f t="shared" si="28"/>
        <v>0</v>
      </c>
    </row>
    <row r="1866" spans="1:8" x14ac:dyDescent="0.2">
      <c r="A1866" s="300" t="s">
        <v>1351</v>
      </c>
      <c r="B1866" s="301">
        <v>12</v>
      </c>
      <c r="C1866" s="301">
        <v>2</v>
      </c>
      <c r="D1866" s="301">
        <v>1400000000</v>
      </c>
      <c r="E1866" s="301"/>
      <c r="F1866" s="301">
        <v>460</v>
      </c>
      <c r="G1866" s="301">
        <v>423</v>
      </c>
      <c r="H1866" s="289">
        <f t="shared" si="28"/>
        <v>91.956521739130437</v>
      </c>
    </row>
    <row r="1867" spans="1:8" ht="22.5" x14ac:dyDescent="0.2">
      <c r="A1867" s="300" t="s">
        <v>1352</v>
      </c>
      <c r="B1867" s="301">
        <v>12</v>
      </c>
      <c r="C1867" s="301">
        <v>2</v>
      </c>
      <c r="D1867" s="301">
        <v>1420000000</v>
      </c>
      <c r="E1867" s="301"/>
      <c r="F1867" s="301">
        <v>460</v>
      </c>
      <c r="G1867" s="301">
        <v>423</v>
      </c>
      <c r="H1867" s="289">
        <f t="shared" si="28"/>
        <v>91.956521739130437</v>
      </c>
    </row>
    <row r="1868" spans="1:8" ht="22.5" x14ac:dyDescent="0.2">
      <c r="A1868" s="300" t="s">
        <v>1353</v>
      </c>
      <c r="B1868" s="301">
        <v>12</v>
      </c>
      <c r="C1868" s="301">
        <v>2</v>
      </c>
      <c r="D1868" s="301">
        <v>1420020150</v>
      </c>
      <c r="E1868" s="301"/>
      <c r="F1868" s="301">
        <v>460</v>
      </c>
      <c r="G1868" s="301">
        <v>423</v>
      </c>
      <c r="H1868" s="289">
        <f t="shared" si="28"/>
        <v>91.956521739130437</v>
      </c>
    </row>
    <row r="1869" spans="1:8" x14ac:dyDescent="0.2">
      <c r="A1869" s="300" t="s">
        <v>698</v>
      </c>
      <c r="B1869" s="301">
        <v>12</v>
      </c>
      <c r="C1869" s="301">
        <v>2</v>
      </c>
      <c r="D1869" s="301">
        <v>1420020150</v>
      </c>
      <c r="E1869" s="301">
        <v>200</v>
      </c>
      <c r="F1869" s="301">
        <v>460</v>
      </c>
      <c r="G1869" s="301">
        <v>423</v>
      </c>
      <c r="H1869" s="289">
        <f t="shared" si="28"/>
        <v>91.956521739130437</v>
      </c>
    </row>
    <row r="1870" spans="1:8" ht="22.5" x14ac:dyDescent="0.2">
      <c r="A1870" s="300" t="s">
        <v>759</v>
      </c>
      <c r="B1870" s="301">
        <v>12</v>
      </c>
      <c r="C1870" s="301">
        <v>2</v>
      </c>
      <c r="D1870" s="301">
        <v>1900000000</v>
      </c>
      <c r="E1870" s="301"/>
      <c r="F1870" s="302">
        <v>1107.4000000000001</v>
      </c>
      <c r="G1870" s="302">
        <v>1107.4000000000001</v>
      </c>
      <c r="H1870" s="289">
        <f t="shared" ref="H1870:H1927" si="29">+G1870/F1870*100</f>
        <v>100</v>
      </c>
    </row>
    <row r="1871" spans="1:8" x14ac:dyDescent="0.2">
      <c r="A1871" s="300" t="s">
        <v>760</v>
      </c>
      <c r="B1871" s="301">
        <v>12</v>
      </c>
      <c r="C1871" s="301">
        <v>2</v>
      </c>
      <c r="D1871" s="301">
        <v>1930000000</v>
      </c>
      <c r="E1871" s="301"/>
      <c r="F1871" s="302">
        <v>1107.4000000000001</v>
      </c>
      <c r="G1871" s="302">
        <v>1107.4000000000001</v>
      </c>
      <c r="H1871" s="289">
        <f t="shared" si="29"/>
        <v>100</v>
      </c>
    </row>
    <row r="1872" spans="1:8" x14ac:dyDescent="0.2">
      <c r="A1872" s="300" t="s">
        <v>761</v>
      </c>
      <c r="B1872" s="301">
        <v>12</v>
      </c>
      <c r="C1872" s="301">
        <v>2</v>
      </c>
      <c r="D1872" s="301">
        <v>1930008830</v>
      </c>
      <c r="E1872" s="301"/>
      <c r="F1872" s="302">
        <v>1107.4000000000001</v>
      </c>
      <c r="G1872" s="302">
        <v>1107.4000000000001</v>
      </c>
      <c r="H1872" s="289">
        <f t="shared" si="29"/>
        <v>100</v>
      </c>
    </row>
    <row r="1873" spans="1:8" x14ac:dyDescent="0.2">
      <c r="A1873" s="300" t="s">
        <v>698</v>
      </c>
      <c r="B1873" s="301">
        <v>12</v>
      </c>
      <c r="C1873" s="301">
        <v>2</v>
      </c>
      <c r="D1873" s="301">
        <v>1930008830</v>
      </c>
      <c r="E1873" s="301">
        <v>200</v>
      </c>
      <c r="F1873" s="302">
        <v>1107.4000000000001</v>
      </c>
      <c r="G1873" s="302">
        <v>1107.4000000000001</v>
      </c>
      <c r="H1873" s="289">
        <f t="shared" si="29"/>
        <v>100</v>
      </c>
    </row>
    <row r="1874" spans="1:8" s="285" customFormat="1" ht="10.5" x14ac:dyDescent="0.15">
      <c r="A1874" s="303" t="s">
        <v>1625</v>
      </c>
      <c r="B1874" s="278">
        <v>12</v>
      </c>
      <c r="C1874" s="278">
        <v>4</v>
      </c>
      <c r="D1874" s="278"/>
      <c r="E1874" s="278"/>
      <c r="F1874" s="278">
        <v>280</v>
      </c>
      <c r="G1874" s="278">
        <v>257</v>
      </c>
      <c r="H1874" s="283">
        <f t="shared" si="29"/>
        <v>91.785714285714278</v>
      </c>
    </row>
    <row r="1875" spans="1:8" ht="22.5" x14ac:dyDescent="0.2">
      <c r="A1875" s="300" t="s">
        <v>1265</v>
      </c>
      <c r="B1875" s="301">
        <v>12</v>
      </c>
      <c r="C1875" s="301">
        <v>4</v>
      </c>
      <c r="D1875" s="301">
        <v>2700000000</v>
      </c>
      <c r="E1875" s="301"/>
      <c r="F1875" s="301">
        <v>280</v>
      </c>
      <c r="G1875" s="301">
        <v>257</v>
      </c>
      <c r="H1875" s="289">
        <f t="shared" si="29"/>
        <v>91.785714285714278</v>
      </c>
    </row>
    <row r="1876" spans="1:8" ht="33.75" x14ac:dyDescent="0.2">
      <c r="A1876" s="300" t="s">
        <v>1626</v>
      </c>
      <c r="B1876" s="301">
        <v>12</v>
      </c>
      <c r="C1876" s="301">
        <v>4</v>
      </c>
      <c r="D1876" s="301">
        <v>2700004000</v>
      </c>
      <c r="E1876" s="301"/>
      <c r="F1876" s="301">
        <v>257.8</v>
      </c>
      <c r="G1876" s="301">
        <v>257</v>
      </c>
      <c r="H1876" s="289">
        <f t="shared" si="29"/>
        <v>99.68968192397206</v>
      </c>
    </row>
    <row r="1877" spans="1:8" x14ac:dyDescent="0.2">
      <c r="A1877" s="300" t="s">
        <v>698</v>
      </c>
      <c r="B1877" s="301">
        <v>12</v>
      </c>
      <c r="C1877" s="301">
        <v>4</v>
      </c>
      <c r="D1877" s="301">
        <v>2700004000</v>
      </c>
      <c r="E1877" s="301">
        <v>200</v>
      </c>
      <c r="F1877" s="301">
        <v>257.8</v>
      </c>
      <c r="G1877" s="301">
        <v>257</v>
      </c>
      <c r="H1877" s="289">
        <f t="shared" si="29"/>
        <v>99.68968192397206</v>
      </c>
    </row>
    <row r="1878" spans="1:8" ht="22.5" x14ac:dyDescent="0.2">
      <c r="A1878" s="300" t="s">
        <v>1266</v>
      </c>
      <c r="B1878" s="301">
        <v>12</v>
      </c>
      <c r="C1878" s="301">
        <v>4</v>
      </c>
      <c r="D1878" s="301">
        <v>2700100000</v>
      </c>
      <c r="E1878" s="301"/>
      <c r="F1878" s="301">
        <v>22.2</v>
      </c>
      <c r="G1878" s="301">
        <v>0</v>
      </c>
      <c r="H1878" s="289">
        <f t="shared" si="29"/>
        <v>0</v>
      </c>
    </row>
    <row r="1879" spans="1:8" ht="33.75" x14ac:dyDescent="0.2">
      <c r="A1879" s="300" t="s">
        <v>1626</v>
      </c>
      <c r="B1879" s="301">
        <v>12</v>
      </c>
      <c r="C1879" s="301">
        <v>4</v>
      </c>
      <c r="D1879" s="301">
        <v>2700104000</v>
      </c>
      <c r="E1879" s="301"/>
      <c r="F1879" s="301">
        <v>22.2</v>
      </c>
      <c r="G1879" s="301">
        <v>0</v>
      </c>
      <c r="H1879" s="289">
        <f t="shared" si="29"/>
        <v>0</v>
      </c>
    </row>
    <row r="1880" spans="1:8" x14ac:dyDescent="0.2">
      <c r="A1880" s="300" t="s">
        <v>698</v>
      </c>
      <c r="B1880" s="301">
        <v>12</v>
      </c>
      <c r="C1880" s="301">
        <v>4</v>
      </c>
      <c r="D1880" s="301">
        <v>2700104000</v>
      </c>
      <c r="E1880" s="301">
        <v>200</v>
      </c>
      <c r="F1880" s="301">
        <v>22.2</v>
      </c>
      <c r="G1880" s="301">
        <v>0</v>
      </c>
      <c r="H1880" s="289">
        <f t="shared" si="29"/>
        <v>0</v>
      </c>
    </row>
    <row r="1881" spans="1:8" s="285" customFormat="1" ht="10.5" x14ac:dyDescent="0.15">
      <c r="A1881" s="303" t="s">
        <v>1627</v>
      </c>
      <c r="B1881" s="278">
        <v>13</v>
      </c>
      <c r="C1881" s="278"/>
      <c r="D1881" s="278"/>
      <c r="E1881" s="278"/>
      <c r="F1881" s="304">
        <v>20530.400000000001</v>
      </c>
      <c r="G1881" s="304">
        <v>20218.599999999999</v>
      </c>
      <c r="H1881" s="283">
        <f t="shared" si="29"/>
        <v>98.481276546000061</v>
      </c>
    </row>
    <row r="1882" spans="1:8" s="285" customFormat="1" ht="10.5" x14ac:dyDescent="0.15">
      <c r="A1882" s="303" t="s">
        <v>1628</v>
      </c>
      <c r="B1882" s="278">
        <v>13</v>
      </c>
      <c r="C1882" s="278">
        <v>1</v>
      </c>
      <c r="D1882" s="278"/>
      <c r="E1882" s="278"/>
      <c r="F1882" s="304">
        <v>20530.400000000001</v>
      </c>
      <c r="G1882" s="304">
        <v>20218.599999999999</v>
      </c>
      <c r="H1882" s="283">
        <f t="shared" si="29"/>
        <v>98.481276546000061</v>
      </c>
    </row>
    <row r="1883" spans="1:8" ht="22.5" x14ac:dyDescent="0.2">
      <c r="A1883" s="300" t="s">
        <v>731</v>
      </c>
      <c r="B1883" s="301">
        <v>13</v>
      </c>
      <c r="C1883" s="301">
        <v>1</v>
      </c>
      <c r="D1883" s="301">
        <v>1300000000</v>
      </c>
      <c r="E1883" s="301"/>
      <c r="F1883" s="302">
        <v>20530.400000000001</v>
      </c>
      <c r="G1883" s="302">
        <v>20218.599999999999</v>
      </c>
      <c r="H1883" s="289">
        <f t="shared" si="29"/>
        <v>98.481276546000061</v>
      </c>
    </row>
    <row r="1884" spans="1:8" x14ac:dyDescent="0.2">
      <c r="A1884" s="300" t="s">
        <v>1629</v>
      </c>
      <c r="B1884" s="301">
        <v>13</v>
      </c>
      <c r="C1884" s="301">
        <v>1</v>
      </c>
      <c r="D1884" s="301">
        <v>1320000000</v>
      </c>
      <c r="E1884" s="301"/>
      <c r="F1884" s="302">
        <v>20530.400000000001</v>
      </c>
      <c r="G1884" s="302">
        <v>20218.599999999999</v>
      </c>
      <c r="H1884" s="289">
        <f t="shared" si="29"/>
        <v>98.481276546000061</v>
      </c>
    </row>
    <row r="1885" spans="1:8" x14ac:dyDescent="0.2">
      <c r="A1885" s="300" t="s">
        <v>1630</v>
      </c>
      <c r="B1885" s="301">
        <v>13</v>
      </c>
      <c r="C1885" s="301">
        <v>1</v>
      </c>
      <c r="D1885" s="301">
        <v>1320013000</v>
      </c>
      <c r="E1885" s="301"/>
      <c r="F1885" s="302">
        <v>20530.400000000001</v>
      </c>
      <c r="G1885" s="302">
        <v>20218.599999999999</v>
      </c>
      <c r="H1885" s="289">
        <f t="shared" si="29"/>
        <v>98.481276546000061</v>
      </c>
    </row>
    <row r="1886" spans="1:8" x14ac:dyDescent="0.2">
      <c r="A1886" s="300" t="s">
        <v>1631</v>
      </c>
      <c r="B1886" s="301">
        <v>13</v>
      </c>
      <c r="C1886" s="301">
        <v>1</v>
      </c>
      <c r="D1886" s="301">
        <v>1320013000</v>
      </c>
      <c r="E1886" s="301">
        <v>700</v>
      </c>
      <c r="F1886" s="302">
        <v>20530.400000000001</v>
      </c>
      <c r="G1886" s="302">
        <v>20218.599999999999</v>
      </c>
      <c r="H1886" s="289">
        <f t="shared" si="29"/>
        <v>98.481276546000061</v>
      </c>
    </row>
    <row r="1887" spans="1:8" s="285" customFormat="1" ht="21" x14ac:dyDescent="0.15">
      <c r="A1887" s="303" t="s">
        <v>1632</v>
      </c>
      <c r="B1887" s="278">
        <v>14</v>
      </c>
      <c r="C1887" s="278"/>
      <c r="D1887" s="278"/>
      <c r="E1887" s="278"/>
      <c r="F1887" s="304">
        <v>4218025.7</v>
      </c>
      <c r="G1887" s="304">
        <v>4141977.8</v>
      </c>
      <c r="H1887" s="283">
        <f t="shared" si="29"/>
        <v>98.197073574018276</v>
      </c>
    </row>
    <row r="1888" spans="1:8" s="285" customFormat="1" ht="21" x14ac:dyDescent="0.15">
      <c r="A1888" s="303" t="s">
        <v>1633</v>
      </c>
      <c r="B1888" s="278">
        <v>14</v>
      </c>
      <c r="C1888" s="278">
        <v>1</v>
      </c>
      <c r="D1888" s="278"/>
      <c r="E1888" s="278"/>
      <c r="F1888" s="304">
        <v>2215084.4</v>
      </c>
      <c r="G1888" s="304">
        <v>2215084.4</v>
      </c>
      <c r="H1888" s="283">
        <f t="shared" si="29"/>
        <v>100</v>
      </c>
    </row>
    <row r="1889" spans="1:8" ht="22.5" x14ac:dyDescent="0.2">
      <c r="A1889" s="300" t="s">
        <v>731</v>
      </c>
      <c r="B1889" s="301">
        <v>14</v>
      </c>
      <c r="C1889" s="301">
        <v>1</v>
      </c>
      <c r="D1889" s="301">
        <v>1300000000</v>
      </c>
      <c r="E1889" s="301"/>
      <c r="F1889" s="302">
        <v>2215084.4</v>
      </c>
      <c r="G1889" s="302">
        <v>2215084.4</v>
      </c>
      <c r="H1889" s="289">
        <f t="shared" si="29"/>
        <v>100</v>
      </c>
    </row>
    <row r="1890" spans="1:8" x14ac:dyDescent="0.2">
      <c r="A1890" s="300" t="s">
        <v>1634</v>
      </c>
      <c r="B1890" s="301">
        <v>14</v>
      </c>
      <c r="C1890" s="301">
        <v>1</v>
      </c>
      <c r="D1890" s="301">
        <v>1310000000</v>
      </c>
      <c r="E1890" s="301"/>
      <c r="F1890" s="302">
        <v>2215084.4</v>
      </c>
      <c r="G1890" s="302">
        <v>2215084.4</v>
      </c>
      <c r="H1890" s="289">
        <f t="shared" si="29"/>
        <v>100</v>
      </c>
    </row>
    <row r="1891" spans="1:8" ht="22.5" x14ac:dyDescent="0.2">
      <c r="A1891" s="300" t="s">
        <v>1635</v>
      </c>
      <c r="B1891" s="301">
        <v>14</v>
      </c>
      <c r="C1891" s="301">
        <v>1</v>
      </c>
      <c r="D1891" s="301">
        <v>1310100000</v>
      </c>
      <c r="E1891" s="301"/>
      <c r="F1891" s="302">
        <v>2215084.4</v>
      </c>
      <c r="G1891" s="302">
        <v>2215084.4</v>
      </c>
      <c r="H1891" s="289">
        <f t="shared" si="29"/>
        <v>100</v>
      </c>
    </row>
    <row r="1892" spans="1:8" x14ac:dyDescent="0.2">
      <c r="A1892" s="300" t="s">
        <v>1636</v>
      </c>
      <c r="B1892" s="301">
        <v>14</v>
      </c>
      <c r="C1892" s="301">
        <v>1</v>
      </c>
      <c r="D1892" s="301">
        <v>1310170010</v>
      </c>
      <c r="E1892" s="301"/>
      <c r="F1892" s="302">
        <v>2215084.4</v>
      </c>
      <c r="G1892" s="302">
        <v>2215084.4</v>
      </c>
      <c r="H1892" s="289">
        <f t="shared" si="29"/>
        <v>100</v>
      </c>
    </row>
    <row r="1893" spans="1:8" x14ac:dyDescent="0.2">
      <c r="A1893" s="300" t="s">
        <v>710</v>
      </c>
      <c r="B1893" s="301">
        <v>14</v>
      </c>
      <c r="C1893" s="301">
        <v>1</v>
      </c>
      <c r="D1893" s="301">
        <v>1310170010</v>
      </c>
      <c r="E1893" s="301">
        <v>500</v>
      </c>
      <c r="F1893" s="302">
        <v>2215084.4</v>
      </c>
      <c r="G1893" s="302">
        <v>2215084.4</v>
      </c>
      <c r="H1893" s="289">
        <f t="shared" si="29"/>
        <v>100</v>
      </c>
    </row>
    <row r="1894" spans="1:8" s="285" customFormat="1" ht="10.5" x14ac:dyDescent="0.15">
      <c r="A1894" s="303" t="s">
        <v>1637</v>
      </c>
      <c r="B1894" s="278">
        <v>14</v>
      </c>
      <c r="C1894" s="278">
        <v>2</v>
      </c>
      <c r="D1894" s="278"/>
      <c r="E1894" s="278"/>
      <c r="F1894" s="304">
        <v>379811.4</v>
      </c>
      <c r="G1894" s="304">
        <v>379811.4</v>
      </c>
      <c r="H1894" s="283">
        <f t="shared" si="29"/>
        <v>100</v>
      </c>
    </row>
    <row r="1895" spans="1:8" ht="22.5" x14ac:dyDescent="0.2">
      <c r="A1895" s="300" t="s">
        <v>731</v>
      </c>
      <c r="B1895" s="301">
        <v>14</v>
      </c>
      <c r="C1895" s="301">
        <v>2</v>
      </c>
      <c r="D1895" s="301">
        <v>1300000000</v>
      </c>
      <c r="E1895" s="301"/>
      <c r="F1895" s="302">
        <v>379811.4</v>
      </c>
      <c r="G1895" s="302">
        <v>379811.4</v>
      </c>
      <c r="H1895" s="289">
        <f t="shared" si="29"/>
        <v>100</v>
      </c>
    </row>
    <row r="1896" spans="1:8" x14ac:dyDescent="0.2">
      <c r="A1896" s="300" t="s">
        <v>1634</v>
      </c>
      <c r="B1896" s="301">
        <v>14</v>
      </c>
      <c r="C1896" s="301">
        <v>2</v>
      </c>
      <c r="D1896" s="301">
        <v>1310000000</v>
      </c>
      <c r="E1896" s="301"/>
      <c r="F1896" s="302">
        <v>379811.4</v>
      </c>
      <c r="G1896" s="302">
        <v>379811.4</v>
      </c>
      <c r="H1896" s="289">
        <f t="shared" si="29"/>
        <v>100</v>
      </c>
    </row>
    <row r="1897" spans="1:8" ht="22.5" x14ac:dyDescent="0.2">
      <c r="A1897" s="300" t="s">
        <v>1635</v>
      </c>
      <c r="B1897" s="301">
        <v>14</v>
      </c>
      <c r="C1897" s="301">
        <v>2</v>
      </c>
      <c r="D1897" s="301">
        <v>1310100000</v>
      </c>
      <c r="E1897" s="301"/>
      <c r="F1897" s="302">
        <v>379811.4</v>
      </c>
      <c r="G1897" s="302">
        <v>379811.4</v>
      </c>
      <c r="H1897" s="289">
        <f t="shared" si="29"/>
        <v>100</v>
      </c>
    </row>
    <row r="1898" spans="1:8" x14ac:dyDescent="0.2">
      <c r="A1898" s="300" t="s">
        <v>1638</v>
      </c>
      <c r="B1898" s="301">
        <v>14</v>
      </c>
      <c r="C1898" s="301">
        <v>2</v>
      </c>
      <c r="D1898" s="301">
        <v>1310170020</v>
      </c>
      <c r="E1898" s="301"/>
      <c r="F1898" s="302">
        <v>379811.4</v>
      </c>
      <c r="G1898" s="302">
        <v>379811.4</v>
      </c>
      <c r="H1898" s="289">
        <f t="shared" si="29"/>
        <v>100</v>
      </c>
    </row>
    <row r="1899" spans="1:8" x14ac:dyDescent="0.2">
      <c r="A1899" s="300" t="s">
        <v>710</v>
      </c>
      <c r="B1899" s="301">
        <v>14</v>
      </c>
      <c r="C1899" s="301">
        <v>2</v>
      </c>
      <c r="D1899" s="301">
        <v>1310170020</v>
      </c>
      <c r="E1899" s="301">
        <v>500</v>
      </c>
      <c r="F1899" s="302">
        <v>379811.4</v>
      </c>
      <c r="G1899" s="302">
        <v>379811.4</v>
      </c>
      <c r="H1899" s="289">
        <f t="shared" si="29"/>
        <v>100</v>
      </c>
    </row>
    <row r="1900" spans="1:8" s="285" customFormat="1" ht="10.5" x14ac:dyDescent="0.15">
      <c r="A1900" s="303" t="s">
        <v>1639</v>
      </c>
      <c r="B1900" s="278">
        <v>14</v>
      </c>
      <c r="C1900" s="278">
        <v>3</v>
      </c>
      <c r="D1900" s="278"/>
      <c r="E1900" s="278"/>
      <c r="F1900" s="304">
        <v>1623129.9</v>
      </c>
      <c r="G1900" s="304">
        <v>1547082</v>
      </c>
      <c r="H1900" s="283">
        <f t="shared" si="29"/>
        <v>95.314737286276355</v>
      </c>
    </row>
    <row r="1901" spans="1:8" ht="22.5" x14ac:dyDescent="0.2">
      <c r="A1901" s="300" t="s">
        <v>731</v>
      </c>
      <c r="B1901" s="301">
        <v>14</v>
      </c>
      <c r="C1901" s="301">
        <v>3</v>
      </c>
      <c r="D1901" s="301">
        <v>1300000000</v>
      </c>
      <c r="E1901" s="301"/>
      <c r="F1901" s="302">
        <v>1161479.8</v>
      </c>
      <c r="G1901" s="302">
        <v>1085621.8</v>
      </c>
      <c r="H1901" s="289">
        <f t="shared" si="29"/>
        <v>93.468848963193324</v>
      </c>
    </row>
    <row r="1902" spans="1:8" x14ac:dyDescent="0.2">
      <c r="A1902" s="300" t="s">
        <v>1634</v>
      </c>
      <c r="B1902" s="301">
        <v>14</v>
      </c>
      <c r="C1902" s="301">
        <v>3</v>
      </c>
      <c r="D1902" s="301">
        <v>1310000000</v>
      </c>
      <c r="E1902" s="301"/>
      <c r="F1902" s="302">
        <v>1161479.8</v>
      </c>
      <c r="G1902" s="302">
        <v>1085621.8</v>
      </c>
      <c r="H1902" s="289">
        <f t="shared" si="29"/>
        <v>93.468848963193324</v>
      </c>
    </row>
    <row r="1903" spans="1:8" ht="22.5" x14ac:dyDescent="0.2">
      <c r="A1903" s="300" t="s">
        <v>1635</v>
      </c>
      <c r="B1903" s="301">
        <v>14</v>
      </c>
      <c r="C1903" s="301">
        <v>3</v>
      </c>
      <c r="D1903" s="301">
        <v>1310100000</v>
      </c>
      <c r="E1903" s="301"/>
      <c r="F1903" s="302">
        <v>1023416.8</v>
      </c>
      <c r="G1903" s="302">
        <v>947558.8</v>
      </c>
      <c r="H1903" s="289">
        <f t="shared" si="29"/>
        <v>92.587770691276518</v>
      </c>
    </row>
    <row r="1904" spans="1:8" ht="22.5" x14ac:dyDescent="0.2">
      <c r="A1904" s="300" t="s">
        <v>1640</v>
      </c>
      <c r="B1904" s="301">
        <v>14</v>
      </c>
      <c r="C1904" s="301">
        <v>3</v>
      </c>
      <c r="D1904" s="301">
        <v>1310170050</v>
      </c>
      <c r="E1904" s="301"/>
      <c r="F1904" s="302">
        <v>1023416.8</v>
      </c>
      <c r="G1904" s="302">
        <v>947558.8</v>
      </c>
      <c r="H1904" s="289">
        <f t="shared" si="29"/>
        <v>92.587770691276518</v>
      </c>
    </row>
    <row r="1905" spans="1:8" x14ac:dyDescent="0.2">
      <c r="A1905" s="300" t="s">
        <v>710</v>
      </c>
      <c r="B1905" s="301">
        <v>14</v>
      </c>
      <c r="C1905" s="301">
        <v>3</v>
      </c>
      <c r="D1905" s="301">
        <v>1310170050</v>
      </c>
      <c r="E1905" s="301">
        <v>500</v>
      </c>
      <c r="F1905" s="302">
        <v>1023416.8</v>
      </c>
      <c r="G1905" s="302">
        <v>947558.8</v>
      </c>
      <c r="H1905" s="289">
        <f t="shared" si="29"/>
        <v>92.587770691276518</v>
      </c>
    </row>
    <row r="1906" spans="1:8" ht="22.5" x14ac:dyDescent="0.2">
      <c r="A1906" s="300" t="s">
        <v>1641</v>
      </c>
      <c r="B1906" s="301">
        <v>14</v>
      </c>
      <c r="C1906" s="301">
        <v>3</v>
      </c>
      <c r="D1906" s="301">
        <v>1310200000</v>
      </c>
      <c r="E1906" s="301"/>
      <c r="F1906" s="302">
        <v>138063</v>
      </c>
      <c r="G1906" s="302">
        <v>138063</v>
      </c>
      <c r="H1906" s="289">
        <f t="shared" si="29"/>
        <v>100</v>
      </c>
    </row>
    <row r="1907" spans="1:8" ht="56.25" x14ac:dyDescent="0.2">
      <c r="A1907" s="300" t="s">
        <v>1642</v>
      </c>
      <c r="B1907" s="301">
        <v>14</v>
      </c>
      <c r="C1907" s="301">
        <v>3</v>
      </c>
      <c r="D1907" s="301">
        <v>1310276010</v>
      </c>
      <c r="E1907" s="301"/>
      <c r="F1907" s="302">
        <v>138063</v>
      </c>
      <c r="G1907" s="302">
        <v>138063</v>
      </c>
      <c r="H1907" s="289">
        <f t="shared" si="29"/>
        <v>100</v>
      </c>
    </row>
    <row r="1908" spans="1:8" x14ac:dyDescent="0.2">
      <c r="A1908" s="300" t="s">
        <v>710</v>
      </c>
      <c r="B1908" s="301">
        <v>14</v>
      </c>
      <c r="C1908" s="301">
        <v>3</v>
      </c>
      <c r="D1908" s="301">
        <v>1310276010</v>
      </c>
      <c r="E1908" s="301">
        <v>500</v>
      </c>
      <c r="F1908" s="302">
        <v>138063</v>
      </c>
      <c r="G1908" s="302">
        <v>138063</v>
      </c>
      <c r="H1908" s="289">
        <f t="shared" si="29"/>
        <v>100</v>
      </c>
    </row>
    <row r="1909" spans="1:8" ht="22.5" x14ac:dyDescent="0.2">
      <c r="A1909" s="300" t="s">
        <v>759</v>
      </c>
      <c r="B1909" s="301">
        <v>14</v>
      </c>
      <c r="C1909" s="301">
        <v>3</v>
      </c>
      <c r="D1909" s="301">
        <v>1900000000</v>
      </c>
      <c r="E1909" s="301"/>
      <c r="F1909" s="302">
        <v>76700.2</v>
      </c>
      <c r="G1909" s="302">
        <v>76696.600000000006</v>
      </c>
      <c r="H1909" s="289">
        <f t="shared" si="29"/>
        <v>99.9953064007656</v>
      </c>
    </row>
    <row r="1910" spans="1:8" x14ac:dyDescent="0.2">
      <c r="A1910" s="300" t="s">
        <v>760</v>
      </c>
      <c r="B1910" s="301">
        <v>14</v>
      </c>
      <c r="C1910" s="301">
        <v>3</v>
      </c>
      <c r="D1910" s="301">
        <v>1930000000</v>
      </c>
      <c r="E1910" s="301"/>
      <c r="F1910" s="302">
        <v>76700.2</v>
      </c>
      <c r="G1910" s="302">
        <v>76696.600000000006</v>
      </c>
      <c r="H1910" s="289">
        <f t="shared" si="29"/>
        <v>99.9953064007656</v>
      </c>
    </row>
    <row r="1911" spans="1:8" ht="56.25" x14ac:dyDescent="0.2">
      <c r="A1911" s="300" t="s">
        <v>1643</v>
      </c>
      <c r="B1911" s="301">
        <v>14</v>
      </c>
      <c r="C1911" s="301">
        <v>3</v>
      </c>
      <c r="D1911" s="301">
        <v>1930075010</v>
      </c>
      <c r="E1911" s="301"/>
      <c r="F1911" s="302">
        <v>32828.9</v>
      </c>
      <c r="G1911" s="302">
        <v>32828.800000000003</v>
      </c>
      <c r="H1911" s="289">
        <f t="shared" si="29"/>
        <v>99.99969539034204</v>
      </c>
    </row>
    <row r="1912" spans="1:8" x14ac:dyDescent="0.2">
      <c r="A1912" s="300" t="s">
        <v>710</v>
      </c>
      <c r="B1912" s="301">
        <v>14</v>
      </c>
      <c r="C1912" s="301">
        <v>3</v>
      </c>
      <c r="D1912" s="301">
        <v>1930075010</v>
      </c>
      <c r="E1912" s="301">
        <v>500</v>
      </c>
      <c r="F1912" s="302">
        <v>32828.9</v>
      </c>
      <c r="G1912" s="302">
        <v>32828.800000000003</v>
      </c>
      <c r="H1912" s="289">
        <f t="shared" si="29"/>
        <v>99.99969539034204</v>
      </c>
    </row>
    <row r="1913" spans="1:8" ht="22.5" x14ac:dyDescent="0.2">
      <c r="A1913" s="300" t="s">
        <v>1644</v>
      </c>
      <c r="B1913" s="301">
        <v>14</v>
      </c>
      <c r="C1913" s="301">
        <v>3</v>
      </c>
      <c r="D1913" s="301">
        <v>1930075060</v>
      </c>
      <c r="E1913" s="301"/>
      <c r="F1913" s="302">
        <v>43871.3</v>
      </c>
      <c r="G1913" s="302">
        <v>43867.8</v>
      </c>
      <c r="H1913" s="289">
        <f t="shared" si="29"/>
        <v>99.99202211924424</v>
      </c>
    </row>
    <row r="1914" spans="1:8" x14ac:dyDescent="0.2">
      <c r="A1914" s="300" t="s">
        <v>710</v>
      </c>
      <c r="B1914" s="301">
        <v>14</v>
      </c>
      <c r="C1914" s="301">
        <v>3</v>
      </c>
      <c r="D1914" s="301">
        <v>1930075060</v>
      </c>
      <c r="E1914" s="301">
        <v>500</v>
      </c>
      <c r="F1914" s="302">
        <v>43871.3</v>
      </c>
      <c r="G1914" s="302">
        <v>43867.8</v>
      </c>
      <c r="H1914" s="289">
        <f t="shared" si="29"/>
        <v>99.99202211924424</v>
      </c>
    </row>
    <row r="1915" spans="1:8" x14ac:dyDescent="0.2">
      <c r="A1915" s="300" t="s">
        <v>986</v>
      </c>
      <c r="B1915" s="301">
        <v>14</v>
      </c>
      <c r="C1915" s="301">
        <v>3</v>
      </c>
      <c r="D1915" s="301">
        <v>4000000000</v>
      </c>
      <c r="E1915" s="301"/>
      <c r="F1915" s="302">
        <v>10130.5</v>
      </c>
      <c r="G1915" s="302">
        <v>9944.2999999999993</v>
      </c>
      <c r="H1915" s="289">
        <f t="shared" si="29"/>
        <v>98.161986081634652</v>
      </c>
    </row>
    <row r="1916" spans="1:8" x14ac:dyDescent="0.2">
      <c r="A1916" s="300" t="s">
        <v>987</v>
      </c>
      <c r="B1916" s="301">
        <v>14</v>
      </c>
      <c r="C1916" s="301">
        <v>3</v>
      </c>
      <c r="D1916" s="301">
        <v>4020000000</v>
      </c>
      <c r="E1916" s="301"/>
      <c r="F1916" s="302">
        <v>10130.5</v>
      </c>
      <c r="G1916" s="302">
        <v>9944.2999999999993</v>
      </c>
      <c r="H1916" s="289">
        <f t="shared" si="29"/>
        <v>98.161986081634652</v>
      </c>
    </row>
    <row r="1917" spans="1:8" x14ac:dyDescent="0.2">
      <c r="A1917" s="300" t="s">
        <v>1363</v>
      </c>
      <c r="B1917" s="301">
        <v>14</v>
      </c>
      <c r="C1917" s="301">
        <v>3</v>
      </c>
      <c r="D1917" s="301">
        <v>4020300000</v>
      </c>
      <c r="E1917" s="301"/>
      <c r="F1917" s="302">
        <v>10130.5</v>
      </c>
      <c r="G1917" s="302">
        <v>9944.2999999999993</v>
      </c>
      <c r="H1917" s="289">
        <f t="shared" si="29"/>
        <v>98.161986081634652</v>
      </c>
    </row>
    <row r="1918" spans="1:8" x14ac:dyDescent="0.2">
      <c r="A1918" s="300" t="s">
        <v>1083</v>
      </c>
      <c r="B1918" s="301">
        <v>14</v>
      </c>
      <c r="C1918" s="301">
        <v>3</v>
      </c>
      <c r="D1918" s="301" t="s">
        <v>1364</v>
      </c>
      <c r="E1918" s="301"/>
      <c r="F1918" s="302">
        <v>10130.5</v>
      </c>
      <c r="G1918" s="302">
        <v>9944.2999999999993</v>
      </c>
      <c r="H1918" s="289">
        <f t="shared" si="29"/>
        <v>98.161986081634652</v>
      </c>
    </row>
    <row r="1919" spans="1:8" x14ac:dyDescent="0.2">
      <c r="A1919" s="300" t="s">
        <v>710</v>
      </c>
      <c r="B1919" s="301">
        <v>14</v>
      </c>
      <c r="C1919" s="301">
        <v>3</v>
      </c>
      <c r="D1919" s="301" t="s">
        <v>1364</v>
      </c>
      <c r="E1919" s="301">
        <v>500</v>
      </c>
      <c r="F1919" s="302">
        <v>10130.5</v>
      </c>
      <c r="G1919" s="302">
        <v>9944.2999999999993</v>
      </c>
      <c r="H1919" s="289">
        <f t="shared" si="29"/>
        <v>98.161986081634652</v>
      </c>
    </row>
    <row r="1920" spans="1:8" x14ac:dyDescent="0.2">
      <c r="A1920" s="300" t="s">
        <v>728</v>
      </c>
      <c r="B1920" s="301">
        <v>14</v>
      </c>
      <c r="C1920" s="301">
        <v>3</v>
      </c>
      <c r="D1920" s="301">
        <v>9700000000</v>
      </c>
      <c r="E1920" s="301"/>
      <c r="F1920" s="302">
        <v>374819.4</v>
      </c>
      <c r="G1920" s="302">
        <v>374819.3</v>
      </c>
      <c r="H1920" s="289">
        <f t="shared" si="29"/>
        <v>99.999973320484472</v>
      </c>
    </row>
    <row r="1921" spans="1:8" x14ac:dyDescent="0.2">
      <c r="A1921" s="300" t="s">
        <v>729</v>
      </c>
      <c r="B1921" s="301">
        <v>14</v>
      </c>
      <c r="C1921" s="301">
        <v>3</v>
      </c>
      <c r="D1921" s="301">
        <v>9700004000</v>
      </c>
      <c r="E1921" s="301"/>
      <c r="F1921" s="302">
        <v>31507.8</v>
      </c>
      <c r="G1921" s="302">
        <v>31507.9</v>
      </c>
      <c r="H1921" s="289">
        <f t="shared" si="29"/>
        <v>100.0003173817277</v>
      </c>
    </row>
    <row r="1922" spans="1:8" x14ac:dyDescent="0.2">
      <c r="A1922" s="300" t="s">
        <v>710</v>
      </c>
      <c r="B1922" s="301">
        <v>14</v>
      </c>
      <c r="C1922" s="301">
        <v>3</v>
      </c>
      <c r="D1922" s="301">
        <v>9700004000</v>
      </c>
      <c r="E1922" s="301">
        <v>500</v>
      </c>
      <c r="F1922" s="302">
        <v>31507.8</v>
      </c>
      <c r="G1922" s="302">
        <v>31507.9</v>
      </c>
      <c r="H1922" s="289">
        <f t="shared" si="29"/>
        <v>100.0003173817277</v>
      </c>
    </row>
    <row r="1923" spans="1:8" ht="33.75" x14ac:dyDescent="0.2">
      <c r="A1923" s="300" t="s">
        <v>1645</v>
      </c>
      <c r="B1923" s="301">
        <v>14</v>
      </c>
      <c r="C1923" s="301">
        <v>3</v>
      </c>
      <c r="D1923" s="301">
        <v>9700070050</v>
      </c>
      <c r="E1923" s="301"/>
      <c r="F1923" s="302">
        <v>10000</v>
      </c>
      <c r="G1923" s="302">
        <v>10000</v>
      </c>
      <c r="H1923" s="289">
        <f t="shared" si="29"/>
        <v>100</v>
      </c>
    </row>
    <row r="1924" spans="1:8" x14ac:dyDescent="0.2">
      <c r="A1924" s="300" t="s">
        <v>710</v>
      </c>
      <c r="B1924" s="301">
        <v>14</v>
      </c>
      <c r="C1924" s="301">
        <v>3</v>
      </c>
      <c r="D1924" s="301">
        <v>9700070050</v>
      </c>
      <c r="E1924" s="301">
        <v>500</v>
      </c>
      <c r="F1924" s="302">
        <v>10000</v>
      </c>
      <c r="G1924" s="302">
        <v>10000</v>
      </c>
      <c r="H1924" s="289">
        <f t="shared" si="29"/>
        <v>100</v>
      </c>
    </row>
    <row r="1925" spans="1:8" ht="33.75" x14ac:dyDescent="0.2">
      <c r="A1925" s="300" t="s">
        <v>1646</v>
      </c>
      <c r="B1925" s="301">
        <v>14</v>
      </c>
      <c r="C1925" s="301">
        <v>3</v>
      </c>
      <c r="D1925" s="301">
        <v>9700075020</v>
      </c>
      <c r="E1925" s="301"/>
      <c r="F1925" s="302">
        <v>333311.59999999998</v>
      </c>
      <c r="G1925" s="302">
        <v>333311.40000000002</v>
      </c>
      <c r="H1925" s="289">
        <f t="shared" si="29"/>
        <v>99.999939996087761</v>
      </c>
    </row>
    <row r="1926" spans="1:8" x14ac:dyDescent="0.2">
      <c r="A1926" s="300" t="s">
        <v>710</v>
      </c>
      <c r="B1926" s="301">
        <v>14</v>
      </c>
      <c r="C1926" s="301">
        <v>3</v>
      </c>
      <c r="D1926" s="301">
        <v>9700075020</v>
      </c>
      <c r="E1926" s="301">
        <v>500</v>
      </c>
      <c r="F1926" s="302">
        <v>333311.59999999998</v>
      </c>
      <c r="G1926" s="302">
        <v>333311.40000000002</v>
      </c>
      <c r="H1926" s="289">
        <f t="shared" si="29"/>
        <v>99.999939996087761</v>
      </c>
    </row>
  </sheetData>
  <autoFilter ref="A13:H1926"/>
  <mergeCells count="2">
    <mergeCell ref="A6:H6"/>
    <mergeCell ref="A7:H7"/>
  </mergeCells>
  <pageMargins left="0.39370078740157483" right="0.15748031496062992" top="0.31496062992125984" bottom="0.15748031496062992" header="0" footer="0"/>
  <pageSetup paperSize="9" scale="73" fitToHeight="41"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5.42578125" style="393" customWidth="1"/>
    <col min="2" max="2" width="30" style="393" customWidth="1"/>
    <col min="3" max="3" width="19.85546875" style="393" customWidth="1"/>
    <col min="4" max="4" width="14.140625" style="393" customWidth="1"/>
    <col min="5" max="5" width="17.7109375" style="393" customWidth="1"/>
    <col min="6" max="256" width="9.140625" style="393"/>
    <col min="257" max="257" width="5.42578125" style="393" customWidth="1"/>
    <col min="258" max="258" width="30" style="393" customWidth="1"/>
    <col min="259" max="259" width="19.85546875" style="393" customWidth="1"/>
    <col min="260" max="260" width="14.140625" style="393" customWidth="1"/>
    <col min="261" max="261" width="17.7109375" style="393" customWidth="1"/>
    <col min="262" max="512" width="9.140625" style="393"/>
    <col min="513" max="513" width="5.42578125" style="393" customWidth="1"/>
    <col min="514" max="514" width="30" style="393" customWidth="1"/>
    <col min="515" max="515" width="19.85546875" style="393" customWidth="1"/>
    <col min="516" max="516" width="14.140625" style="393" customWidth="1"/>
    <col min="517" max="517" width="17.7109375" style="393" customWidth="1"/>
    <col min="518" max="768" width="9.140625" style="393"/>
    <col min="769" max="769" width="5.42578125" style="393" customWidth="1"/>
    <col min="770" max="770" width="30" style="393" customWidth="1"/>
    <col min="771" max="771" width="19.85546875" style="393" customWidth="1"/>
    <col min="772" max="772" width="14.140625" style="393" customWidth="1"/>
    <col min="773" max="773" width="17.7109375" style="393" customWidth="1"/>
    <col min="774" max="1024" width="9.140625" style="393"/>
    <col min="1025" max="1025" width="5.42578125" style="393" customWidth="1"/>
    <col min="1026" max="1026" width="30" style="393" customWidth="1"/>
    <col min="1027" max="1027" width="19.85546875" style="393" customWidth="1"/>
    <col min="1028" max="1028" width="14.140625" style="393" customWidth="1"/>
    <col min="1029" max="1029" width="17.7109375" style="393" customWidth="1"/>
    <col min="1030" max="1280" width="9.140625" style="393"/>
    <col min="1281" max="1281" width="5.42578125" style="393" customWidth="1"/>
    <col min="1282" max="1282" width="30" style="393" customWidth="1"/>
    <col min="1283" max="1283" width="19.85546875" style="393" customWidth="1"/>
    <col min="1284" max="1284" width="14.140625" style="393" customWidth="1"/>
    <col min="1285" max="1285" width="17.7109375" style="393" customWidth="1"/>
    <col min="1286" max="1536" width="9.140625" style="393"/>
    <col min="1537" max="1537" width="5.42578125" style="393" customWidth="1"/>
    <col min="1538" max="1538" width="30" style="393" customWidth="1"/>
    <col min="1539" max="1539" width="19.85546875" style="393" customWidth="1"/>
    <col min="1540" max="1540" width="14.140625" style="393" customWidth="1"/>
    <col min="1541" max="1541" width="17.7109375" style="393" customWidth="1"/>
    <col min="1542" max="1792" width="9.140625" style="393"/>
    <col min="1793" max="1793" width="5.42578125" style="393" customWidth="1"/>
    <col min="1794" max="1794" width="30" style="393" customWidth="1"/>
    <col min="1795" max="1795" width="19.85546875" style="393" customWidth="1"/>
    <col min="1796" max="1796" width="14.140625" style="393" customWidth="1"/>
    <col min="1797" max="1797" width="17.7109375" style="393" customWidth="1"/>
    <col min="1798" max="2048" width="9.140625" style="393"/>
    <col min="2049" max="2049" width="5.42578125" style="393" customWidth="1"/>
    <col min="2050" max="2050" width="30" style="393" customWidth="1"/>
    <col min="2051" max="2051" width="19.85546875" style="393" customWidth="1"/>
    <col min="2052" max="2052" width="14.140625" style="393" customWidth="1"/>
    <col min="2053" max="2053" width="17.7109375" style="393" customWidth="1"/>
    <col min="2054" max="2304" width="9.140625" style="393"/>
    <col min="2305" max="2305" width="5.42578125" style="393" customWidth="1"/>
    <col min="2306" max="2306" width="30" style="393" customWidth="1"/>
    <col min="2307" max="2307" width="19.85546875" style="393" customWidth="1"/>
    <col min="2308" max="2308" width="14.140625" style="393" customWidth="1"/>
    <col min="2309" max="2309" width="17.7109375" style="393" customWidth="1"/>
    <col min="2310" max="2560" width="9.140625" style="393"/>
    <col min="2561" max="2561" width="5.42578125" style="393" customWidth="1"/>
    <col min="2562" max="2562" width="30" style="393" customWidth="1"/>
    <col min="2563" max="2563" width="19.85546875" style="393" customWidth="1"/>
    <col min="2564" max="2564" width="14.140625" style="393" customWidth="1"/>
    <col min="2565" max="2565" width="17.7109375" style="393" customWidth="1"/>
    <col min="2566" max="2816" width="9.140625" style="393"/>
    <col min="2817" max="2817" width="5.42578125" style="393" customWidth="1"/>
    <col min="2818" max="2818" width="30" style="393" customWidth="1"/>
    <col min="2819" max="2819" width="19.85546875" style="393" customWidth="1"/>
    <col min="2820" max="2820" width="14.140625" style="393" customWidth="1"/>
    <col min="2821" max="2821" width="17.7109375" style="393" customWidth="1"/>
    <col min="2822" max="3072" width="9.140625" style="393"/>
    <col min="3073" max="3073" width="5.42578125" style="393" customWidth="1"/>
    <col min="3074" max="3074" width="30" style="393" customWidth="1"/>
    <col min="3075" max="3075" width="19.85546875" style="393" customWidth="1"/>
    <col min="3076" max="3076" width="14.140625" style="393" customWidth="1"/>
    <col min="3077" max="3077" width="17.7109375" style="393" customWidth="1"/>
    <col min="3078" max="3328" width="9.140625" style="393"/>
    <col min="3329" max="3329" width="5.42578125" style="393" customWidth="1"/>
    <col min="3330" max="3330" width="30" style="393" customWidth="1"/>
    <col min="3331" max="3331" width="19.85546875" style="393" customWidth="1"/>
    <col min="3332" max="3332" width="14.140625" style="393" customWidth="1"/>
    <col min="3333" max="3333" width="17.7109375" style="393" customWidth="1"/>
    <col min="3334" max="3584" width="9.140625" style="393"/>
    <col min="3585" max="3585" width="5.42578125" style="393" customWidth="1"/>
    <col min="3586" max="3586" width="30" style="393" customWidth="1"/>
    <col min="3587" max="3587" width="19.85546875" style="393" customWidth="1"/>
    <col min="3588" max="3588" width="14.140625" style="393" customWidth="1"/>
    <col min="3589" max="3589" width="17.7109375" style="393" customWidth="1"/>
    <col min="3590" max="3840" width="9.140625" style="393"/>
    <col min="3841" max="3841" width="5.42578125" style="393" customWidth="1"/>
    <col min="3842" max="3842" width="30" style="393" customWidth="1"/>
    <col min="3843" max="3843" width="19.85546875" style="393" customWidth="1"/>
    <col min="3844" max="3844" width="14.140625" style="393" customWidth="1"/>
    <col min="3845" max="3845" width="17.7109375" style="393" customWidth="1"/>
    <col min="3846" max="4096" width="9.140625" style="393"/>
    <col min="4097" max="4097" width="5.42578125" style="393" customWidth="1"/>
    <col min="4098" max="4098" width="30" style="393" customWidth="1"/>
    <col min="4099" max="4099" width="19.85546875" style="393" customWidth="1"/>
    <col min="4100" max="4100" width="14.140625" style="393" customWidth="1"/>
    <col min="4101" max="4101" width="17.7109375" style="393" customWidth="1"/>
    <col min="4102" max="4352" width="9.140625" style="393"/>
    <col min="4353" max="4353" width="5.42578125" style="393" customWidth="1"/>
    <col min="4354" max="4354" width="30" style="393" customWidth="1"/>
    <col min="4355" max="4355" width="19.85546875" style="393" customWidth="1"/>
    <col min="4356" max="4356" width="14.140625" style="393" customWidth="1"/>
    <col min="4357" max="4357" width="17.7109375" style="393" customWidth="1"/>
    <col min="4358" max="4608" width="9.140625" style="393"/>
    <col min="4609" max="4609" width="5.42578125" style="393" customWidth="1"/>
    <col min="4610" max="4610" width="30" style="393" customWidth="1"/>
    <col min="4611" max="4611" width="19.85546875" style="393" customWidth="1"/>
    <col min="4612" max="4612" width="14.140625" style="393" customWidth="1"/>
    <col min="4613" max="4613" width="17.7109375" style="393" customWidth="1"/>
    <col min="4614" max="4864" width="9.140625" style="393"/>
    <col min="4865" max="4865" width="5.42578125" style="393" customWidth="1"/>
    <col min="4866" max="4866" width="30" style="393" customWidth="1"/>
    <col min="4867" max="4867" width="19.85546875" style="393" customWidth="1"/>
    <col min="4868" max="4868" width="14.140625" style="393" customWidth="1"/>
    <col min="4869" max="4869" width="17.7109375" style="393" customWidth="1"/>
    <col min="4870" max="5120" width="9.140625" style="393"/>
    <col min="5121" max="5121" width="5.42578125" style="393" customWidth="1"/>
    <col min="5122" max="5122" width="30" style="393" customWidth="1"/>
    <col min="5123" max="5123" width="19.85546875" style="393" customWidth="1"/>
    <col min="5124" max="5124" width="14.140625" style="393" customWidth="1"/>
    <col min="5125" max="5125" width="17.7109375" style="393" customWidth="1"/>
    <col min="5126" max="5376" width="9.140625" style="393"/>
    <col min="5377" max="5377" width="5.42578125" style="393" customWidth="1"/>
    <col min="5378" max="5378" width="30" style="393" customWidth="1"/>
    <col min="5379" max="5379" width="19.85546875" style="393" customWidth="1"/>
    <col min="5380" max="5380" width="14.140625" style="393" customWidth="1"/>
    <col min="5381" max="5381" width="17.7109375" style="393" customWidth="1"/>
    <col min="5382" max="5632" width="9.140625" style="393"/>
    <col min="5633" max="5633" width="5.42578125" style="393" customWidth="1"/>
    <col min="5634" max="5634" width="30" style="393" customWidth="1"/>
    <col min="5635" max="5635" width="19.85546875" style="393" customWidth="1"/>
    <col min="5636" max="5636" width="14.140625" style="393" customWidth="1"/>
    <col min="5637" max="5637" width="17.7109375" style="393" customWidth="1"/>
    <col min="5638" max="5888" width="9.140625" style="393"/>
    <col min="5889" max="5889" width="5.42578125" style="393" customWidth="1"/>
    <col min="5890" max="5890" width="30" style="393" customWidth="1"/>
    <col min="5891" max="5891" width="19.85546875" style="393" customWidth="1"/>
    <col min="5892" max="5892" width="14.140625" style="393" customWidth="1"/>
    <col min="5893" max="5893" width="17.7109375" style="393" customWidth="1"/>
    <col min="5894" max="6144" width="9.140625" style="393"/>
    <col min="6145" max="6145" width="5.42578125" style="393" customWidth="1"/>
    <col min="6146" max="6146" width="30" style="393" customWidth="1"/>
    <col min="6147" max="6147" width="19.85546875" style="393" customWidth="1"/>
    <col min="6148" max="6148" width="14.140625" style="393" customWidth="1"/>
    <col min="6149" max="6149" width="17.7109375" style="393" customWidth="1"/>
    <col min="6150" max="6400" width="9.140625" style="393"/>
    <col min="6401" max="6401" width="5.42578125" style="393" customWidth="1"/>
    <col min="6402" max="6402" width="30" style="393" customWidth="1"/>
    <col min="6403" max="6403" width="19.85546875" style="393" customWidth="1"/>
    <col min="6404" max="6404" width="14.140625" style="393" customWidth="1"/>
    <col min="6405" max="6405" width="17.7109375" style="393" customWidth="1"/>
    <col min="6406" max="6656" width="9.140625" style="393"/>
    <col min="6657" max="6657" width="5.42578125" style="393" customWidth="1"/>
    <col min="6658" max="6658" width="30" style="393" customWidth="1"/>
    <col min="6659" max="6659" width="19.85546875" style="393" customWidth="1"/>
    <col min="6660" max="6660" width="14.140625" style="393" customWidth="1"/>
    <col min="6661" max="6661" width="17.7109375" style="393" customWidth="1"/>
    <col min="6662" max="6912" width="9.140625" style="393"/>
    <col min="6913" max="6913" width="5.42578125" style="393" customWidth="1"/>
    <col min="6914" max="6914" width="30" style="393" customWidth="1"/>
    <col min="6915" max="6915" width="19.85546875" style="393" customWidth="1"/>
    <col min="6916" max="6916" width="14.140625" style="393" customWidth="1"/>
    <col min="6917" max="6917" width="17.7109375" style="393" customWidth="1"/>
    <col min="6918" max="7168" width="9.140625" style="393"/>
    <col min="7169" max="7169" width="5.42578125" style="393" customWidth="1"/>
    <col min="7170" max="7170" width="30" style="393" customWidth="1"/>
    <col min="7171" max="7171" width="19.85546875" style="393" customWidth="1"/>
    <col min="7172" max="7172" width="14.140625" style="393" customWidth="1"/>
    <col min="7173" max="7173" width="17.7109375" style="393" customWidth="1"/>
    <col min="7174" max="7424" width="9.140625" style="393"/>
    <col min="7425" max="7425" width="5.42578125" style="393" customWidth="1"/>
    <col min="7426" max="7426" width="30" style="393" customWidth="1"/>
    <col min="7427" max="7427" width="19.85546875" style="393" customWidth="1"/>
    <col min="7428" max="7428" width="14.140625" style="393" customWidth="1"/>
    <col min="7429" max="7429" width="17.7109375" style="393" customWidth="1"/>
    <col min="7430" max="7680" width="9.140625" style="393"/>
    <col min="7681" max="7681" width="5.42578125" style="393" customWidth="1"/>
    <col min="7682" max="7682" width="30" style="393" customWidth="1"/>
    <col min="7683" max="7683" width="19.85546875" style="393" customWidth="1"/>
    <col min="7684" max="7684" width="14.140625" style="393" customWidth="1"/>
    <col min="7685" max="7685" width="17.7109375" style="393" customWidth="1"/>
    <col min="7686" max="7936" width="9.140625" style="393"/>
    <col min="7937" max="7937" width="5.42578125" style="393" customWidth="1"/>
    <col min="7938" max="7938" width="30" style="393" customWidth="1"/>
    <col min="7939" max="7939" width="19.85546875" style="393" customWidth="1"/>
    <col min="7940" max="7940" width="14.140625" style="393" customWidth="1"/>
    <col min="7941" max="7941" width="17.7109375" style="393" customWidth="1"/>
    <col min="7942" max="8192" width="9.140625" style="393"/>
    <col min="8193" max="8193" width="5.42578125" style="393" customWidth="1"/>
    <col min="8194" max="8194" width="30" style="393" customWidth="1"/>
    <col min="8195" max="8195" width="19.85546875" style="393" customWidth="1"/>
    <col min="8196" max="8196" width="14.140625" style="393" customWidth="1"/>
    <col min="8197" max="8197" width="17.7109375" style="393" customWidth="1"/>
    <col min="8198" max="8448" width="9.140625" style="393"/>
    <col min="8449" max="8449" width="5.42578125" style="393" customWidth="1"/>
    <col min="8450" max="8450" width="30" style="393" customWidth="1"/>
    <col min="8451" max="8451" width="19.85546875" style="393" customWidth="1"/>
    <col min="8452" max="8452" width="14.140625" style="393" customWidth="1"/>
    <col min="8453" max="8453" width="17.7109375" style="393" customWidth="1"/>
    <col min="8454" max="8704" width="9.140625" style="393"/>
    <col min="8705" max="8705" width="5.42578125" style="393" customWidth="1"/>
    <col min="8706" max="8706" width="30" style="393" customWidth="1"/>
    <col min="8707" max="8707" width="19.85546875" style="393" customWidth="1"/>
    <col min="8708" max="8708" width="14.140625" style="393" customWidth="1"/>
    <col min="8709" max="8709" width="17.7109375" style="393" customWidth="1"/>
    <col min="8710" max="8960" width="9.140625" style="393"/>
    <col min="8961" max="8961" width="5.42578125" style="393" customWidth="1"/>
    <col min="8962" max="8962" width="30" style="393" customWidth="1"/>
    <col min="8963" max="8963" width="19.85546875" style="393" customWidth="1"/>
    <col min="8964" max="8964" width="14.140625" style="393" customWidth="1"/>
    <col min="8965" max="8965" width="17.7109375" style="393" customWidth="1"/>
    <col min="8966" max="9216" width="9.140625" style="393"/>
    <col min="9217" max="9217" width="5.42578125" style="393" customWidth="1"/>
    <col min="9218" max="9218" width="30" style="393" customWidth="1"/>
    <col min="9219" max="9219" width="19.85546875" style="393" customWidth="1"/>
    <col min="9220" max="9220" width="14.140625" style="393" customWidth="1"/>
    <col min="9221" max="9221" width="17.7109375" style="393" customWidth="1"/>
    <col min="9222" max="9472" width="9.140625" style="393"/>
    <col min="9473" max="9473" width="5.42578125" style="393" customWidth="1"/>
    <col min="9474" max="9474" width="30" style="393" customWidth="1"/>
    <col min="9475" max="9475" width="19.85546875" style="393" customWidth="1"/>
    <col min="9476" max="9476" width="14.140625" style="393" customWidth="1"/>
    <col min="9477" max="9477" width="17.7109375" style="393" customWidth="1"/>
    <col min="9478" max="9728" width="9.140625" style="393"/>
    <col min="9729" max="9729" width="5.42578125" style="393" customWidth="1"/>
    <col min="9730" max="9730" width="30" style="393" customWidth="1"/>
    <col min="9731" max="9731" width="19.85546875" style="393" customWidth="1"/>
    <col min="9732" max="9732" width="14.140625" style="393" customWidth="1"/>
    <col min="9733" max="9733" width="17.7109375" style="393" customWidth="1"/>
    <col min="9734" max="9984" width="9.140625" style="393"/>
    <col min="9985" max="9985" width="5.42578125" style="393" customWidth="1"/>
    <col min="9986" max="9986" width="30" style="393" customWidth="1"/>
    <col min="9987" max="9987" width="19.85546875" style="393" customWidth="1"/>
    <col min="9988" max="9988" width="14.140625" style="393" customWidth="1"/>
    <col min="9989" max="9989" width="17.7109375" style="393" customWidth="1"/>
    <col min="9990" max="10240" width="9.140625" style="393"/>
    <col min="10241" max="10241" width="5.42578125" style="393" customWidth="1"/>
    <col min="10242" max="10242" width="30" style="393" customWidth="1"/>
    <col min="10243" max="10243" width="19.85546875" style="393" customWidth="1"/>
    <col min="10244" max="10244" width="14.140625" style="393" customWidth="1"/>
    <col min="10245" max="10245" width="17.7109375" style="393" customWidth="1"/>
    <col min="10246" max="10496" width="9.140625" style="393"/>
    <col min="10497" max="10497" width="5.42578125" style="393" customWidth="1"/>
    <col min="10498" max="10498" width="30" style="393" customWidth="1"/>
    <col min="10499" max="10499" width="19.85546875" style="393" customWidth="1"/>
    <col min="10500" max="10500" width="14.140625" style="393" customWidth="1"/>
    <col min="10501" max="10501" width="17.7109375" style="393" customWidth="1"/>
    <col min="10502" max="10752" width="9.140625" style="393"/>
    <col min="10753" max="10753" width="5.42578125" style="393" customWidth="1"/>
    <col min="10754" max="10754" width="30" style="393" customWidth="1"/>
    <col min="10755" max="10755" width="19.85546875" style="393" customWidth="1"/>
    <col min="10756" max="10756" width="14.140625" style="393" customWidth="1"/>
    <col min="10757" max="10757" width="17.7109375" style="393" customWidth="1"/>
    <col min="10758" max="11008" width="9.140625" style="393"/>
    <col min="11009" max="11009" width="5.42578125" style="393" customWidth="1"/>
    <col min="11010" max="11010" width="30" style="393" customWidth="1"/>
    <col min="11011" max="11011" width="19.85546875" style="393" customWidth="1"/>
    <col min="11012" max="11012" width="14.140625" style="393" customWidth="1"/>
    <col min="11013" max="11013" width="17.7109375" style="393" customWidth="1"/>
    <col min="11014" max="11264" width="9.140625" style="393"/>
    <col min="11265" max="11265" width="5.42578125" style="393" customWidth="1"/>
    <col min="11266" max="11266" width="30" style="393" customWidth="1"/>
    <col min="11267" max="11267" width="19.85546875" style="393" customWidth="1"/>
    <col min="11268" max="11268" width="14.140625" style="393" customWidth="1"/>
    <col min="11269" max="11269" width="17.7109375" style="393" customWidth="1"/>
    <col min="11270" max="11520" width="9.140625" style="393"/>
    <col min="11521" max="11521" width="5.42578125" style="393" customWidth="1"/>
    <col min="11522" max="11522" width="30" style="393" customWidth="1"/>
    <col min="11523" max="11523" width="19.85546875" style="393" customWidth="1"/>
    <col min="11524" max="11524" width="14.140625" style="393" customWidth="1"/>
    <col min="11525" max="11525" width="17.7109375" style="393" customWidth="1"/>
    <col min="11526" max="11776" width="9.140625" style="393"/>
    <col min="11777" max="11777" width="5.42578125" style="393" customWidth="1"/>
    <col min="11778" max="11778" width="30" style="393" customWidth="1"/>
    <col min="11779" max="11779" width="19.85546875" style="393" customWidth="1"/>
    <col min="11780" max="11780" width="14.140625" style="393" customWidth="1"/>
    <col min="11781" max="11781" width="17.7109375" style="393" customWidth="1"/>
    <col min="11782" max="12032" width="9.140625" style="393"/>
    <col min="12033" max="12033" width="5.42578125" style="393" customWidth="1"/>
    <col min="12034" max="12034" width="30" style="393" customWidth="1"/>
    <col min="12035" max="12035" width="19.85546875" style="393" customWidth="1"/>
    <col min="12036" max="12036" width="14.140625" style="393" customWidth="1"/>
    <col min="12037" max="12037" width="17.7109375" style="393" customWidth="1"/>
    <col min="12038" max="12288" width="9.140625" style="393"/>
    <col min="12289" max="12289" width="5.42578125" style="393" customWidth="1"/>
    <col min="12290" max="12290" width="30" style="393" customWidth="1"/>
    <col min="12291" max="12291" width="19.85546875" style="393" customWidth="1"/>
    <col min="12292" max="12292" width="14.140625" style="393" customWidth="1"/>
    <col min="12293" max="12293" width="17.7109375" style="393" customWidth="1"/>
    <col min="12294" max="12544" width="9.140625" style="393"/>
    <col min="12545" max="12545" width="5.42578125" style="393" customWidth="1"/>
    <col min="12546" max="12546" width="30" style="393" customWidth="1"/>
    <col min="12547" max="12547" width="19.85546875" style="393" customWidth="1"/>
    <col min="12548" max="12548" width="14.140625" style="393" customWidth="1"/>
    <col min="12549" max="12549" width="17.7109375" style="393" customWidth="1"/>
    <col min="12550" max="12800" width="9.140625" style="393"/>
    <col min="12801" max="12801" width="5.42578125" style="393" customWidth="1"/>
    <col min="12802" max="12802" width="30" style="393" customWidth="1"/>
    <col min="12803" max="12803" width="19.85546875" style="393" customWidth="1"/>
    <col min="12804" max="12804" width="14.140625" style="393" customWidth="1"/>
    <col min="12805" max="12805" width="17.7109375" style="393" customWidth="1"/>
    <col min="12806" max="13056" width="9.140625" style="393"/>
    <col min="13057" max="13057" width="5.42578125" style="393" customWidth="1"/>
    <col min="13058" max="13058" width="30" style="393" customWidth="1"/>
    <col min="13059" max="13059" width="19.85546875" style="393" customWidth="1"/>
    <col min="13060" max="13060" width="14.140625" style="393" customWidth="1"/>
    <col min="13061" max="13061" width="17.7109375" style="393" customWidth="1"/>
    <col min="13062" max="13312" width="9.140625" style="393"/>
    <col min="13313" max="13313" width="5.42578125" style="393" customWidth="1"/>
    <col min="13314" max="13314" width="30" style="393" customWidth="1"/>
    <col min="13315" max="13315" width="19.85546875" style="393" customWidth="1"/>
    <col min="13316" max="13316" width="14.140625" style="393" customWidth="1"/>
    <col min="13317" max="13317" width="17.7109375" style="393" customWidth="1"/>
    <col min="13318" max="13568" width="9.140625" style="393"/>
    <col min="13569" max="13569" width="5.42578125" style="393" customWidth="1"/>
    <col min="13570" max="13570" width="30" style="393" customWidth="1"/>
    <col min="13571" max="13571" width="19.85546875" style="393" customWidth="1"/>
    <col min="13572" max="13572" width="14.140625" style="393" customWidth="1"/>
    <col min="13573" max="13573" width="17.7109375" style="393" customWidth="1"/>
    <col min="13574" max="13824" width="9.140625" style="393"/>
    <col min="13825" max="13825" width="5.42578125" style="393" customWidth="1"/>
    <col min="13826" max="13826" width="30" style="393" customWidth="1"/>
    <col min="13827" max="13827" width="19.85546875" style="393" customWidth="1"/>
    <col min="13828" max="13828" width="14.140625" style="393" customWidth="1"/>
    <col min="13829" max="13829" width="17.7109375" style="393" customWidth="1"/>
    <col min="13830" max="14080" width="9.140625" style="393"/>
    <col min="14081" max="14081" width="5.42578125" style="393" customWidth="1"/>
    <col min="14082" max="14082" width="30" style="393" customWidth="1"/>
    <col min="14083" max="14083" width="19.85546875" style="393" customWidth="1"/>
    <col min="14084" max="14084" width="14.140625" style="393" customWidth="1"/>
    <col min="14085" max="14085" width="17.7109375" style="393" customWidth="1"/>
    <col min="14086" max="14336" width="9.140625" style="393"/>
    <col min="14337" max="14337" width="5.42578125" style="393" customWidth="1"/>
    <col min="14338" max="14338" width="30" style="393" customWidth="1"/>
    <col min="14339" max="14339" width="19.85546875" style="393" customWidth="1"/>
    <col min="14340" max="14340" width="14.140625" style="393" customWidth="1"/>
    <col min="14341" max="14341" width="17.7109375" style="393" customWidth="1"/>
    <col min="14342" max="14592" width="9.140625" style="393"/>
    <col min="14593" max="14593" width="5.42578125" style="393" customWidth="1"/>
    <col min="14594" max="14594" width="30" style="393" customWidth="1"/>
    <col min="14595" max="14595" width="19.85546875" style="393" customWidth="1"/>
    <col min="14596" max="14596" width="14.140625" style="393" customWidth="1"/>
    <col min="14597" max="14597" width="17.7109375" style="393" customWidth="1"/>
    <col min="14598" max="14848" width="9.140625" style="393"/>
    <col min="14849" max="14849" width="5.42578125" style="393" customWidth="1"/>
    <col min="14850" max="14850" width="30" style="393" customWidth="1"/>
    <col min="14851" max="14851" width="19.85546875" style="393" customWidth="1"/>
    <col min="14852" max="14852" width="14.140625" style="393" customWidth="1"/>
    <col min="14853" max="14853" width="17.7109375" style="393" customWidth="1"/>
    <col min="14854" max="15104" width="9.140625" style="393"/>
    <col min="15105" max="15105" width="5.42578125" style="393" customWidth="1"/>
    <col min="15106" max="15106" width="30" style="393" customWidth="1"/>
    <col min="15107" max="15107" width="19.85546875" style="393" customWidth="1"/>
    <col min="15108" max="15108" width="14.140625" style="393" customWidth="1"/>
    <col min="15109" max="15109" width="17.7109375" style="393" customWidth="1"/>
    <col min="15110" max="15360" width="9.140625" style="393"/>
    <col min="15361" max="15361" width="5.42578125" style="393" customWidth="1"/>
    <col min="15362" max="15362" width="30" style="393" customWidth="1"/>
    <col min="15363" max="15363" width="19.85546875" style="393" customWidth="1"/>
    <col min="15364" max="15364" width="14.140625" style="393" customWidth="1"/>
    <col min="15365" max="15365" width="17.7109375" style="393" customWidth="1"/>
    <col min="15366" max="15616" width="9.140625" style="393"/>
    <col min="15617" max="15617" width="5.42578125" style="393" customWidth="1"/>
    <col min="15618" max="15618" width="30" style="393" customWidth="1"/>
    <col min="15619" max="15619" width="19.85546875" style="393" customWidth="1"/>
    <col min="15620" max="15620" width="14.140625" style="393" customWidth="1"/>
    <col min="15621" max="15621" width="17.7109375" style="393" customWidth="1"/>
    <col min="15622" max="15872" width="9.140625" style="393"/>
    <col min="15873" max="15873" width="5.42578125" style="393" customWidth="1"/>
    <col min="15874" max="15874" width="30" style="393" customWidth="1"/>
    <col min="15875" max="15875" width="19.85546875" style="393" customWidth="1"/>
    <col min="15876" max="15876" width="14.140625" style="393" customWidth="1"/>
    <col min="15877" max="15877" width="17.7109375" style="393" customWidth="1"/>
    <col min="15878" max="16128" width="9.140625" style="393"/>
    <col min="16129" max="16129" width="5.42578125" style="393" customWidth="1"/>
    <col min="16130" max="16130" width="30" style="393" customWidth="1"/>
    <col min="16131" max="16131" width="19.85546875" style="393" customWidth="1"/>
    <col min="16132" max="16132" width="14.140625" style="393" customWidth="1"/>
    <col min="16133" max="16133" width="17.7109375" style="393" customWidth="1"/>
    <col min="16134" max="16384" width="9.140625" style="393"/>
  </cols>
  <sheetData>
    <row r="1" spans="1:6" ht="15.75" x14ac:dyDescent="0.25">
      <c r="A1" s="394"/>
      <c r="E1" s="399" t="s">
        <v>1866</v>
      </c>
    </row>
    <row r="2" spans="1:6" ht="15.75" x14ac:dyDescent="0.25">
      <c r="A2" s="394"/>
      <c r="E2" s="444" t="s">
        <v>1895</v>
      </c>
    </row>
    <row r="3" spans="1:6" ht="15.75" x14ac:dyDescent="0.25">
      <c r="A3" s="394"/>
      <c r="D3" s="399"/>
      <c r="E3" s="399"/>
    </row>
    <row r="4" spans="1:6" ht="19.5" customHeight="1" x14ac:dyDescent="0.25">
      <c r="A4" s="445" t="s">
        <v>1673</v>
      </c>
      <c r="B4" s="445"/>
      <c r="C4" s="445"/>
      <c r="D4" s="445"/>
      <c r="E4" s="445"/>
    </row>
    <row r="5" spans="1:6" ht="19.5" customHeight="1" x14ac:dyDescent="0.2">
      <c r="A5" s="446" t="s">
        <v>1909</v>
      </c>
      <c r="B5" s="446"/>
      <c r="C5" s="446"/>
      <c r="D5" s="446"/>
      <c r="E5" s="446"/>
      <c r="F5" s="446"/>
    </row>
    <row r="6" spans="1:6" ht="15.75" x14ac:dyDescent="0.25">
      <c r="A6" s="447"/>
      <c r="B6" s="447"/>
      <c r="E6" s="521" t="s">
        <v>1675</v>
      </c>
    </row>
    <row r="7" spans="1:6" ht="37.5" customHeight="1" x14ac:dyDescent="0.2">
      <c r="A7" s="405" t="s">
        <v>1676</v>
      </c>
      <c r="B7" s="405" t="s">
        <v>1803</v>
      </c>
      <c r="C7" s="405" t="s">
        <v>1804</v>
      </c>
      <c r="D7" s="405" t="s">
        <v>43</v>
      </c>
      <c r="E7" s="405" t="s">
        <v>53</v>
      </c>
    </row>
    <row r="8" spans="1:6" ht="16.5" customHeight="1" x14ac:dyDescent="0.25">
      <c r="A8" s="461">
        <v>1</v>
      </c>
      <c r="B8" s="415" t="s">
        <v>1806</v>
      </c>
      <c r="C8" s="412">
        <v>100</v>
      </c>
      <c r="D8" s="412">
        <v>100</v>
      </c>
      <c r="E8" s="421">
        <f>D8/C8*100</f>
        <v>100</v>
      </c>
    </row>
    <row r="9" spans="1:6" ht="15.75" x14ac:dyDescent="0.25">
      <c r="A9" s="465">
        <v>2</v>
      </c>
      <c r="B9" s="415" t="s">
        <v>1807</v>
      </c>
      <c r="C9" s="412">
        <v>57.298000000000002</v>
      </c>
      <c r="D9" s="412">
        <v>57.298000000000002</v>
      </c>
      <c r="E9" s="421">
        <f t="shared" ref="E9:E26" si="0">D9/C9*100</f>
        <v>100</v>
      </c>
    </row>
    <row r="10" spans="1:6" ht="15.75" x14ac:dyDescent="0.25">
      <c r="A10" s="465">
        <v>3</v>
      </c>
      <c r="B10" s="415" t="s">
        <v>1808</v>
      </c>
      <c r="C10" s="412">
        <v>100</v>
      </c>
      <c r="D10" s="412">
        <v>100</v>
      </c>
      <c r="E10" s="421">
        <f t="shared" si="0"/>
        <v>100</v>
      </c>
    </row>
    <row r="11" spans="1:6" ht="15.75" x14ac:dyDescent="0.25">
      <c r="A11" s="465">
        <v>4</v>
      </c>
      <c r="B11" s="415" t="s">
        <v>1809</v>
      </c>
      <c r="C11" s="412">
        <v>150</v>
      </c>
      <c r="D11" s="412">
        <v>150</v>
      </c>
      <c r="E11" s="421">
        <f t="shared" si="0"/>
        <v>100</v>
      </c>
    </row>
    <row r="12" spans="1:6" ht="15.75" x14ac:dyDescent="0.25">
      <c r="A12" s="465">
        <v>5</v>
      </c>
      <c r="B12" s="415" t="s">
        <v>1810</v>
      </c>
      <c r="C12" s="412">
        <v>107.29799999999999</v>
      </c>
      <c r="D12" s="412">
        <v>107.29799999999999</v>
      </c>
      <c r="E12" s="421">
        <f t="shared" si="0"/>
        <v>100</v>
      </c>
    </row>
    <row r="13" spans="1:6" ht="15.75" x14ac:dyDescent="0.25">
      <c r="A13" s="465">
        <v>6</v>
      </c>
      <c r="B13" s="415" t="s">
        <v>1811</v>
      </c>
      <c r="C13" s="412">
        <v>100</v>
      </c>
      <c r="D13" s="412">
        <v>100</v>
      </c>
      <c r="E13" s="421">
        <f t="shared" si="0"/>
        <v>100</v>
      </c>
    </row>
    <row r="14" spans="1:6" ht="15.75" hidden="1" x14ac:dyDescent="0.25">
      <c r="A14" s="465">
        <v>7</v>
      </c>
      <c r="B14" s="415" t="s">
        <v>1812</v>
      </c>
      <c r="C14" s="412"/>
      <c r="D14" s="412"/>
      <c r="E14" s="421" t="e">
        <f t="shared" si="0"/>
        <v>#DIV/0!</v>
      </c>
    </row>
    <row r="15" spans="1:6" ht="15.75" hidden="1" x14ac:dyDescent="0.25">
      <c r="A15" s="465">
        <v>8</v>
      </c>
      <c r="B15" s="415" t="s">
        <v>1813</v>
      </c>
      <c r="C15" s="412"/>
      <c r="D15" s="412"/>
      <c r="E15" s="421" t="e">
        <f t="shared" si="0"/>
        <v>#DIV/0!</v>
      </c>
    </row>
    <row r="16" spans="1:6" ht="15.75" hidden="1" x14ac:dyDescent="0.25">
      <c r="A16" s="465">
        <v>9</v>
      </c>
      <c r="B16" s="415" t="s">
        <v>1814</v>
      </c>
      <c r="C16" s="412"/>
      <c r="D16" s="412"/>
      <c r="E16" s="421" t="e">
        <f t="shared" si="0"/>
        <v>#DIV/0!</v>
      </c>
    </row>
    <row r="17" spans="1:5" ht="15.75" x14ac:dyDescent="0.25">
      <c r="A17" s="465">
        <v>7</v>
      </c>
      <c r="B17" s="415" t="s">
        <v>1815</v>
      </c>
      <c r="C17" s="412">
        <v>50</v>
      </c>
      <c r="D17" s="412">
        <v>50</v>
      </c>
      <c r="E17" s="421">
        <f t="shared" si="0"/>
        <v>100</v>
      </c>
    </row>
    <row r="18" spans="1:5" ht="15.75" x14ac:dyDescent="0.25">
      <c r="A18" s="465">
        <v>8</v>
      </c>
      <c r="B18" s="415" t="s">
        <v>1816</v>
      </c>
      <c r="C18" s="412">
        <v>50</v>
      </c>
      <c r="D18" s="412">
        <v>50</v>
      </c>
      <c r="E18" s="421">
        <f t="shared" si="0"/>
        <v>100</v>
      </c>
    </row>
    <row r="19" spans="1:5" ht="15.75" hidden="1" x14ac:dyDescent="0.25">
      <c r="A19" s="465">
        <v>12</v>
      </c>
      <c r="B19" s="415" t="s">
        <v>1817</v>
      </c>
      <c r="C19" s="412"/>
      <c r="D19" s="412"/>
      <c r="E19" s="421" t="e">
        <f t="shared" si="0"/>
        <v>#DIV/0!</v>
      </c>
    </row>
    <row r="20" spans="1:5" ht="15.75" hidden="1" x14ac:dyDescent="0.25">
      <c r="A20" s="465">
        <v>13</v>
      </c>
      <c r="B20" s="415" t="s">
        <v>1829</v>
      </c>
      <c r="C20" s="412"/>
      <c r="D20" s="412"/>
      <c r="E20" s="421" t="e">
        <f t="shared" si="0"/>
        <v>#DIV/0!</v>
      </c>
    </row>
    <row r="21" spans="1:5" ht="15.75" x14ac:dyDescent="0.25">
      <c r="A21" s="465">
        <v>9</v>
      </c>
      <c r="B21" s="415" t="s">
        <v>1818</v>
      </c>
      <c r="C21" s="412">
        <v>157.298</v>
      </c>
      <c r="D21" s="412">
        <v>157.298</v>
      </c>
      <c r="E21" s="421">
        <f t="shared" si="0"/>
        <v>100</v>
      </c>
    </row>
    <row r="22" spans="1:5" ht="15.75" hidden="1" x14ac:dyDescent="0.25">
      <c r="A22" s="465">
        <v>15</v>
      </c>
      <c r="B22" s="415" t="s">
        <v>1819</v>
      </c>
      <c r="C22" s="412"/>
      <c r="D22" s="412"/>
      <c r="E22" s="421" t="e">
        <f t="shared" si="0"/>
        <v>#DIV/0!</v>
      </c>
    </row>
    <row r="23" spans="1:5" ht="15.75" x14ac:dyDescent="0.25">
      <c r="A23" s="465">
        <v>10</v>
      </c>
      <c r="B23" s="415" t="s">
        <v>1820</v>
      </c>
      <c r="C23" s="412">
        <v>107.29799999999999</v>
      </c>
      <c r="D23" s="412">
        <v>107.29799999999999</v>
      </c>
      <c r="E23" s="421">
        <f t="shared" si="0"/>
        <v>100</v>
      </c>
    </row>
    <row r="24" spans="1:5" ht="15.75" hidden="1" x14ac:dyDescent="0.25">
      <c r="A24" s="465">
        <v>17</v>
      </c>
      <c r="B24" s="415" t="s">
        <v>1821</v>
      </c>
      <c r="C24" s="412"/>
      <c r="D24" s="412"/>
      <c r="E24" s="421" t="e">
        <f t="shared" si="0"/>
        <v>#DIV/0!</v>
      </c>
    </row>
    <row r="25" spans="1:5" ht="15.75" hidden="1" x14ac:dyDescent="0.25">
      <c r="A25" s="465">
        <v>18</v>
      </c>
      <c r="B25" s="415" t="s">
        <v>1822</v>
      </c>
      <c r="C25" s="412"/>
      <c r="D25" s="412"/>
      <c r="E25" s="421" t="e">
        <f t="shared" si="0"/>
        <v>#DIV/0!</v>
      </c>
    </row>
    <row r="26" spans="1:5" ht="15.75" hidden="1" x14ac:dyDescent="0.25">
      <c r="A26" s="465">
        <v>19</v>
      </c>
      <c r="B26" s="415" t="s">
        <v>1839</v>
      </c>
      <c r="C26" s="412"/>
      <c r="D26" s="412"/>
      <c r="E26" s="421" t="e">
        <f t="shared" si="0"/>
        <v>#DIV/0!</v>
      </c>
    </row>
    <row r="27" spans="1:5" ht="15.75" x14ac:dyDescent="0.25">
      <c r="A27" s="527"/>
      <c r="B27" s="415"/>
      <c r="C27" s="412"/>
      <c r="D27" s="412"/>
      <c r="E27" s="421"/>
    </row>
    <row r="28" spans="1:5" ht="19.5" customHeight="1" x14ac:dyDescent="0.25">
      <c r="A28" s="422"/>
      <c r="B28" s="442" t="s">
        <v>1823</v>
      </c>
      <c r="C28" s="443">
        <f>SUM(C8:C27)</f>
        <v>979.19200000000001</v>
      </c>
      <c r="D28" s="443">
        <f>D8+D9+D10+D11+D12+D13+D14+D15+D16+D17+D18+D19+D20+D21+D22+D23+D24+D25+D26</f>
        <v>979.19200000000001</v>
      </c>
      <c r="E28" s="607">
        <f>D28/C28*100</f>
        <v>100</v>
      </c>
    </row>
    <row r="29" spans="1:5" ht="15.75" x14ac:dyDescent="0.25">
      <c r="A29" s="394"/>
      <c r="B29" s="394"/>
    </row>
  </sheetData>
  <mergeCells count="2">
    <mergeCell ref="A4:E4"/>
    <mergeCell ref="A5:F5"/>
  </mergeCells>
  <printOptions horizontalCentered="1"/>
  <pageMargins left="0.82677165354330717" right="0.19685039370078741" top="0.47244094488188981" bottom="0.98425196850393704" header="0.19685039370078741"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8"/>
  <sheetViews>
    <sheetView view="pageBreakPreview" zoomScaleNormal="100" zoomScaleSheetLayoutView="100" workbookViewId="0">
      <selection activeCell="B55" sqref="B55"/>
    </sheetView>
  </sheetViews>
  <sheetFormatPr defaultRowHeight="12.75" x14ac:dyDescent="0.2"/>
  <cols>
    <col min="1" max="1" width="5.5703125" style="393" customWidth="1"/>
    <col min="2" max="2" width="31" style="393" customWidth="1"/>
    <col min="3" max="3" width="19.5703125" style="393" customWidth="1"/>
    <col min="4" max="4" width="17.140625" style="393" customWidth="1"/>
    <col min="5" max="5" width="15.85546875" style="393" customWidth="1"/>
    <col min="6" max="256" width="9.140625" style="393"/>
    <col min="257" max="257" width="5.5703125" style="393" customWidth="1"/>
    <col min="258" max="258" width="31" style="393" customWidth="1"/>
    <col min="259" max="259" width="19.5703125" style="393" customWidth="1"/>
    <col min="260" max="260" width="17.140625" style="393" customWidth="1"/>
    <col min="261" max="261" width="15.85546875" style="393" customWidth="1"/>
    <col min="262" max="512" width="9.140625" style="393"/>
    <col min="513" max="513" width="5.5703125" style="393" customWidth="1"/>
    <col min="514" max="514" width="31" style="393" customWidth="1"/>
    <col min="515" max="515" width="19.5703125" style="393" customWidth="1"/>
    <col min="516" max="516" width="17.140625" style="393" customWidth="1"/>
    <col min="517" max="517" width="15.85546875" style="393" customWidth="1"/>
    <col min="518" max="768" width="9.140625" style="393"/>
    <col min="769" max="769" width="5.5703125" style="393" customWidth="1"/>
    <col min="770" max="770" width="31" style="393" customWidth="1"/>
    <col min="771" max="771" width="19.5703125" style="393" customWidth="1"/>
    <col min="772" max="772" width="17.140625" style="393" customWidth="1"/>
    <col min="773" max="773" width="15.85546875" style="393" customWidth="1"/>
    <col min="774" max="1024" width="9.140625" style="393"/>
    <col min="1025" max="1025" width="5.5703125" style="393" customWidth="1"/>
    <col min="1026" max="1026" width="31" style="393" customWidth="1"/>
    <col min="1027" max="1027" width="19.5703125" style="393" customWidth="1"/>
    <col min="1028" max="1028" width="17.140625" style="393" customWidth="1"/>
    <col min="1029" max="1029" width="15.85546875" style="393" customWidth="1"/>
    <col min="1030" max="1280" width="9.140625" style="393"/>
    <col min="1281" max="1281" width="5.5703125" style="393" customWidth="1"/>
    <col min="1282" max="1282" width="31" style="393" customWidth="1"/>
    <col min="1283" max="1283" width="19.5703125" style="393" customWidth="1"/>
    <col min="1284" max="1284" width="17.140625" style="393" customWidth="1"/>
    <col min="1285" max="1285" width="15.85546875" style="393" customWidth="1"/>
    <col min="1286" max="1536" width="9.140625" style="393"/>
    <col min="1537" max="1537" width="5.5703125" style="393" customWidth="1"/>
    <col min="1538" max="1538" width="31" style="393" customWidth="1"/>
    <col min="1539" max="1539" width="19.5703125" style="393" customWidth="1"/>
    <col min="1540" max="1540" width="17.140625" style="393" customWidth="1"/>
    <col min="1541" max="1541" width="15.85546875" style="393" customWidth="1"/>
    <col min="1542" max="1792" width="9.140625" style="393"/>
    <col min="1793" max="1793" width="5.5703125" style="393" customWidth="1"/>
    <col min="1794" max="1794" width="31" style="393" customWidth="1"/>
    <col min="1795" max="1795" width="19.5703125" style="393" customWidth="1"/>
    <col min="1796" max="1796" width="17.140625" style="393" customWidth="1"/>
    <col min="1797" max="1797" width="15.85546875" style="393" customWidth="1"/>
    <col min="1798" max="2048" width="9.140625" style="393"/>
    <col min="2049" max="2049" width="5.5703125" style="393" customWidth="1"/>
    <col min="2050" max="2050" width="31" style="393" customWidth="1"/>
    <col min="2051" max="2051" width="19.5703125" style="393" customWidth="1"/>
    <col min="2052" max="2052" width="17.140625" style="393" customWidth="1"/>
    <col min="2053" max="2053" width="15.85546875" style="393" customWidth="1"/>
    <col min="2054" max="2304" width="9.140625" style="393"/>
    <col min="2305" max="2305" width="5.5703125" style="393" customWidth="1"/>
    <col min="2306" max="2306" width="31" style="393" customWidth="1"/>
    <col min="2307" max="2307" width="19.5703125" style="393" customWidth="1"/>
    <col min="2308" max="2308" width="17.140625" style="393" customWidth="1"/>
    <col min="2309" max="2309" width="15.85546875" style="393" customWidth="1"/>
    <col min="2310" max="2560" width="9.140625" style="393"/>
    <col min="2561" max="2561" width="5.5703125" style="393" customWidth="1"/>
    <col min="2562" max="2562" width="31" style="393" customWidth="1"/>
    <col min="2563" max="2563" width="19.5703125" style="393" customWidth="1"/>
    <col min="2564" max="2564" width="17.140625" style="393" customWidth="1"/>
    <col min="2565" max="2565" width="15.85546875" style="393" customWidth="1"/>
    <col min="2566" max="2816" width="9.140625" style="393"/>
    <col min="2817" max="2817" width="5.5703125" style="393" customWidth="1"/>
    <col min="2818" max="2818" width="31" style="393" customWidth="1"/>
    <col min="2819" max="2819" width="19.5703125" style="393" customWidth="1"/>
    <col min="2820" max="2820" width="17.140625" style="393" customWidth="1"/>
    <col min="2821" max="2821" width="15.85546875" style="393" customWidth="1"/>
    <col min="2822" max="3072" width="9.140625" style="393"/>
    <col min="3073" max="3073" width="5.5703125" style="393" customWidth="1"/>
    <col min="3074" max="3074" width="31" style="393" customWidth="1"/>
    <col min="3075" max="3075" width="19.5703125" style="393" customWidth="1"/>
    <col min="3076" max="3076" width="17.140625" style="393" customWidth="1"/>
    <col min="3077" max="3077" width="15.85546875" style="393" customWidth="1"/>
    <col min="3078" max="3328" width="9.140625" style="393"/>
    <col min="3329" max="3329" width="5.5703125" style="393" customWidth="1"/>
    <col min="3330" max="3330" width="31" style="393" customWidth="1"/>
    <col min="3331" max="3331" width="19.5703125" style="393" customWidth="1"/>
    <col min="3332" max="3332" width="17.140625" style="393" customWidth="1"/>
    <col min="3333" max="3333" width="15.85546875" style="393" customWidth="1"/>
    <col min="3334" max="3584" width="9.140625" style="393"/>
    <col min="3585" max="3585" width="5.5703125" style="393" customWidth="1"/>
    <col min="3586" max="3586" width="31" style="393" customWidth="1"/>
    <col min="3587" max="3587" width="19.5703125" style="393" customWidth="1"/>
    <col min="3588" max="3588" width="17.140625" style="393" customWidth="1"/>
    <col min="3589" max="3589" width="15.85546875" style="393" customWidth="1"/>
    <col min="3590" max="3840" width="9.140625" style="393"/>
    <col min="3841" max="3841" width="5.5703125" style="393" customWidth="1"/>
    <col min="3842" max="3842" width="31" style="393" customWidth="1"/>
    <col min="3843" max="3843" width="19.5703125" style="393" customWidth="1"/>
    <col min="3844" max="3844" width="17.140625" style="393" customWidth="1"/>
    <col min="3845" max="3845" width="15.85546875" style="393" customWidth="1"/>
    <col min="3846" max="4096" width="9.140625" style="393"/>
    <col min="4097" max="4097" width="5.5703125" style="393" customWidth="1"/>
    <col min="4098" max="4098" width="31" style="393" customWidth="1"/>
    <col min="4099" max="4099" width="19.5703125" style="393" customWidth="1"/>
    <col min="4100" max="4100" width="17.140625" style="393" customWidth="1"/>
    <col min="4101" max="4101" width="15.85546875" style="393" customWidth="1"/>
    <col min="4102" max="4352" width="9.140625" style="393"/>
    <col min="4353" max="4353" width="5.5703125" style="393" customWidth="1"/>
    <col min="4354" max="4354" width="31" style="393" customWidth="1"/>
    <col min="4355" max="4355" width="19.5703125" style="393" customWidth="1"/>
    <col min="4356" max="4356" width="17.140625" style="393" customWidth="1"/>
    <col min="4357" max="4357" width="15.85546875" style="393" customWidth="1"/>
    <col min="4358" max="4608" width="9.140625" style="393"/>
    <col min="4609" max="4609" width="5.5703125" style="393" customWidth="1"/>
    <col min="4610" max="4610" width="31" style="393" customWidth="1"/>
    <col min="4611" max="4611" width="19.5703125" style="393" customWidth="1"/>
    <col min="4612" max="4612" width="17.140625" style="393" customWidth="1"/>
    <col min="4613" max="4613" width="15.85546875" style="393" customWidth="1"/>
    <col min="4614" max="4864" width="9.140625" style="393"/>
    <col min="4865" max="4865" width="5.5703125" style="393" customWidth="1"/>
    <col min="4866" max="4866" width="31" style="393" customWidth="1"/>
    <col min="4867" max="4867" width="19.5703125" style="393" customWidth="1"/>
    <col min="4868" max="4868" width="17.140625" style="393" customWidth="1"/>
    <col min="4869" max="4869" width="15.85546875" style="393" customWidth="1"/>
    <col min="4870" max="5120" width="9.140625" style="393"/>
    <col min="5121" max="5121" width="5.5703125" style="393" customWidth="1"/>
    <col min="5122" max="5122" width="31" style="393" customWidth="1"/>
    <col min="5123" max="5123" width="19.5703125" style="393" customWidth="1"/>
    <col min="5124" max="5124" width="17.140625" style="393" customWidth="1"/>
    <col min="5125" max="5125" width="15.85546875" style="393" customWidth="1"/>
    <col min="5126" max="5376" width="9.140625" style="393"/>
    <col min="5377" max="5377" width="5.5703125" style="393" customWidth="1"/>
    <col min="5378" max="5378" width="31" style="393" customWidth="1"/>
    <col min="5379" max="5379" width="19.5703125" style="393" customWidth="1"/>
    <col min="5380" max="5380" width="17.140625" style="393" customWidth="1"/>
    <col min="5381" max="5381" width="15.85546875" style="393" customWidth="1"/>
    <col min="5382" max="5632" width="9.140625" style="393"/>
    <col min="5633" max="5633" width="5.5703125" style="393" customWidth="1"/>
    <col min="5634" max="5634" width="31" style="393" customWidth="1"/>
    <col min="5635" max="5635" width="19.5703125" style="393" customWidth="1"/>
    <col min="5636" max="5636" width="17.140625" style="393" customWidth="1"/>
    <col min="5637" max="5637" width="15.85546875" style="393" customWidth="1"/>
    <col min="5638" max="5888" width="9.140625" style="393"/>
    <col min="5889" max="5889" width="5.5703125" style="393" customWidth="1"/>
    <col min="5890" max="5890" width="31" style="393" customWidth="1"/>
    <col min="5891" max="5891" width="19.5703125" style="393" customWidth="1"/>
    <col min="5892" max="5892" width="17.140625" style="393" customWidth="1"/>
    <col min="5893" max="5893" width="15.85546875" style="393" customWidth="1"/>
    <col min="5894" max="6144" width="9.140625" style="393"/>
    <col min="6145" max="6145" width="5.5703125" style="393" customWidth="1"/>
    <col min="6146" max="6146" width="31" style="393" customWidth="1"/>
    <col min="6147" max="6147" width="19.5703125" style="393" customWidth="1"/>
    <col min="6148" max="6148" width="17.140625" style="393" customWidth="1"/>
    <col min="6149" max="6149" width="15.85546875" style="393" customWidth="1"/>
    <col min="6150" max="6400" width="9.140625" style="393"/>
    <col min="6401" max="6401" width="5.5703125" style="393" customWidth="1"/>
    <col min="6402" max="6402" width="31" style="393" customWidth="1"/>
    <col min="6403" max="6403" width="19.5703125" style="393" customWidth="1"/>
    <col min="6404" max="6404" width="17.140625" style="393" customWidth="1"/>
    <col min="6405" max="6405" width="15.85546875" style="393" customWidth="1"/>
    <col min="6406" max="6656" width="9.140625" style="393"/>
    <col min="6657" max="6657" width="5.5703125" style="393" customWidth="1"/>
    <col min="6658" max="6658" width="31" style="393" customWidth="1"/>
    <col min="6659" max="6659" width="19.5703125" style="393" customWidth="1"/>
    <col min="6660" max="6660" width="17.140625" style="393" customWidth="1"/>
    <col min="6661" max="6661" width="15.85546875" style="393" customWidth="1"/>
    <col min="6662" max="6912" width="9.140625" style="393"/>
    <col min="6913" max="6913" width="5.5703125" style="393" customWidth="1"/>
    <col min="6914" max="6914" width="31" style="393" customWidth="1"/>
    <col min="6915" max="6915" width="19.5703125" style="393" customWidth="1"/>
    <col min="6916" max="6916" width="17.140625" style="393" customWidth="1"/>
    <col min="6917" max="6917" width="15.85546875" style="393" customWidth="1"/>
    <col min="6918" max="7168" width="9.140625" style="393"/>
    <col min="7169" max="7169" width="5.5703125" style="393" customWidth="1"/>
    <col min="7170" max="7170" width="31" style="393" customWidth="1"/>
    <col min="7171" max="7171" width="19.5703125" style="393" customWidth="1"/>
    <col min="7172" max="7172" width="17.140625" style="393" customWidth="1"/>
    <col min="7173" max="7173" width="15.85546875" style="393" customWidth="1"/>
    <col min="7174" max="7424" width="9.140625" style="393"/>
    <col min="7425" max="7425" width="5.5703125" style="393" customWidth="1"/>
    <col min="7426" max="7426" width="31" style="393" customWidth="1"/>
    <col min="7427" max="7427" width="19.5703125" style="393" customWidth="1"/>
    <col min="7428" max="7428" width="17.140625" style="393" customWidth="1"/>
    <col min="7429" max="7429" width="15.85546875" style="393" customWidth="1"/>
    <col min="7430" max="7680" width="9.140625" style="393"/>
    <col min="7681" max="7681" width="5.5703125" style="393" customWidth="1"/>
    <col min="7682" max="7682" width="31" style="393" customWidth="1"/>
    <col min="7683" max="7683" width="19.5703125" style="393" customWidth="1"/>
    <col min="7684" max="7684" width="17.140625" style="393" customWidth="1"/>
    <col min="7685" max="7685" width="15.85546875" style="393" customWidth="1"/>
    <col min="7686" max="7936" width="9.140625" style="393"/>
    <col min="7937" max="7937" width="5.5703125" style="393" customWidth="1"/>
    <col min="7938" max="7938" width="31" style="393" customWidth="1"/>
    <col min="7939" max="7939" width="19.5703125" style="393" customWidth="1"/>
    <col min="7940" max="7940" width="17.140625" style="393" customWidth="1"/>
    <col min="7941" max="7941" width="15.85546875" style="393" customWidth="1"/>
    <col min="7942" max="8192" width="9.140625" style="393"/>
    <col min="8193" max="8193" width="5.5703125" style="393" customWidth="1"/>
    <col min="8194" max="8194" width="31" style="393" customWidth="1"/>
    <col min="8195" max="8195" width="19.5703125" style="393" customWidth="1"/>
    <col min="8196" max="8196" width="17.140625" style="393" customWidth="1"/>
    <col min="8197" max="8197" width="15.85546875" style="393" customWidth="1"/>
    <col min="8198" max="8448" width="9.140625" style="393"/>
    <col min="8449" max="8449" width="5.5703125" style="393" customWidth="1"/>
    <col min="8450" max="8450" width="31" style="393" customWidth="1"/>
    <col min="8451" max="8451" width="19.5703125" style="393" customWidth="1"/>
    <col min="8452" max="8452" width="17.140625" style="393" customWidth="1"/>
    <col min="8453" max="8453" width="15.85546875" style="393" customWidth="1"/>
    <col min="8454" max="8704" width="9.140625" style="393"/>
    <col min="8705" max="8705" width="5.5703125" style="393" customWidth="1"/>
    <col min="8706" max="8706" width="31" style="393" customWidth="1"/>
    <col min="8707" max="8707" width="19.5703125" style="393" customWidth="1"/>
    <col min="8708" max="8708" width="17.140625" style="393" customWidth="1"/>
    <col min="8709" max="8709" width="15.85546875" style="393" customWidth="1"/>
    <col min="8710" max="8960" width="9.140625" style="393"/>
    <col min="8961" max="8961" width="5.5703125" style="393" customWidth="1"/>
    <col min="8962" max="8962" width="31" style="393" customWidth="1"/>
    <col min="8963" max="8963" width="19.5703125" style="393" customWidth="1"/>
    <col min="8964" max="8964" width="17.140625" style="393" customWidth="1"/>
    <col min="8965" max="8965" width="15.85546875" style="393" customWidth="1"/>
    <col min="8966" max="9216" width="9.140625" style="393"/>
    <col min="9217" max="9217" width="5.5703125" style="393" customWidth="1"/>
    <col min="9218" max="9218" width="31" style="393" customWidth="1"/>
    <col min="9219" max="9219" width="19.5703125" style="393" customWidth="1"/>
    <col min="9220" max="9220" width="17.140625" style="393" customWidth="1"/>
    <col min="9221" max="9221" width="15.85546875" style="393" customWidth="1"/>
    <col min="9222" max="9472" width="9.140625" style="393"/>
    <col min="9473" max="9473" width="5.5703125" style="393" customWidth="1"/>
    <col min="9474" max="9474" width="31" style="393" customWidth="1"/>
    <col min="9475" max="9475" width="19.5703125" style="393" customWidth="1"/>
    <col min="9476" max="9476" width="17.140625" style="393" customWidth="1"/>
    <col min="9477" max="9477" width="15.85546875" style="393" customWidth="1"/>
    <col min="9478" max="9728" width="9.140625" style="393"/>
    <col min="9729" max="9729" width="5.5703125" style="393" customWidth="1"/>
    <col min="9730" max="9730" width="31" style="393" customWidth="1"/>
    <col min="9731" max="9731" width="19.5703125" style="393" customWidth="1"/>
    <col min="9732" max="9732" width="17.140625" style="393" customWidth="1"/>
    <col min="9733" max="9733" width="15.85546875" style="393" customWidth="1"/>
    <col min="9734" max="9984" width="9.140625" style="393"/>
    <col min="9985" max="9985" width="5.5703125" style="393" customWidth="1"/>
    <col min="9986" max="9986" width="31" style="393" customWidth="1"/>
    <col min="9987" max="9987" width="19.5703125" style="393" customWidth="1"/>
    <col min="9988" max="9988" width="17.140625" style="393" customWidth="1"/>
    <col min="9989" max="9989" width="15.85546875" style="393" customWidth="1"/>
    <col min="9990" max="10240" width="9.140625" style="393"/>
    <col min="10241" max="10241" width="5.5703125" style="393" customWidth="1"/>
    <col min="10242" max="10242" width="31" style="393" customWidth="1"/>
    <col min="10243" max="10243" width="19.5703125" style="393" customWidth="1"/>
    <col min="10244" max="10244" width="17.140625" style="393" customWidth="1"/>
    <col min="10245" max="10245" width="15.85546875" style="393" customWidth="1"/>
    <col min="10246" max="10496" width="9.140625" style="393"/>
    <col min="10497" max="10497" width="5.5703125" style="393" customWidth="1"/>
    <col min="10498" max="10498" width="31" style="393" customWidth="1"/>
    <col min="10499" max="10499" width="19.5703125" style="393" customWidth="1"/>
    <col min="10500" max="10500" width="17.140625" style="393" customWidth="1"/>
    <col min="10501" max="10501" width="15.85546875" style="393" customWidth="1"/>
    <col min="10502" max="10752" width="9.140625" style="393"/>
    <col min="10753" max="10753" width="5.5703125" style="393" customWidth="1"/>
    <col min="10754" max="10754" width="31" style="393" customWidth="1"/>
    <col min="10755" max="10755" width="19.5703125" style="393" customWidth="1"/>
    <col min="10756" max="10756" width="17.140625" style="393" customWidth="1"/>
    <col min="10757" max="10757" width="15.85546875" style="393" customWidth="1"/>
    <col min="10758" max="11008" width="9.140625" style="393"/>
    <col min="11009" max="11009" width="5.5703125" style="393" customWidth="1"/>
    <col min="11010" max="11010" width="31" style="393" customWidth="1"/>
    <col min="11011" max="11011" width="19.5703125" style="393" customWidth="1"/>
    <col min="11012" max="11012" width="17.140625" style="393" customWidth="1"/>
    <col min="11013" max="11013" width="15.85546875" style="393" customWidth="1"/>
    <col min="11014" max="11264" width="9.140625" style="393"/>
    <col min="11265" max="11265" width="5.5703125" style="393" customWidth="1"/>
    <col min="11266" max="11266" width="31" style="393" customWidth="1"/>
    <col min="11267" max="11267" width="19.5703125" style="393" customWidth="1"/>
    <col min="11268" max="11268" width="17.140625" style="393" customWidth="1"/>
    <col min="11269" max="11269" width="15.85546875" style="393" customWidth="1"/>
    <col min="11270" max="11520" width="9.140625" style="393"/>
    <col min="11521" max="11521" width="5.5703125" style="393" customWidth="1"/>
    <col min="11522" max="11522" width="31" style="393" customWidth="1"/>
    <col min="11523" max="11523" width="19.5703125" style="393" customWidth="1"/>
    <col min="11524" max="11524" width="17.140625" style="393" customWidth="1"/>
    <col min="11525" max="11525" width="15.85546875" style="393" customWidth="1"/>
    <col min="11526" max="11776" width="9.140625" style="393"/>
    <col min="11777" max="11777" width="5.5703125" style="393" customWidth="1"/>
    <col min="11778" max="11778" width="31" style="393" customWidth="1"/>
    <col min="11779" max="11779" width="19.5703125" style="393" customWidth="1"/>
    <col min="11780" max="11780" width="17.140625" style="393" customWidth="1"/>
    <col min="11781" max="11781" width="15.85546875" style="393" customWidth="1"/>
    <col min="11782" max="12032" width="9.140625" style="393"/>
    <col min="12033" max="12033" width="5.5703125" style="393" customWidth="1"/>
    <col min="12034" max="12034" width="31" style="393" customWidth="1"/>
    <col min="12035" max="12035" width="19.5703125" style="393" customWidth="1"/>
    <col min="12036" max="12036" width="17.140625" style="393" customWidth="1"/>
    <col min="12037" max="12037" width="15.85546875" style="393" customWidth="1"/>
    <col min="12038" max="12288" width="9.140625" style="393"/>
    <col min="12289" max="12289" width="5.5703125" style="393" customWidth="1"/>
    <col min="12290" max="12290" width="31" style="393" customWidth="1"/>
    <col min="12291" max="12291" width="19.5703125" style="393" customWidth="1"/>
    <col min="12292" max="12292" width="17.140625" style="393" customWidth="1"/>
    <col min="12293" max="12293" width="15.85546875" style="393" customWidth="1"/>
    <col min="12294" max="12544" width="9.140625" style="393"/>
    <col min="12545" max="12545" width="5.5703125" style="393" customWidth="1"/>
    <col min="12546" max="12546" width="31" style="393" customWidth="1"/>
    <col min="12547" max="12547" width="19.5703125" style="393" customWidth="1"/>
    <col min="12548" max="12548" width="17.140625" style="393" customWidth="1"/>
    <col min="12549" max="12549" width="15.85546875" style="393" customWidth="1"/>
    <col min="12550" max="12800" width="9.140625" style="393"/>
    <col min="12801" max="12801" width="5.5703125" style="393" customWidth="1"/>
    <col min="12802" max="12802" width="31" style="393" customWidth="1"/>
    <col min="12803" max="12803" width="19.5703125" style="393" customWidth="1"/>
    <col min="12804" max="12804" width="17.140625" style="393" customWidth="1"/>
    <col min="12805" max="12805" width="15.85546875" style="393" customWidth="1"/>
    <col min="12806" max="13056" width="9.140625" style="393"/>
    <col min="13057" max="13057" width="5.5703125" style="393" customWidth="1"/>
    <col min="13058" max="13058" width="31" style="393" customWidth="1"/>
    <col min="13059" max="13059" width="19.5703125" style="393" customWidth="1"/>
    <col min="13060" max="13060" width="17.140625" style="393" customWidth="1"/>
    <col min="13061" max="13061" width="15.85546875" style="393" customWidth="1"/>
    <col min="13062" max="13312" width="9.140625" style="393"/>
    <col min="13313" max="13313" width="5.5703125" style="393" customWidth="1"/>
    <col min="13314" max="13314" width="31" style="393" customWidth="1"/>
    <col min="13315" max="13315" width="19.5703125" style="393" customWidth="1"/>
    <col min="13316" max="13316" width="17.140625" style="393" customWidth="1"/>
    <col min="13317" max="13317" width="15.85546875" style="393" customWidth="1"/>
    <col min="13318" max="13568" width="9.140625" style="393"/>
    <col min="13569" max="13569" width="5.5703125" style="393" customWidth="1"/>
    <col min="13570" max="13570" width="31" style="393" customWidth="1"/>
    <col min="13571" max="13571" width="19.5703125" style="393" customWidth="1"/>
    <col min="13572" max="13572" width="17.140625" style="393" customWidth="1"/>
    <col min="13573" max="13573" width="15.85546875" style="393" customWidth="1"/>
    <col min="13574" max="13824" width="9.140625" style="393"/>
    <col min="13825" max="13825" width="5.5703125" style="393" customWidth="1"/>
    <col min="13826" max="13826" width="31" style="393" customWidth="1"/>
    <col min="13827" max="13827" width="19.5703125" style="393" customWidth="1"/>
    <col min="13828" max="13828" width="17.140625" style="393" customWidth="1"/>
    <col min="13829" max="13829" width="15.85546875" style="393" customWidth="1"/>
    <col min="13830" max="14080" width="9.140625" style="393"/>
    <col min="14081" max="14081" width="5.5703125" style="393" customWidth="1"/>
    <col min="14082" max="14082" width="31" style="393" customWidth="1"/>
    <col min="14083" max="14083" width="19.5703125" style="393" customWidth="1"/>
    <col min="14084" max="14084" width="17.140625" style="393" customWidth="1"/>
    <col min="14085" max="14085" width="15.85546875" style="393" customWidth="1"/>
    <col min="14086" max="14336" width="9.140625" style="393"/>
    <col min="14337" max="14337" width="5.5703125" style="393" customWidth="1"/>
    <col min="14338" max="14338" width="31" style="393" customWidth="1"/>
    <col min="14339" max="14339" width="19.5703125" style="393" customWidth="1"/>
    <col min="14340" max="14340" width="17.140625" style="393" customWidth="1"/>
    <col min="14341" max="14341" width="15.85546875" style="393" customWidth="1"/>
    <col min="14342" max="14592" width="9.140625" style="393"/>
    <col min="14593" max="14593" width="5.5703125" style="393" customWidth="1"/>
    <col min="14594" max="14594" width="31" style="393" customWidth="1"/>
    <col min="14595" max="14595" width="19.5703125" style="393" customWidth="1"/>
    <col min="14596" max="14596" width="17.140625" style="393" customWidth="1"/>
    <col min="14597" max="14597" width="15.85546875" style="393" customWidth="1"/>
    <col min="14598" max="14848" width="9.140625" style="393"/>
    <col min="14849" max="14849" width="5.5703125" style="393" customWidth="1"/>
    <col min="14850" max="14850" width="31" style="393" customWidth="1"/>
    <col min="14851" max="14851" width="19.5703125" style="393" customWidth="1"/>
    <col min="14852" max="14852" width="17.140625" style="393" customWidth="1"/>
    <col min="14853" max="14853" width="15.85546875" style="393" customWidth="1"/>
    <col min="14854" max="15104" width="9.140625" style="393"/>
    <col min="15105" max="15105" width="5.5703125" style="393" customWidth="1"/>
    <col min="15106" max="15106" width="31" style="393" customWidth="1"/>
    <col min="15107" max="15107" width="19.5703125" style="393" customWidth="1"/>
    <col min="15108" max="15108" width="17.140625" style="393" customWidth="1"/>
    <col min="15109" max="15109" width="15.85546875" style="393" customWidth="1"/>
    <col min="15110" max="15360" width="9.140625" style="393"/>
    <col min="15361" max="15361" width="5.5703125" style="393" customWidth="1"/>
    <col min="15362" max="15362" width="31" style="393" customWidth="1"/>
    <col min="15363" max="15363" width="19.5703125" style="393" customWidth="1"/>
    <col min="15364" max="15364" width="17.140625" style="393" customWidth="1"/>
    <col min="15365" max="15365" width="15.85546875" style="393" customWidth="1"/>
    <col min="15366" max="15616" width="9.140625" style="393"/>
    <col min="15617" max="15617" width="5.5703125" style="393" customWidth="1"/>
    <col min="15618" max="15618" width="31" style="393" customWidth="1"/>
    <col min="15619" max="15619" width="19.5703125" style="393" customWidth="1"/>
    <col min="15620" max="15620" width="17.140625" style="393" customWidth="1"/>
    <col min="15621" max="15621" width="15.85546875" style="393" customWidth="1"/>
    <col min="15622" max="15872" width="9.140625" style="393"/>
    <col min="15873" max="15873" width="5.5703125" style="393" customWidth="1"/>
    <col min="15874" max="15874" width="31" style="393" customWidth="1"/>
    <col min="15875" max="15875" width="19.5703125" style="393" customWidth="1"/>
    <col min="15876" max="15876" width="17.140625" style="393" customWidth="1"/>
    <col min="15877" max="15877" width="15.85546875" style="393" customWidth="1"/>
    <col min="15878" max="16128" width="9.140625" style="393"/>
    <col min="16129" max="16129" width="5.5703125" style="393" customWidth="1"/>
    <col min="16130" max="16130" width="31" style="393" customWidth="1"/>
    <col min="16131" max="16131" width="19.5703125" style="393" customWidth="1"/>
    <col min="16132" max="16132" width="17.140625" style="393" customWidth="1"/>
    <col min="16133" max="16133" width="15.85546875" style="393" customWidth="1"/>
    <col min="16134" max="16384" width="9.140625" style="393"/>
  </cols>
  <sheetData>
    <row r="1" spans="1:13" ht="15.75" x14ac:dyDescent="0.25">
      <c r="A1" s="394"/>
      <c r="E1" s="399" t="s">
        <v>1868</v>
      </c>
    </row>
    <row r="2" spans="1:13" ht="15.75" x14ac:dyDescent="0.25">
      <c r="A2" s="394"/>
      <c r="E2" s="444" t="s">
        <v>1895</v>
      </c>
    </row>
    <row r="3" spans="1:13" ht="15.75" x14ac:dyDescent="0.25">
      <c r="A3" s="394"/>
      <c r="D3" s="399"/>
      <c r="E3" s="399"/>
    </row>
    <row r="4" spans="1:13" ht="19.5" customHeight="1" x14ac:dyDescent="0.25">
      <c r="A4" s="445" t="s">
        <v>1673</v>
      </c>
      <c r="B4" s="445"/>
      <c r="C4" s="445"/>
      <c r="D4" s="445"/>
      <c r="E4" s="445"/>
    </row>
    <row r="5" spans="1:13" ht="46.5" customHeight="1" x14ac:dyDescent="0.2">
      <c r="A5" s="611" t="s">
        <v>1910</v>
      </c>
      <c r="B5" s="611"/>
      <c r="C5" s="611"/>
      <c r="D5" s="611"/>
      <c r="E5" s="611"/>
      <c r="F5" s="642"/>
      <c r="G5" s="642"/>
      <c r="H5" s="642"/>
      <c r="I5" s="642"/>
      <c r="J5" s="642"/>
      <c r="K5" s="642"/>
      <c r="L5" s="642"/>
      <c r="M5" s="642"/>
    </row>
    <row r="6" spans="1:13" ht="15.75" x14ac:dyDescent="0.25">
      <c r="A6" s="447"/>
      <c r="B6" s="447"/>
      <c r="E6" s="521" t="s">
        <v>1675</v>
      </c>
    </row>
    <row r="7" spans="1:13" ht="30.75" customHeight="1" x14ac:dyDescent="0.2">
      <c r="A7" s="405" t="s">
        <v>1676</v>
      </c>
      <c r="B7" s="405" t="s">
        <v>1803</v>
      </c>
      <c r="C7" s="405" t="s">
        <v>1804</v>
      </c>
      <c r="D7" s="405" t="s">
        <v>43</v>
      </c>
      <c r="E7" s="405" t="s">
        <v>53</v>
      </c>
      <c r="F7" s="705"/>
    </row>
    <row r="8" spans="1:13" ht="16.5" hidden="1" customHeight="1" x14ac:dyDescent="0.2">
      <c r="A8" s="408">
        <v>1</v>
      </c>
      <c r="B8" s="706" t="s">
        <v>1806</v>
      </c>
      <c r="C8" s="707"/>
      <c r="D8" s="708"/>
      <c r="E8" s="707" t="e">
        <f>D8/C8*100</f>
        <v>#DIV/0!</v>
      </c>
    </row>
    <row r="9" spans="1:13" ht="15.75" x14ac:dyDescent="0.2">
      <c r="A9" s="414">
        <v>1</v>
      </c>
      <c r="B9" s="709" t="s">
        <v>1807</v>
      </c>
      <c r="C9" s="710">
        <v>3950.0000000000005</v>
      </c>
      <c r="D9" s="647">
        <v>3950</v>
      </c>
      <c r="E9" s="710">
        <f>D9/C9*100</f>
        <v>99.999999999999986</v>
      </c>
    </row>
    <row r="10" spans="1:13" ht="15.75" x14ac:dyDescent="0.2">
      <c r="A10" s="414">
        <v>2</v>
      </c>
      <c r="B10" s="709" t="s">
        <v>1846</v>
      </c>
      <c r="C10" s="710">
        <v>3950.0000000000005</v>
      </c>
      <c r="D10" s="647">
        <v>3950</v>
      </c>
      <c r="E10" s="710">
        <f t="shared" ref="E10:E24" si="0">D10/C10*100</f>
        <v>99.999999999999986</v>
      </c>
    </row>
    <row r="11" spans="1:13" ht="15.75" x14ac:dyDescent="0.2">
      <c r="A11" s="414">
        <v>3</v>
      </c>
      <c r="B11" s="709" t="s">
        <v>1809</v>
      </c>
      <c r="C11" s="710">
        <v>2250</v>
      </c>
      <c r="D11" s="647">
        <v>2250</v>
      </c>
      <c r="E11" s="710">
        <f t="shared" si="0"/>
        <v>100</v>
      </c>
    </row>
    <row r="12" spans="1:13" ht="15.75" x14ac:dyDescent="0.2">
      <c r="A12" s="414">
        <v>4</v>
      </c>
      <c r="B12" s="709" t="s">
        <v>1810</v>
      </c>
      <c r="C12" s="710">
        <v>2250</v>
      </c>
      <c r="D12" s="647">
        <v>2250</v>
      </c>
      <c r="E12" s="710">
        <f t="shared" si="0"/>
        <v>100</v>
      </c>
    </row>
    <row r="13" spans="1:13" ht="15.75" x14ac:dyDescent="0.2">
      <c r="A13" s="414">
        <v>5</v>
      </c>
      <c r="B13" s="709" t="s">
        <v>1811</v>
      </c>
      <c r="C13" s="710">
        <v>1700</v>
      </c>
      <c r="D13" s="647">
        <v>1700</v>
      </c>
      <c r="E13" s="710">
        <f t="shared" si="0"/>
        <v>100</v>
      </c>
    </row>
    <row r="14" spans="1:13" ht="15.75" x14ac:dyDescent="0.2">
      <c r="A14" s="414">
        <v>6</v>
      </c>
      <c r="B14" s="709" t="s">
        <v>1812</v>
      </c>
      <c r="C14" s="710">
        <v>2250</v>
      </c>
      <c r="D14" s="647">
        <v>2250</v>
      </c>
      <c r="E14" s="710">
        <f t="shared" si="0"/>
        <v>100</v>
      </c>
    </row>
    <row r="15" spans="1:13" ht="15.75" x14ac:dyDescent="0.2">
      <c r="A15" s="414">
        <v>7</v>
      </c>
      <c r="B15" s="709" t="s">
        <v>1813</v>
      </c>
      <c r="C15" s="710">
        <v>4441.82</v>
      </c>
      <c r="D15" s="647">
        <v>4441.82</v>
      </c>
      <c r="E15" s="710">
        <f t="shared" si="0"/>
        <v>100</v>
      </c>
    </row>
    <row r="16" spans="1:13" ht="15.75" x14ac:dyDescent="0.2">
      <c r="A16" s="414">
        <v>8</v>
      </c>
      <c r="B16" s="709" t="s">
        <v>1814</v>
      </c>
      <c r="C16" s="710">
        <v>1700</v>
      </c>
      <c r="D16" s="647">
        <v>1700</v>
      </c>
      <c r="E16" s="710">
        <f t="shared" si="0"/>
        <v>100</v>
      </c>
    </row>
    <row r="17" spans="1:9" ht="15.75" x14ac:dyDescent="0.2">
      <c r="A17" s="414">
        <v>9</v>
      </c>
      <c r="B17" s="709" t="s">
        <v>1815</v>
      </c>
      <c r="C17" s="710">
        <v>3950.0000000000005</v>
      </c>
      <c r="D17" s="647">
        <v>3950</v>
      </c>
      <c r="E17" s="710">
        <f t="shared" si="0"/>
        <v>99.999999999999986</v>
      </c>
    </row>
    <row r="18" spans="1:9" ht="15.75" x14ac:dyDescent="0.2">
      <c r="A18" s="414">
        <v>10</v>
      </c>
      <c r="B18" s="709" t="s">
        <v>1816</v>
      </c>
      <c r="C18" s="710">
        <v>3950.0000000000005</v>
      </c>
      <c r="D18" s="647">
        <v>3950</v>
      </c>
      <c r="E18" s="710">
        <f t="shared" si="0"/>
        <v>99.999999999999986</v>
      </c>
    </row>
    <row r="19" spans="1:9" ht="15.75" x14ac:dyDescent="0.2">
      <c r="A19" s="414">
        <v>11</v>
      </c>
      <c r="B19" s="709" t="s">
        <v>1817</v>
      </c>
      <c r="C19" s="710">
        <v>2250</v>
      </c>
      <c r="D19" s="647">
        <v>2250</v>
      </c>
      <c r="E19" s="710">
        <f t="shared" si="0"/>
        <v>100</v>
      </c>
    </row>
    <row r="20" spans="1:9" ht="15.75" x14ac:dyDescent="0.2">
      <c r="A20" s="414">
        <v>12</v>
      </c>
      <c r="B20" s="709" t="s">
        <v>1829</v>
      </c>
      <c r="C20" s="710">
        <v>2250</v>
      </c>
      <c r="D20" s="647">
        <v>2250</v>
      </c>
      <c r="E20" s="710">
        <f t="shared" si="0"/>
        <v>100</v>
      </c>
      <c r="I20" s="436"/>
    </row>
    <row r="21" spans="1:9" ht="15" hidden="1" customHeight="1" x14ac:dyDescent="0.2">
      <c r="A21" s="414">
        <v>13</v>
      </c>
      <c r="B21" s="709" t="s">
        <v>1818</v>
      </c>
      <c r="C21" s="710"/>
      <c r="D21" s="647"/>
      <c r="E21" s="710" t="e">
        <f t="shared" si="0"/>
        <v>#DIV/0!</v>
      </c>
      <c r="G21" s="436"/>
    </row>
    <row r="22" spans="1:9" ht="15" hidden="1" customHeight="1" x14ac:dyDescent="0.2">
      <c r="A22" s="414">
        <v>14</v>
      </c>
      <c r="B22" s="709" t="s">
        <v>1819</v>
      </c>
      <c r="C22" s="710"/>
      <c r="D22" s="647"/>
      <c r="E22" s="710" t="e">
        <f t="shared" si="0"/>
        <v>#DIV/0!</v>
      </c>
      <c r="G22" s="436"/>
    </row>
    <row r="23" spans="1:9" ht="15" hidden="1" customHeight="1" x14ac:dyDescent="0.2">
      <c r="A23" s="414">
        <v>15</v>
      </c>
      <c r="B23" s="709" t="s">
        <v>1820</v>
      </c>
      <c r="C23" s="710"/>
      <c r="D23" s="647"/>
      <c r="E23" s="710" t="e">
        <f t="shared" si="0"/>
        <v>#DIV/0!</v>
      </c>
      <c r="G23" s="436"/>
    </row>
    <row r="24" spans="1:9" ht="15" customHeight="1" x14ac:dyDescent="0.2">
      <c r="A24" s="414">
        <v>13</v>
      </c>
      <c r="B24" s="709" t="s">
        <v>1821</v>
      </c>
      <c r="C24" s="710">
        <v>2250</v>
      </c>
      <c r="D24" s="647">
        <v>2250</v>
      </c>
      <c r="E24" s="710">
        <f t="shared" si="0"/>
        <v>100</v>
      </c>
      <c r="G24" s="436"/>
    </row>
    <row r="25" spans="1:9" ht="15" customHeight="1" x14ac:dyDescent="0.25">
      <c r="A25" s="419"/>
      <c r="B25" s="709"/>
      <c r="C25" s="710"/>
      <c r="D25" s="647"/>
      <c r="E25" s="710"/>
    </row>
    <row r="26" spans="1:9" ht="19.5" customHeight="1" x14ac:dyDescent="0.25">
      <c r="A26" s="422"/>
      <c r="B26" s="442" t="s">
        <v>1823</v>
      </c>
      <c r="C26" s="653">
        <f>SUM(C8:C25)</f>
        <v>37141.82</v>
      </c>
      <c r="D26" s="653">
        <f>SUM(D8:D25)</f>
        <v>37141.82</v>
      </c>
      <c r="E26" s="711">
        <f>D26/C26*100</f>
        <v>100</v>
      </c>
    </row>
    <row r="27" spans="1:9" ht="15.75" x14ac:dyDescent="0.25">
      <c r="A27" s="394"/>
      <c r="B27" s="394"/>
    </row>
    <row r="28" spans="1:9" x14ac:dyDescent="0.2">
      <c r="C28" s="654"/>
    </row>
  </sheetData>
  <mergeCells count="2">
    <mergeCell ref="A4:E4"/>
    <mergeCell ref="A5:E5"/>
  </mergeCells>
  <printOptions horizontalCentered="1"/>
  <pageMargins left="0.59055118110236227" right="0.47244094488188981" top="0.47244094488188981" bottom="0.98425196850393704" header="0.19685039370078741"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2"/>
  <sheetViews>
    <sheetView view="pageBreakPreview" zoomScaleNormal="100" zoomScaleSheetLayoutView="100" workbookViewId="0">
      <selection activeCell="B55" sqref="B55"/>
    </sheetView>
  </sheetViews>
  <sheetFormatPr defaultRowHeight="12.75" x14ac:dyDescent="0.2"/>
  <cols>
    <col min="1" max="1" width="5.28515625" style="579" customWidth="1"/>
    <col min="2" max="2" width="32.85546875" style="579" customWidth="1"/>
    <col min="3" max="3" width="17.140625" style="579" customWidth="1"/>
    <col min="4" max="4" width="16.140625" style="579" customWidth="1"/>
    <col min="5" max="5" width="18.7109375" style="579" customWidth="1"/>
    <col min="6" max="256" width="9.140625" style="579"/>
    <col min="257" max="257" width="5.28515625" style="579" customWidth="1"/>
    <col min="258" max="258" width="32.85546875" style="579" customWidth="1"/>
    <col min="259" max="259" width="17.140625" style="579" customWidth="1"/>
    <col min="260" max="260" width="16.140625" style="579" customWidth="1"/>
    <col min="261" max="261" width="18.7109375" style="579" customWidth="1"/>
    <col min="262" max="512" width="9.140625" style="579"/>
    <col min="513" max="513" width="5.28515625" style="579" customWidth="1"/>
    <col min="514" max="514" width="32.85546875" style="579" customWidth="1"/>
    <col min="515" max="515" width="17.140625" style="579" customWidth="1"/>
    <col min="516" max="516" width="16.140625" style="579" customWidth="1"/>
    <col min="517" max="517" width="18.7109375" style="579" customWidth="1"/>
    <col min="518" max="768" width="9.140625" style="579"/>
    <col min="769" max="769" width="5.28515625" style="579" customWidth="1"/>
    <col min="770" max="770" width="32.85546875" style="579" customWidth="1"/>
    <col min="771" max="771" width="17.140625" style="579" customWidth="1"/>
    <col min="772" max="772" width="16.140625" style="579" customWidth="1"/>
    <col min="773" max="773" width="18.7109375" style="579" customWidth="1"/>
    <col min="774" max="1024" width="9.140625" style="579"/>
    <col min="1025" max="1025" width="5.28515625" style="579" customWidth="1"/>
    <col min="1026" max="1026" width="32.85546875" style="579" customWidth="1"/>
    <col min="1027" max="1027" width="17.140625" style="579" customWidth="1"/>
    <col min="1028" max="1028" width="16.140625" style="579" customWidth="1"/>
    <col min="1029" max="1029" width="18.7109375" style="579" customWidth="1"/>
    <col min="1030" max="1280" width="9.140625" style="579"/>
    <col min="1281" max="1281" width="5.28515625" style="579" customWidth="1"/>
    <col min="1282" max="1282" width="32.85546875" style="579" customWidth="1"/>
    <col min="1283" max="1283" width="17.140625" style="579" customWidth="1"/>
    <col min="1284" max="1284" width="16.140625" style="579" customWidth="1"/>
    <col min="1285" max="1285" width="18.7109375" style="579" customWidth="1"/>
    <col min="1286" max="1536" width="9.140625" style="579"/>
    <col min="1537" max="1537" width="5.28515625" style="579" customWidth="1"/>
    <col min="1538" max="1538" width="32.85546875" style="579" customWidth="1"/>
    <col min="1539" max="1539" width="17.140625" style="579" customWidth="1"/>
    <col min="1540" max="1540" width="16.140625" style="579" customWidth="1"/>
    <col min="1541" max="1541" width="18.7109375" style="579" customWidth="1"/>
    <col min="1542" max="1792" width="9.140625" style="579"/>
    <col min="1793" max="1793" width="5.28515625" style="579" customWidth="1"/>
    <col min="1794" max="1794" width="32.85546875" style="579" customWidth="1"/>
    <col min="1795" max="1795" width="17.140625" style="579" customWidth="1"/>
    <col min="1796" max="1796" width="16.140625" style="579" customWidth="1"/>
    <col min="1797" max="1797" width="18.7109375" style="579" customWidth="1"/>
    <col min="1798" max="2048" width="9.140625" style="579"/>
    <col min="2049" max="2049" width="5.28515625" style="579" customWidth="1"/>
    <col min="2050" max="2050" width="32.85546875" style="579" customWidth="1"/>
    <col min="2051" max="2051" width="17.140625" style="579" customWidth="1"/>
    <col min="2052" max="2052" width="16.140625" style="579" customWidth="1"/>
    <col min="2053" max="2053" width="18.7109375" style="579" customWidth="1"/>
    <col min="2054" max="2304" width="9.140625" style="579"/>
    <col min="2305" max="2305" width="5.28515625" style="579" customWidth="1"/>
    <col min="2306" max="2306" width="32.85546875" style="579" customWidth="1"/>
    <col min="2307" max="2307" width="17.140625" style="579" customWidth="1"/>
    <col min="2308" max="2308" width="16.140625" style="579" customWidth="1"/>
    <col min="2309" max="2309" width="18.7109375" style="579" customWidth="1"/>
    <col min="2310" max="2560" width="9.140625" style="579"/>
    <col min="2561" max="2561" width="5.28515625" style="579" customWidth="1"/>
    <col min="2562" max="2562" width="32.85546875" style="579" customWidth="1"/>
    <col min="2563" max="2563" width="17.140625" style="579" customWidth="1"/>
    <col min="2564" max="2564" width="16.140625" style="579" customWidth="1"/>
    <col min="2565" max="2565" width="18.7109375" style="579" customWidth="1"/>
    <col min="2566" max="2816" width="9.140625" style="579"/>
    <col min="2817" max="2817" width="5.28515625" style="579" customWidth="1"/>
    <col min="2818" max="2818" width="32.85546875" style="579" customWidth="1"/>
    <col min="2819" max="2819" width="17.140625" style="579" customWidth="1"/>
    <col min="2820" max="2820" width="16.140625" style="579" customWidth="1"/>
    <col min="2821" max="2821" width="18.7109375" style="579" customWidth="1"/>
    <col min="2822" max="3072" width="9.140625" style="579"/>
    <col min="3073" max="3073" width="5.28515625" style="579" customWidth="1"/>
    <col min="3074" max="3074" width="32.85546875" style="579" customWidth="1"/>
    <col min="3075" max="3075" width="17.140625" style="579" customWidth="1"/>
    <col min="3076" max="3076" width="16.140625" style="579" customWidth="1"/>
    <col min="3077" max="3077" width="18.7109375" style="579" customWidth="1"/>
    <col min="3078" max="3328" width="9.140625" style="579"/>
    <col min="3329" max="3329" width="5.28515625" style="579" customWidth="1"/>
    <col min="3330" max="3330" width="32.85546875" style="579" customWidth="1"/>
    <col min="3331" max="3331" width="17.140625" style="579" customWidth="1"/>
    <col min="3332" max="3332" width="16.140625" style="579" customWidth="1"/>
    <col min="3333" max="3333" width="18.7109375" style="579" customWidth="1"/>
    <col min="3334" max="3584" width="9.140625" style="579"/>
    <col min="3585" max="3585" width="5.28515625" style="579" customWidth="1"/>
    <col min="3586" max="3586" width="32.85546875" style="579" customWidth="1"/>
    <col min="3587" max="3587" width="17.140625" style="579" customWidth="1"/>
    <col min="3588" max="3588" width="16.140625" style="579" customWidth="1"/>
    <col min="3589" max="3589" width="18.7109375" style="579" customWidth="1"/>
    <col min="3590" max="3840" width="9.140625" style="579"/>
    <col min="3841" max="3841" width="5.28515625" style="579" customWidth="1"/>
    <col min="3842" max="3842" width="32.85546875" style="579" customWidth="1"/>
    <col min="3843" max="3843" width="17.140625" style="579" customWidth="1"/>
    <col min="3844" max="3844" width="16.140625" style="579" customWidth="1"/>
    <col min="3845" max="3845" width="18.7109375" style="579" customWidth="1"/>
    <col min="3846" max="4096" width="9.140625" style="579"/>
    <col min="4097" max="4097" width="5.28515625" style="579" customWidth="1"/>
    <col min="4098" max="4098" width="32.85546875" style="579" customWidth="1"/>
    <col min="4099" max="4099" width="17.140625" style="579" customWidth="1"/>
    <col min="4100" max="4100" width="16.140625" style="579" customWidth="1"/>
    <col min="4101" max="4101" width="18.7109375" style="579" customWidth="1"/>
    <col min="4102" max="4352" width="9.140625" style="579"/>
    <col min="4353" max="4353" width="5.28515625" style="579" customWidth="1"/>
    <col min="4354" max="4354" width="32.85546875" style="579" customWidth="1"/>
    <col min="4355" max="4355" width="17.140625" style="579" customWidth="1"/>
    <col min="4356" max="4356" width="16.140625" style="579" customWidth="1"/>
    <col min="4357" max="4357" width="18.7109375" style="579" customWidth="1"/>
    <col min="4358" max="4608" width="9.140625" style="579"/>
    <col min="4609" max="4609" width="5.28515625" style="579" customWidth="1"/>
    <col min="4610" max="4610" width="32.85546875" style="579" customWidth="1"/>
    <col min="4611" max="4611" width="17.140625" style="579" customWidth="1"/>
    <col min="4612" max="4612" width="16.140625" style="579" customWidth="1"/>
    <col min="4613" max="4613" width="18.7109375" style="579" customWidth="1"/>
    <col min="4614" max="4864" width="9.140625" style="579"/>
    <col min="4865" max="4865" width="5.28515625" style="579" customWidth="1"/>
    <col min="4866" max="4866" width="32.85546875" style="579" customWidth="1"/>
    <col min="4867" max="4867" width="17.140625" style="579" customWidth="1"/>
    <col min="4868" max="4868" width="16.140625" style="579" customWidth="1"/>
    <col min="4869" max="4869" width="18.7109375" style="579" customWidth="1"/>
    <col min="4870" max="5120" width="9.140625" style="579"/>
    <col min="5121" max="5121" width="5.28515625" style="579" customWidth="1"/>
    <col min="5122" max="5122" width="32.85546875" style="579" customWidth="1"/>
    <col min="5123" max="5123" width="17.140625" style="579" customWidth="1"/>
    <col min="5124" max="5124" width="16.140625" style="579" customWidth="1"/>
    <col min="5125" max="5125" width="18.7109375" style="579" customWidth="1"/>
    <col min="5126" max="5376" width="9.140625" style="579"/>
    <col min="5377" max="5377" width="5.28515625" style="579" customWidth="1"/>
    <col min="5378" max="5378" width="32.85546875" style="579" customWidth="1"/>
    <col min="5379" max="5379" width="17.140625" style="579" customWidth="1"/>
    <col min="5380" max="5380" width="16.140625" style="579" customWidth="1"/>
    <col min="5381" max="5381" width="18.7109375" style="579" customWidth="1"/>
    <col min="5382" max="5632" width="9.140625" style="579"/>
    <col min="5633" max="5633" width="5.28515625" style="579" customWidth="1"/>
    <col min="5634" max="5634" width="32.85546875" style="579" customWidth="1"/>
    <col min="5635" max="5635" width="17.140625" style="579" customWidth="1"/>
    <col min="5636" max="5636" width="16.140625" style="579" customWidth="1"/>
    <col min="5637" max="5637" width="18.7109375" style="579" customWidth="1"/>
    <col min="5638" max="5888" width="9.140625" style="579"/>
    <col min="5889" max="5889" width="5.28515625" style="579" customWidth="1"/>
    <col min="5890" max="5890" width="32.85546875" style="579" customWidth="1"/>
    <col min="5891" max="5891" width="17.140625" style="579" customWidth="1"/>
    <col min="5892" max="5892" width="16.140625" style="579" customWidth="1"/>
    <col min="5893" max="5893" width="18.7109375" style="579" customWidth="1"/>
    <col min="5894" max="6144" width="9.140625" style="579"/>
    <col min="6145" max="6145" width="5.28515625" style="579" customWidth="1"/>
    <col min="6146" max="6146" width="32.85546875" style="579" customWidth="1"/>
    <col min="6147" max="6147" width="17.140625" style="579" customWidth="1"/>
    <col min="6148" max="6148" width="16.140625" style="579" customWidth="1"/>
    <col min="6149" max="6149" width="18.7109375" style="579" customWidth="1"/>
    <col min="6150" max="6400" width="9.140625" style="579"/>
    <col min="6401" max="6401" width="5.28515625" style="579" customWidth="1"/>
    <col min="6402" max="6402" width="32.85546875" style="579" customWidth="1"/>
    <col min="6403" max="6403" width="17.140625" style="579" customWidth="1"/>
    <col min="6404" max="6404" width="16.140625" style="579" customWidth="1"/>
    <col min="6405" max="6405" width="18.7109375" style="579" customWidth="1"/>
    <col min="6406" max="6656" width="9.140625" style="579"/>
    <col min="6657" max="6657" width="5.28515625" style="579" customWidth="1"/>
    <col min="6658" max="6658" width="32.85546875" style="579" customWidth="1"/>
    <col min="6659" max="6659" width="17.140625" style="579" customWidth="1"/>
    <col min="6660" max="6660" width="16.140625" style="579" customWidth="1"/>
    <col min="6661" max="6661" width="18.7109375" style="579" customWidth="1"/>
    <col min="6662" max="6912" width="9.140625" style="579"/>
    <col min="6913" max="6913" width="5.28515625" style="579" customWidth="1"/>
    <col min="6914" max="6914" width="32.85546875" style="579" customWidth="1"/>
    <col min="6915" max="6915" width="17.140625" style="579" customWidth="1"/>
    <col min="6916" max="6916" width="16.140625" style="579" customWidth="1"/>
    <col min="6917" max="6917" width="18.7109375" style="579" customWidth="1"/>
    <col min="6918" max="7168" width="9.140625" style="579"/>
    <col min="7169" max="7169" width="5.28515625" style="579" customWidth="1"/>
    <col min="7170" max="7170" width="32.85546875" style="579" customWidth="1"/>
    <col min="7171" max="7171" width="17.140625" style="579" customWidth="1"/>
    <col min="7172" max="7172" width="16.140625" style="579" customWidth="1"/>
    <col min="7173" max="7173" width="18.7109375" style="579" customWidth="1"/>
    <col min="7174" max="7424" width="9.140625" style="579"/>
    <col min="7425" max="7425" width="5.28515625" style="579" customWidth="1"/>
    <col min="7426" max="7426" width="32.85546875" style="579" customWidth="1"/>
    <col min="7427" max="7427" width="17.140625" style="579" customWidth="1"/>
    <col min="7428" max="7428" width="16.140625" style="579" customWidth="1"/>
    <col min="7429" max="7429" width="18.7109375" style="579" customWidth="1"/>
    <col min="7430" max="7680" width="9.140625" style="579"/>
    <col min="7681" max="7681" width="5.28515625" style="579" customWidth="1"/>
    <col min="7682" max="7682" width="32.85546875" style="579" customWidth="1"/>
    <col min="7683" max="7683" width="17.140625" style="579" customWidth="1"/>
    <col min="7684" max="7684" width="16.140625" style="579" customWidth="1"/>
    <col min="7685" max="7685" width="18.7109375" style="579" customWidth="1"/>
    <col min="7686" max="7936" width="9.140625" style="579"/>
    <col min="7937" max="7937" width="5.28515625" style="579" customWidth="1"/>
    <col min="7938" max="7938" width="32.85546875" style="579" customWidth="1"/>
    <col min="7939" max="7939" width="17.140625" style="579" customWidth="1"/>
    <col min="7940" max="7940" width="16.140625" style="579" customWidth="1"/>
    <col min="7941" max="7941" width="18.7109375" style="579" customWidth="1"/>
    <col min="7942" max="8192" width="9.140625" style="579"/>
    <col min="8193" max="8193" width="5.28515625" style="579" customWidth="1"/>
    <col min="8194" max="8194" width="32.85546875" style="579" customWidth="1"/>
    <col min="8195" max="8195" width="17.140625" style="579" customWidth="1"/>
    <col min="8196" max="8196" width="16.140625" style="579" customWidth="1"/>
    <col min="8197" max="8197" width="18.7109375" style="579" customWidth="1"/>
    <col min="8198" max="8448" width="9.140625" style="579"/>
    <col min="8449" max="8449" width="5.28515625" style="579" customWidth="1"/>
    <col min="8450" max="8450" width="32.85546875" style="579" customWidth="1"/>
    <col min="8451" max="8451" width="17.140625" style="579" customWidth="1"/>
    <col min="8452" max="8452" width="16.140625" style="579" customWidth="1"/>
    <col min="8453" max="8453" width="18.7109375" style="579" customWidth="1"/>
    <col min="8454" max="8704" width="9.140625" style="579"/>
    <col min="8705" max="8705" width="5.28515625" style="579" customWidth="1"/>
    <col min="8706" max="8706" width="32.85546875" style="579" customWidth="1"/>
    <col min="8707" max="8707" width="17.140625" style="579" customWidth="1"/>
    <col min="8708" max="8708" width="16.140625" style="579" customWidth="1"/>
    <col min="8709" max="8709" width="18.7109375" style="579" customWidth="1"/>
    <col min="8710" max="8960" width="9.140625" style="579"/>
    <col min="8961" max="8961" width="5.28515625" style="579" customWidth="1"/>
    <col min="8962" max="8962" width="32.85546875" style="579" customWidth="1"/>
    <col min="8963" max="8963" width="17.140625" style="579" customWidth="1"/>
    <col min="8964" max="8964" width="16.140625" style="579" customWidth="1"/>
    <col min="8965" max="8965" width="18.7109375" style="579" customWidth="1"/>
    <col min="8966" max="9216" width="9.140625" style="579"/>
    <col min="9217" max="9217" width="5.28515625" style="579" customWidth="1"/>
    <col min="9218" max="9218" width="32.85546875" style="579" customWidth="1"/>
    <col min="9219" max="9219" width="17.140625" style="579" customWidth="1"/>
    <col min="9220" max="9220" width="16.140625" style="579" customWidth="1"/>
    <col min="9221" max="9221" width="18.7109375" style="579" customWidth="1"/>
    <col min="9222" max="9472" width="9.140625" style="579"/>
    <col min="9473" max="9473" width="5.28515625" style="579" customWidth="1"/>
    <col min="9474" max="9474" width="32.85546875" style="579" customWidth="1"/>
    <col min="9475" max="9475" width="17.140625" style="579" customWidth="1"/>
    <col min="9476" max="9476" width="16.140625" style="579" customWidth="1"/>
    <col min="9477" max="9477" width="18.7109375" style="579" customWidth="1"/>
    <col min="9478" max="9728" width="9.140625" style="579"/>
    <col min="9729" max="9729" width="5.28515625" style="579" customWidth="1"/>
    <col min="9730" max="9730" width="32.85546875" style="579" customWidth="1"/>
    <col min="9731" max="9731" width="17.140625" style="579" customWidth="1"/>
    <col min="9732" max="9732" width="16.140625" style="579" customWidth="1"/>
    <col min="9733" max="9733" width="18.7109375" style="579" customWidth="1"/>
    <col min="9734" max="9984" width="9.140625" style="579"/>
    <col min="9985" max="9985" width="5.28515625" style="579" customWidth="1"/>
    <col min="9986" max="9986" width="32.85546875" style="579" customWidth="1"/>
    <col min="9987" max="9987" width="17.140625" style="579" customWidth="1"/>
    <col min="9988" max="9988" width="16.140625" style="579" customWidth="1"/>
    <col min="9989" max="9989" width="18.7109375" style="579" customWidth="1"/>
    <col min="9990" max="10240" width="9.140625" style="579"/>
    <col min="10241" max="10241" width="5.28515625" style="579" customWidth="1"/>
    <col min="10242" max="10242" width="32.85546875" style="579" customWidth="1"/>
    <col min="10243" max="10243" width="17.140625" style="579" customWidth="1"/>
    <col min="10244" max="10244" width="16.140625" style="579" customWidth="1"/>
    <col min="10245" max="10245" width="18.7109375" style="579" customWidth="1"/>
    <col min="10246" max="10496" width="9.140625" style="579"/>
    <col min="10497" max="10497" width="5.28515625" style="579" customWidth="1"/>
    <col min="10498" max="10498" width="32.85546875" style="579" customWidth="1"/>
    <col min="10499" max="10499" width="17.140625" style="579" customWidth="1"/>
    <col min="10500" max="10500" width="16.140625" style="579" customWidth="1"/>
    <col min="10501" max="10501" width="18.7109375" style="579" customWidth="1"/>
    <col min="10502" max="10752" width="9.140625" style="579"/>
    <col min="10753" max="10753" width="5.28515625" style="579" customWidth="1"/>
    <col min="10754" max="10754" width="32.85546875" style="579" customWidth="1"/>
    <col min="10755" max="10755" width="17.140625" style="579" customWidth="1"/>
    <col min="10756" max="10756" width="16.140625" style="579" customWidth="1"/>
    <col min="10757" max="10757" width="18.7109375" style="579" customWidth="1"/>
    <col min="10758" max="11008" width="9.140625" style="579"/>
    <col min="11009" max="11009" width="5.28515625" style="579" customWidth="1"/>
    <col min="11010" max="11010" width="32.85546875" style="579" customWidth="1"/>
    <col min="11011" max="11011" width="17.140625" style="579" customWidth="1"/>
    <col min="11012" max="11012" width="16.140625" style="579" customWidth="1"/>
    <col min="11013" max="11013" width="18.7109375" style="579" customWidth="1"/>
    <col min="11014" max="11264" width="9.140625" style="579"/>
    <col min="11265" max="11265" width="5.28515625" style="579" customWidth="1"/>
    <col min="11266" max="11266" width="32.85546875" style="579" customWidth="1"/>
    <col min="11267" max="11267" width="17.140625" style="579" customWidth="1"/>
    <col min="11268" max="11268" width="16.140625" style="579" customWidth="1"/>
    <col min="11269" max="11269" width="18.7109375" style="579" customWidth="1"/>
    <col min="11270" max="11520" width="9.140625" style="579"/>
    <col min="11521" max="11521" width="5.28515625" style="579" customWidth="1"/>
    <col min="11522" max="11522" width="32.85546875" style="579" customWidth="1"/>
    <col min="11523" max="11523" width="17.140625" style="579" customWidth="1"/>
    <col min="11524" max="11524" width="16.140625" style="579" customWidth="1"/>
    <col min="11525" max="11525" width="18.7109375" style="579" customWidth="1"/>
    <col min="11526" max="11776" width="9.140625" style="579"/>
    <col min="11777" max="11777" width="5.28515625" style="579" customWidth="1"/>
    <col min="11778" max="11778" width="32.85546875" style="579" customWidth="1"/>
    <col min="11779" max="11779" width="17.140625" style="579" customWidth="1"/>
    <col min="11780" max="11780" width="16.140625" style="579" customWidth="1"/>
    <col min="11781" max="11781" width="18.7109375" style="579" customWidth="1"/>
    <col min="11782" max="12032" width="9.140625" style="579"/>
    <col min="12033" max="12033" width="5.28515625" style="579" customWidth="1"/>
    <col min="12034" max="12034" width="32.85546875" style="579" customWidth="1"/>
    <col min="12035" max="12035" width="17.140625" style="579" customWidth="1"/>
    <col min="12036" max="12036" width="16.140625" style="579" customWidth="1"/>
    <col min="12037" max="12037" width="18.7109375" style="579" customWidth="1"/>
    <col min="12038" max="12288" width="9.140625" style="579"/>
    <col min="12289" max="12289" width="5.28515625" style="579" customWidth="1"/>
    <col min="12290" max="12290" width="32.85546875" style="579" customWidth="1"/>
    <col min="12291" max="12291" width="17.140625" style="579" customWidth="1"/>
    <col min="12292" max="12292" width="16.140625" style="579" customWidth="1"/>
    <col min="12293" max="12293" width="18.7109375" style="579" customWidth="1"/>
    <col min="12294" max="12544" width="9.140625" style="579"/>
    <col min="12545" max="12545" width="5.28515625" style="579" customWidth="1"/>
    <col min="12546" max="12546" width="32.85546875" style="579" customWidth="1"/>
    <col min="12547" max="12547" width="17.140625" style="579" customWidth="1"/>
    <col min="12548" max="12548" width="16.140625" style="579" customWidth="1"/>
    <col min="12549" max="12549" width="18.7109375" style="579" customWidth="1"/>
    <col min="12550" max="12800" width="9.140625" style="579"/>
    <col min="12801" max="12801" width="5.28515625" style="579" customWidth="1"/>
    <col min="12802" max="12802" width="32.85546875" style="579" customWidth="1"/>
    <col min="12803" max="12803" width="17.140625" style="579" customWidth="1"/>
    <col min="12804" max="12804" width="16.140625" style="579" customWidth="1"/>
    <col min="12805" max="12805" width="18.7109375" style="579" customWidth="1"/>
    <col min="12806" max="13056" width="9.140625" style="579"/>
    <col min="13057" max="13057" width="5.28515625" style="579" customWidth="1"/>
    <col min="13058" max="13058" width="32.85546875" style="579" customWidth="1"/>
    <col min="13059" max="13059" width="17.140625" style="579" customWidth="1"/>
    <col min="13060" max="13060" width="16.140625" style="579" customWidth="1"/>
    <col min="13061" max="13061" width="18.7109375" style="579" customWidth="1"/>
    <col min="13062" max="13312" width="9.140625" style="579"/>
    <col min="13313" max="13313" width="5.28515625" style="579" customWidth="1"/>
    <col min="13314" max="13314" width="32.85546875" style="579" customWidth="1"/>
    <col min="13315" max="13315" width="17.140625" style="579" customWidth="1"/>
    <col min="13316" max="13316" width="16.140625" style="579" customWidth="1"/>
    <col min="13317" max="13317" width="18.7109375" style="579" customWidth="1"/>
    <col min="13318" max="13568" width="9.140625" style="579"/>
    <col min="13569" max="13569" width="5.28515625" style="579" customWidth="1"/>
    <col min="13570" max="13570" width="32.85546875" style="579" customWidth="1"/>
    <col min="13571" max="13571" width="17.140625" style="579" customWidth="1"/>
    <col min="13572" max="13572" width="16.140625" style="579" customWidth="1"/>
    <col min="13573" max="13573" width="18.7109375" style="579" customWidth="1"/>
    <col min="13574" max="13824" width="9.140625" style="579"/>
    <col min="13825" max="13825" width="5.28515625" style="579" customWidth="1"/>
    <col min="13826" max="13826" width="32.85546875" style="579" customWidth="1"/>
    <col min="13827" max="13827" width="17.140625" style="579" customWidth="1"/>
    <col min="13828" max="13828" width="16.140625" style="579" customWidth="1"/>
    <col min="13829" max="13829" width="18.7109375" style="579" customWidth="1"/>
    <col min="13830" max="14080" width="9.140625" style="579"/>
    <col min="14081" max="14081" width="5.28515625" style="579" customWidth="1"/>
    <col min="14082" max="14082" width="32.85546875" style="579" customWidth="1"/>
    <col min="14083" max="14083" width="17.140625" style="579" customWidth="1"/>
    <col min="14084" max="14084" width="16.140625" style="579" customWidth="1"/>
    <col min="14085" max="14085" width="18.7109375" style="579" customWidth="1"/>
    <col min="14086" max="14336" width="9.140625" style="579"/>
    <col min="14337" max="14337" width="5.28515625" style="579" customWidth="1"/>
    <col min="14338" max="14338" width="32.85546875" style="579" customWidth="1"/>
    <col min="14339" max="14339" width="17.140625" style="579" customWidth="1"/>
    <col min="14340" max="14340" width="16.140625" style="579" customWidth="1"/>
    <col min="14341" max="14341" width="18.7109375" style="579" customWidth="1"/>
    <col min="14342" max="14592" width="9.140625" style="579"/>
    <col min="14593" max="14593" width="5.28515625" style="579" customWidth="1"/>
    <col min="14594" max="14594" width="32.85546875" style="579" customWidth="1"/>
    <col min="14595" max="14595" width="17.140625" style="579" customWidth="1"/>
    <col min="14596" max="14596" width="16.140625" style="579" customWidth="1"/>
    <col min="14597" max="14597" width="18.7109375" style="579" customWidth="1"/>
    <col min="14598" max="14848" width="9.140625" style="579"/>
    <col min="14849" max="14849" width="5.28515625" style="579" customWidth="1"/>
    <col min="14850" max="14850" width="32.85546875" style="579" customWidth="1"/>
    <col min="14851" max="14851" width="17.140625" style="579" customWidth="1"/>
    <col min="14852" max="14852" width="16.140625" style="579" customWidth="1"/>
    <col min="14853" max="14853" width="18.7109375" style="579" customWidth="1"/>
    <col min="14854" max="15104" width="9.140625" style="579"/>
    <col min="15105" max="15105" width="5.28515625" style="579" customWidth="1"/>
    <col min="15106" max="15106" width="32.85546875" style="579" customWidth="1"/>
    <col min="15107" max="15107" width="17.140625" style="579" customWidth="1"/>
    <col min="15108" max="15108" width="16.140625" style="579" customWidth="1"/>
    <col min="15109" max="15109" width="18.7109375" style="579" customWidth="1"/>
    <col min="15110" max="15360" width="9.140625" style="579"/>
    <col min="15361" max="15361" width="5.28515625" style="579" customWidth="1"/>
    <col min="15362" max="15362" width="32.85546875" style="579" customWidth="1"/>
    <col min="15363" max="15363" width="17.140625" style="579" customWidth="1"/>
    <col min="15364" max="15364" width="16.140625" style="579" customWidth="1"/>
    <col min="15365" max="15365" width="18.7109375" style="579" customWidth="1"/>
    <col min="15366" max="15616" width="9.140625" style="579"/>
    <col min="15617" max="15617" width="5.28515625" style="579" customWidth="1"/>
    <col min="15618" max="15618" width="32.85546875" style="579" customWidth="1"/>
    <col min="15619" max="15619" width="17.140625" style="579" customWidth="1"/>
    <col min="15620" max="15620" width="16.140625" style="579" customWidth="1"/>
    <col min="15621" max="15621" width="18.7109375" style="579" customWidth="1"/>
    <col min="15622" max="15872" width="9.140625" style="579"/>
    <col min="15873" max="15873" width="5.28515625" style="579" customWidth="1"/>
    <col min="15874" max="15874" width="32.85546875" style="579" customWidth="1"/>
    <col min="15875" max="15875" width="17.140625" style="579" customWidth="1"/>
    <col min="15876" max="15876" width="16.140625" style="579" customWidth="1"/>
    <col min="15877" max="15877" width="18.7109375" style="579" customWidth="1"/>
    <col min="15878" max="16128" width="9.140625" style="579"/>
    <col min="16129" max="16129" width="5.28515625" style="579" customWidth="1"/>
    <col min="16130" max="16130" width="32.85546875" style="579" customWidth="1"/>
    <col min="16131" max="16131" width="17.140625" style="579" customWidth="1"/>
    <col min="16132" max="16132" width="16.140625" style="579" customWidth="1"/>
    <col min="16133" max="16133" width="18.7109375" style="579" customWidth="1"/>
    <col min="16134" max="16384" width="9.140625" style="579"/>
  </cols>
  <sheetData>
    <row r="1" spans="1:5" s="578" customFormat="1" ht="15.75" x14ac:dyDescent="0.25">
      <c r="A1" s="576"/>
      <c r="B1" s="577"/>
      <c r="C1" s="393"/>
      <c r="D1" s="393"/>
      <c r="E1" s="399" t="s">
        <v>1870</v>
      </c>
    </row>
    <row r="2" spans="1:5" s="578" customFormat="1" ht="15.75" x14ac:dyDescent="0.25">
      <c r="A2" s="576"/>
      <c r="B2" s="577"/>
      <c r="C2" s="393"/>
      <c r="D2" s="393"/>
      <c r="E2" s="444" t="s">
        <v>1895</v>
      </c>
    </row>
    <row r="3" spans="1:5" s="578" customFormat="1" ht="15.75" x14ac:dyDescent="0.25">
      <c r="A3" s="576"/>
      <c r="B3" s="577"/>
      <c r="C3" s="393"/>
      <c r="D3" s="399"/>
      <c r="E3" s="399"/>
    </row>
    <row r="4" spans="1:5" ht="19.5" customHeight="1" x14ac:dyDescent="0.25">
      <c r="A4" s="493" t="s">
        <v>1673</v>
      </c>
      <c r="B4" s="493"/>
      <c r="C4" s="493"/>
      <c r="D4" s="493"/>
      <c r="E4" s="493"/>
    </row>
    <row r="5" spans="1:5" ht="28.5" customHeight="1" x14ac:dyDescent="0.2">
      <c r="A5" s="595" t="s">
        <v>1911</v>
      </c>
      <c r="B5" s="595"/>
      <c r="C5" s="595"/>
      <c r="D5" s="595"/>
      <c r="E5" s="595"/>
    </row>
    <row r="6" spans="1:5" ht="25.5" customHeight="1" x14ac:dyDescent="0.25">
      <c r="A6" s="581"/>
      <c r="B6" s="581"/>
      <c r="E6" s="582" t="s">
        <v>1675</v>
      </c>
    </row>
    <row r="7" spans="1:5" ht="30.75" customHeight="1" x14ac:dyDescent="0.2">
      <c r="A7" s="583" t="s">
        <v>1676</v>
      </c>
      <c r="B7" s="583" t="s">
        <v>1803</v>
      </c>
      <c r="C7" s="430" t="s">
        <v>1804</v>
      </c>
      <c r="D7" s="430" t="s">
        <v>43</v>
      </c>
      <c r="E7" s="430" t="s">
        <v>53</v>
      </c>
    </row>
    <row r="8" spans="1:5" ht="15.75" x14ac:dyDescent="0.25">
      <c r="A8" s="586">
        <v>1</v>
      </c>
      <c r="B8" s="585" t="s">
        <v>1846</v>
      </c>
      <c r="C8" s="589">
        <v>85</v>
      </c>
      <c r="D8" s="590">
        <v>85</v>
      </c>
      <c r="E8" s="619">
        <f>D8/C8*100</f>
        <v>100</v>
      </c>
    </row>
    <row r="9" spans="1:5" ht="15.75" x14ac:dyDescent="0.25">
      <c r="A9" s="586">
        <v>2</v>
      </c>
      <c r="B9" s="585" t="s">
        <v>1810</v>
      </c>
      <c r="C9" s="589">
        <v>110</v>
      </c>
      <c r="D9" s="590">
        <v>110</v>
      </c>
      <c r="E9" s="619">
        <f>D9/C9*100</f>
        <v>100</v>
      </c>
    </row>
    <row r="10" spans="1:5" ht="15.75" x14ac:dyDescent="0.25">
      <c r="A10" s="586">
        <v>3</v>
      </c>
      <c r="B10" s="585" t="s">
        <v>1814</v>
      </c>
      <c r="C10" s="589">
        <v>60</v>
      </c>
      <c r="D10" s="590">
        <v>60</v>
      </c>
      <c r="E10" s="619">
        <f>D10/C10*100</f>
        <v>100</v>
      </c>
    </row>
    <row r="11" spans="1:5" ht="15.75" x14ac:dyDescent="0.25">
      <c r="A11" s="588"/>
      <c r="B11" s="585"/>
      <c r="C11" s="589"/>
      <c r="D11" s="590"/>
      <c r="E11" s="619"/>
    </row>
    <row r="12" spans="1:5" ht="19.5" customHeight="1" x14ac:dyDescent="0.25">
      <c r="A12" s="591"/>
      <c r="B12" s="592" t="s">
        <v>1823</v>
      </c>
      <c r="C12" s="704">
        <f>SUM(C8:C11)</f>
        <v>255</v>
      </c>
      <c r="D12" s="704">
        <f>SUM(D8:D11)</f>
        <v>255</v>
      </c>
      <c r="E12" s="594">
        <f>D12/C12*100</f>
        <v>100</v>
      </c>
    </row>
  </sheetData>
  <mergeCells count="2">
    <mergeCell ref="A4:E4"/>
    <mergeCell ref="A5:E5"/>
  </mergeCells>
  <pageMargins left="0.75" right="0.7" top="0.48" bottom="0.75" header="0.16" footer="0.3"/>
  <pageSetup paperSize="9" scale="98"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3"/>
  <sheetViews>
    <sheetView view="pageBreakPreview" zoomScaleNormal="100" zoomScaleSheetLayoutView="100" workbookViewId="0">
      <selection activeCell="B55" sqref="B55"/>
    </sheetView>
  </sheetViews>
  <sheetFormatPr defaultRowHeight="12.75" x14ac:dyDescent="0.2"/>
  <cols>
    <col min="1" max="1" width="5.28515625" style="579" customWidth="1"/>
    <col min="2" max="2" width="34.85546875" style="579" customWidth="1"/>
    <col min="3" max="3" width="17.140625" style="579" customWidth="1"/>
    <col min="4" max="4" width="16.140625" style="579" customWidth="1"/>
    <col min="5" max="5" width="16.5703125" style="579" customWidth="1"/>
    <col min="6" max="256" width="9.140625" style="579"/>
    <col min="257" max="257" width="5.28515625" style="579" customWidth="1"/>
    <col min="258" max="258" width="34.85546875" style="579" customWidth="1"/>
    <col min="259" max="259" width="17.140625" style="579" customWidth="1"/>
    <col min="260" max="260" width="16.140625" style="579" customWidth="1"/>
    <col min="261" max="261" width="16.5703125" style="579" customWidth="1"/>
    <col min="262" max="512" width="9.140625" style="579"/>
    <col min="513" max="513" width="5.28515625" style="579" customWidth="1"/>
    <col min="514" max="514" width="34.85546875" style="579" customWidth="1"/>
    <col min="515" max="515" width="17.140625" style="579" customWidth="1"/>
    <col min="516" max="516" width="16.140625" style="579" customWidth="1"/>
    <col min="517" max="517" width="16.5703125" style="579" customWidth="1"/>
    <col min="518" max="768" width="9.140625" style="579"/>
    <col min="769" max="769" width="5.28515625" style="579" customWidth="1"/>
    <col min="770" max="770" width="34.85546875" style="579" customWidth="1"/>
    <col min="771" max="771" width="17.140625" style="579" customWidth="1"/>
    <col min="772" max="772" width="16.140625" style="579" customWidth="1"/>
    <col min="773" max="773" width="16.5703125" style="579" customWidth="1"/>
    <col min="774" max="1024" width="9.140625" style="579"/>
    <col min="1025" max="1025" width="5.28515625" style="579" customWidth="1"/>
    <col min="1026" max="1026" width="34.85546875" style="579" customWidth="1"/>
    <col min="1027" max="1027" width="17.140625" style="579" customWidth="1"/>
    <col min="1028" max="1028" width="16.140625" style="579" customWidth="1"/>
    <col min="1029" max="1029" width="16.5703125" style="579" customWidth="1"/>
    <col min="1030" max="1280" width="9.140625" style="579"/>
    <col min="1281" max="1281" width="5.28515625" style="579" customWidth="1"/>
    <col min="1282" max="1282" width="34.85546875" style="579" customWidth="1"/>
    <col min="1283" max="1283" width="17.140625" style="579" customWidth="1"/>
    <col min="1284" max="1284" width="16.140625" style="579" customWidth="1"/>
    <col min="1285" max="1285" width="16.5703125" style="579" customWidth="1"/>
    <col min="1286" max="1536" width="9.140625" style="579"/>
    <col min="1537" max="1537" width="5.28515625" style="579" customWidth="1"/>
    <col min="1538" max="1538" width="34.85546875" style="579" customWidth="1"/>
    <col min="1539" max="1539" width="17.140625" style="579" customWidth="1"/>
    <col min="1540" max="1540" width="16.140625" style="579" customWidth="1"/>
    <col min="1541" max="1541" width="16.5703125" style="579" customWidth="1"/>
    <col min="1542" max="1792" width="9.140625" style="579"/>
    <col min="1793" max="1793" width="5.28515625" style="579" customWidth="1"/>
    <col min="1794" max="1794" width="34.85546875" style="579" customWidth="1"/>
    <col min="1795" max="1795" width="17.140625" style="579" customWidth="1"/>
    <col min="1796" max="1796" width="16.140625" style="579" customWidth="1"/>
    <col min="1797" max="1797" width="16.5703125" style="579" customWidth="1"/>
    <col min="1798" max="2048" width="9.140625" style="579"/>
    <col min="2049" max="2049" width="5.28515625" style="579" customWidth="1"/>
    <col min="2050" max="2050" width="34.85546875" style="579" customWidth="1"/>
    <col min="2051" max="2051" width="17.140625" style="579" customWidth="1"/>
    <col min="2052" max="2052" width="16.140625" style="579" customWidth="1"/>
    <col min="2053" max="2053" width="16.5703125" style="579" customWidth="1"/>
    <col min="2054" max="2304" width="9.140625" style="579"/>
    <col min="2305" max="2305" width="5.28515625" style="579" customWidth="1"/>
    <col min="2306" max="2306" width="34.85546875" style="579" customWidth="1"/>
    <col min="2307" max="2307" width="17.140625" style="579" customWidth="1"/>
    <col min="2308" max="2308" width="16.140625" style="579" customWidth="1"/>
    <col min="2309" max="2309" width="16.5703125" style="579" customWidth="1"/>
    <col min="2310" max="2560" width="9.140625" style="579"/>
    <col min="2561" max="2561" width="5.28515625" style="579" customWidth="1"/>
    <col min="2562" max="2562" width="34.85546875" style="579" customWidth="1"/>
    <col min="2563" max="2563" width="17.140625" style="579" customWidth="1"/>
    <col min="2564" max="2564" width="16.140625" style="579" customWidth="1"/>
    <col min="2565" max="2565" width="16.5703125" style="579" customWidth="1"/>
    <col min="2566" max="2816" width="9.140625" style="579"/>
    <col min="2817" max="2817" width="5.28515625" style="579" customWidth="1"/>
    <col min="2818" max="2818" width="34.85546875" style="579" customWidth="1"/>
    <col min="2819" max="2819" width="17.140625" style="579" customWidth="1"/>
    <col min="2820" max="2820" width="16.140625" style="579" customWidth="1"/>
    <col min="2821" max="2821" width="16.5703125" style="579" customWidth="1"/>
    <col min="2822" max="3072" width="9.140625" style="579"/>
    <col min="3073" max="3073" width="5.28515625" style="579" customWidth="1"/>
    <col min="3074" max="3074" width="34.85546875" style="579" customWidth="1"/>
    <col min="3075" max="3075" width="17.140625" style="579" customWidth="1"/>
    <col min="3076" max="3076" width="16.140625" style="579" customWidth="1"/>
    <col min="3077" max="3077" width="16.5703125" style="579" customWidth="1"/>
    <col min="3078" max="3328" width="9.140625" style="579"/>
    <col min="3329" max="3329" width="5.28515625" style="579" customWidth="1"/>
    <col min="3330" max="3330" width="34.85546875" style="579" customWidth="1"/>
    <col min="3331" max="3331" width="17.140625" style="579" customWidth="1"/>
    <col min="3332" max="3332" width="16.140625" style="579" customWidth="1"/>
    <col min="3333" max="3333" width="16.5703125" style="579" customWidth="1"/>
    <col min="3334" max="3584" width="9.140625" style="579"/>
    <col min="3585" max="3585" width="5.28515625" style="579" customWidth="1"/>
    <col min="3586" max="3586" width="34.85546875" style="579" customWidth="1"/>
    <col min="3587" max="3587" width="17.140625" style="579" customWidth="1"/>
    <col min="3588" max="3588" width="16.140625" style="579" customWidth="1"/>
    <col min="3589" max="3589" width="16.5703125" style="579" customWidth="1"/>
    <col min="3590" max="3840" width="9.140625" style="579"/>
    <col min="3841" max="3841" width="5.28515625" style="579" customWidth="1"/>
    <col min="3842" max="3842" width="34.85546875" style="579" customWidth="1"/>
    <col min="3843" max="3843" width="17.140625" style="579" customWidth="1"/>
    <col min="3844" max="3844" width="16.140625" style="579" customWidth="1"/>
    <col min="3845" max="3845" width="16.5703125" style="579" customWidth="1"/>
    <col min="3846" max="4096" width="9.140625" style="579"/>
    <col min="4097" max="4097" width="5.28515625" style="579" customWidth="1"/>
    <col min="4098" max="4098" width="34.85546875" style="579" customWidth="1"/>
    <col min="4099" max="4099" width="17.140625" style="579" customWidth="1"/>
    <col min="4100" max="4100" width="16.140625" style="579" customWidth="1"/>
    <col min="4101" max="4101" width="16.5703125" style="579" customWidth="1"/>
    <col min="4102" max="4352" width="9.140625" style="579"/>
    <col min="4353" max="4353" width="5.28515625" style="579" customWidth="1"/>
    <col min="4354" max="4354" width="34.85546875" style="579" customWidth="1"/>
    <col min="4355" max="4355" width="17.140625" style="579" customWidth="1"/>
    <col min="4356" max="4356" width="16.140625" style="579" customWidth="1"/>
    <col min="4357" max="4357" width="16.5703125" style="579" customWidth="1"/>
    <col min="4358" max="4608" width="9.140625" style="579"/>
    <col min="4609" max="4609" width="5.28515625" style="579" customWidth="1"/>
    <col min="4610" max="4610" width="34.85546875" style="579" customWidth="1"/>
    <col min="4611" max="4611" width="17.140625" style="579" customWidth="1"/>
    <col min="4612" max="4612" width="16.140625" style="579" customWidth="1"/>
    <col min="4613" max="4613" width="16.5703125" style="579" customWidth="1"/>
    <col min="4614" max="4864" width="9.140625" style="579"/>
    <col min="4865" max="4865" width="5.28515625" style="579" customWidth="1"/>
    <col min="4866" max="4866" width="34.85546875" style="579" customWidth="1"/>
    <col min="4867" max="4867" width="17.140625" style="579" customWidth="1"/>
    <col min="4868" max="4868" width="16.140625" style="579" customWidth="1"/>
    <col min="4869" max="4869" width="16.5703125" style="579" customWidth="1"/>
    <col min="4870" max="5120" width="9.140625" style="579"/>
    <col min="5121" max="5121" width="5.28515625" style="579" customWidth="1"/>
    <col min="5122" max="5122" width="34.85546875" style="579" customWidth="1"/>
    <col min="5123" max="5123" width="17.140625" style="579" customWidth="1"/>
    <col min="5124" max="5124" width="16.140625" style="579" customWidth="1"/>
    <col min="5125" max="5125" width="16.5703125" style="579" customWidth="1"/>
    <col min="5126" max="5376" width="9.140625" style="579"/>
    <col min="5377" max="5377" width="5.28515625" style="579" customWidth="1"/>
    <col min="5378" max="5378" width="34.85546875" style="579" customWidth="1"/>
    <col min="5379" max="5379" width="17.140625" style="579" customWidth="1"/>
    <col min="5380" max="5380" width="16.140625" style="579" customWidth="1"/>
    <col min="5381" max="5381" width="16.5703125" style="579" customWidth="1"/>
    <col min="5382" max="5632" width="9.140625" style="579"/>
    <col min="5633" max="5633" width="5.28515625" style="579" customWidth="1"/>
    <col min="5634" max="5634" width="34.85546875" style="579" customWidth="1"/>
    <col min="5635" max="5635" width="17.140625" style="579" customWidth="1"/>
    <col min="5636" max="5636" width="16.140625" style="579" customWidth="1"/>
    <col min="5637" max="5637" width="16.5703125" style="579" customWidth="1"/>
    <col min="5638" max="5888" width="9.140625" style="579"/>
    <col min="5889" max="5889" width="5.28515625" style="579" customWidth="1"/>
    <col min="5890" max="5890" width="34.85546875" style="579" customWidth="1"/>
    <col min="5891" max="5891" width="17.140625" style="579" customWidth="1"/>
    <col min="5892" max="5892" width="16.140625" style="579" customWidth="1"/>
    <col min="5893" max="5893" width="16.5703125" style="579" customWidth="1"/>
    <col min="5894" max="6144" width="9.140625" style="579"/>
    <col min="6145" max="6145" width="5.28515625" style="579" customWidth="1"/>
    <col min="6146" max="6146" width="34.85546875" style="579" customWidth="1"/>
    <col min="6147" max="6147" width="17.140625" style="579" customWidth="1"/>
    <col min="6148" max="6148" width="16.140625" style="579" customWidth="1"/>
    <col min="6149" max="6149" width="16.5703125" style="579" customWidth="1"/>
    <col min="6150" max="6400" width="9.140625" style="579"/>
    <col min="6401" max="6401" width="5.28515625" style="579" customWidth="1"/>
    <col min="6402" max="6402" width="34.85546875" style="579" customWidth="1"/>
    <col min="6403" max="6403" width="17.140625" style="579" customWidth="1"/>
    <col min="6404" max="6404" width="16.140625" style="579" customWidth="1"/>
    <col min="6405" max="6405" width="16.5703125" style="579" customWidth="1"/>
    <col min="6406" max="6656" width="9.140625" style="579"/>
    <col min="6657" max="6657" width="5.28515625" style="579" customWidth="1"/>
    <col min="6658" max="6658" width="34.85546875" style="579" customWidth="1"/>
    <col min="6659" max="6659" width="17.140625" style="579" customWidth="1"/>
    <col min="6660" max="6660" width="16.140625" style="579" customWidth="1"/>
    <col min="6661" max="6661" width="16.5703125" style="579" customWidth="1"/>
    <col min="6662" max="6912" width="9.140625" style="579"/>
    <col min="6913" max="6913" width="5.28515625" style="579" customWidth="1"/>
    <col min="6914" max="6914" width="34.85546875" style="579" customWidth="1"/>
    <col min="6915" max="6915" width="17.140625" style="579" customWidth="1"/>
    <col min="6916" max="6916" width="16.140625" style="579" customWidth="1"/>
    <col min="6917" max="6917" width="16.5703125" style="579" customWidth="1"/>
    <col min="6918" max="7168" width="9.140625" style="579"/>
    <col min="7169" max="7169" width="5.28515625" style="579" customWidth="1"/>
    <col min="7170" max="7170" width="34.85546875" style="579" customWidth="1"/>
    <col min="7171" max="7171" width="17.140625" style="579" customWidth="1"/>
    <col min="7172" max="7172" width="16.140625" style="579" customWidth="1"/>
    <col min="7173" max="7173" width="16.5703125" style="579" customWidth="1"/>
    <col min="7174" max="7424" width="9.140625" style="579"/>
    <col min="7425" max="7425" width="5.28515625" style="579" customWidth="1"/>
    <col min="7426" max="7426" width="34.85546875" style="579" customWidth="1"/>
    <col min="7427" max="7427" width="17.140625" style="579" customWidth="1"/>
    <col min="7428" max="7428" width="16.140625" style="579" customWidth="1"/>
    <col min="7429" max="7429" width="16.5703125" style="579" customWidth="1"/>
    <col min="7430" max="7680" width="9.140625" style="579"/>
    <col min="7681" max="7681" width="5.28515625" style="579" customWidth="1"/>
    <col min="7682" max="7682" width="34.85546875" style="579" customWidth="1"/>
    <col min="7683" max="7683" width="17.140625" style="579" customWidth="1"/>
    <col min="7684" max="7684" width="16.140625" style="579" customWidth="1"/>
    <col min="7685" max="7685" width="16.5703125" style="579" customWidth="1"/>
    <col min="7686" max="7936" width="9.140625" style="579"/>
    <col min="7937" max="7937" width="5.28515625" style="579" customWidth="1"/>
    <col min="7938" max="7938" width="34.85546875" style="579" customWidth="1"/>
    <col min="7939" max="7939" width="17.140625" style="579" customWidth="1"/>
    <col min="7940" max="7940" width="16.140625" style="579" customWidth="1"/>
    <col min="7941" max="7941" width="16.5703125" style="579" customWidth="1"/>
    <col min="7942" max="8192" width="9.140625" style="579"/>
    <col min="8193" max="8193" width="5.28515625" style="579" customWidth="1"/>
    <col min="8194" max="8194" width="34.85546875" style="579" customWidth="1"/>
    <col min="8195" max="8195" width="17.140625" style="579" customWidth="1"/>
    <col min="8196" max="8196" width="16.140625" style="579" customWidth="1"/>
    <col min="8197" max="8197" width="16.5703125" style="579" customWidth="1"/>
    <col min="8198" max="8448" width="9.140625" style="579"/>
    <col min="8449" max="8449" width="5.28515625" style="579" customWidth="1"/>
    <col min="8450" max="8450" width="34.85546875" style="579" customWidth="1"/>
    <col min="8451" max="8451" width="17.140625" style="579" customWidth="1"/>
    <col min="8452" max="8452" width="16.140625" style="579" customWidth="1"/>
    <col min="8453" max="8453" width="16.5703125" style="579" customWidth="1"/>
    <col min="8454" max="8704" width="9.140625" style="579"/>
    <col min="8705" max="8705" width="5.28515625" style="579" customWidth="1"/>
    <col min="8706" max="8706" width="34.85546875" style="579" customWidth="1"/>
    <col min="8707" max="8707" width="17.140625" style="579" customWidth="1"/>
    <col min="8708" max="8708" width="16.140625" style="579" customWidth="1"/>
    <col min="8709" max="8709" width="16.5703125" style="579" customWidth="1"/>
    <col min="8710" max="8960" width="9.140625" style="579"/>
    <col min="8961" max="8961" width="5.28515625" style="579" customWidth="1"/>
    <col min="8962" max="8962" width="34.85546875" style="579" customWidth="1"/>
    <col min="8963" max="8963" width="17.140625" style="579" customWidth="1"/>
    <col min="8964" max="8964" width="16.140625" style="579" customWidth="1"/>
    <col min="8965" max="8965" width="16.5703125" style="579" customWidth="1"/>
    <col min="8966" max="9216" width="9.140625" style="579"/>
    <col min="9217" max="9217" width="5.28515625" style="579" customWidth="1"/>
    <col min="9218" max="9218" width="34.85546875" style="579" customWidth="1"/>
    <col min="9219" max="9219" width="17.140625" style="579" customWidth="1"/>
    <col min="9220" max="9220" width="16.140625" style="579" customWidth="1"/>
    <col min="9221" max="9221" width="16.5703125" style="579" customWidth="1"/>
    <col min="9222" max="9472" width="9.140625" style="579"/>
    <col min="9473" max="9473" width="5.28515625" style="579" customWidth="1"/>
    <col min="9474" max="9474" width="34.85546875" style="579" customWidth="1"/>
    <col min="9475" max="9475" width="17.140625" style="579" customWidth="1"/>
    <col min="9476" max="9476" width="16.140625" style="579" customWidth="1"/>
    <col min="9477" max="9477" width="16.5703125" style="579" customWidth="1"/>
    <col min="9478" max="9728" width="9.140625" style="579"/>
    <col min="9729" max="9729" width="5.28515625" style="579" customWidth="1"/>
    <col min="9730" max="9730" width="34.85546875" style="579" customWidth="1"/>
    <col min="9731" max="9731" width="17.140625" style="579" customWidth="1"/>
    <col min="9732" max="9732" width="16.140625" style="579" customWidth="1"/>
    <col min="9733" max="9733" width="16.5703125" style="579" customWidth="1"/>
    <col min="9734" max="9984" width="9.140625" style="579"/>
    <col min="9985" max="9985" width="5.28515625" style="579" customWidth="1"/>
    <col min="9986" max="9986" width="34.85546875" style="579" customWidth="1"/>
    <col min="9987" max="9987" width="17.140625" style="579" customWidth="1"/>
    <col min="9988" max="9988" width="16.140625" style="579" customWidth="1"/>
    <col min="9989" max="9989" width="16.5703125" style="579" customWidth="1"/>
    <col min="9990" max="10240" width="9.140625" style="579"/>
    <col min="10241" max="10241" width="5.28515625" style="579" customWidth="1"/>
    <col min="10242" max="10242" width="34.85546875" style="579" customWidth="1"/>
    <col min="10243" max="10243" width="17.140625" style="579" customWidth="1"/>
    <col min="10244" max="10244" width="16.140625" style="579" customWidth="1"/>
    <col min="10245" max="10245" width="16.5703125" style="579" customWidth="1"/>
    <col min="10246" max="10496" width="9.140625" style="579"/>
    <col min="10497" max="10497" width="5.28515625" style="579" customWidth="1"/>
    <col min="10498" max="10498" width="34.85546875" style="579" customWidth="1"/>
    <col min="10499" max="10499" width="17.140625" style="579" customWidth="1"/>
    <col min="10500" max="10500" width="16.140625" style="579" customWidth="1"/>
    <col min="10501" max="10501" width="16.5703125" style="579" customWidth="1"/>
    <col min="10502" max="10752" width="9.140625" style="579"/>
    <col min="10753" max="10753" width="5.28515625" style="579" customWidth="1"/>
    <col min="10754" max="10754" width="34.85546875" style="579" customWidth="1"/>
    <col min="10755" max="10755" width="17.140625" style="579" customWidth="1"/>
    <col min="10756" max="10756" width="16.140625" style="579" customWidth="1"/>
    <col min="10757" max="10757" width="16.5703125" style="579" customWidth="1"/>
    <col min="10758" max="11008" width="9.140625" style="579"/>
    <col min="11009" max="11009" width="5.28515625" style="579" customWidth="1"/>
    <col min="11010" max="11010" width="34.85546875" style="579" customWidth="1"/>
    <col min="11011" max="11011" width="17.140625" style="579" customWidth="1"/>
    <col min="11012" max="11012" width="16.140625" style="579" customWidth="1"/>
    <col min="11013" max="11013" width="16.5703125" style="579" customWidth="1"/>
    <col min="11014" max="11264" width="9.140625" style="579"/>
    <col min="11265" max="11265" width="5.28515625" style="579" customWidth="1"/>
    <col min="11266" max="11266" width="34.85546875" style="579" customWidth="1"/>
    <col min="11267" max="11267" width="17.140625" style="579" customWidth="1"/>
    <col min="11268" max="11268" width="16.140625" style="579" customWidth="1"/>
    <col min="11269" max="11269" width="16.5703125" style="579" customWidth="1"/>
    <col min="11270" max="11520" width="9.140625" style="579"/>
    <col min="11521" max="11521" width="5.28515625" style="579" customWidth="1"/>
    <col min="11522" max="11522" width="34.85546875" style="579" customWidth="1"/>
    <col min="11523" max="11523" width="17.140625" style="579" customWidth="1"/>
    <col min="11524" max="11524" width="16.140625" style="579" customWidth="1"/>
    <col min="11525" max="11525" width="16.5703125" style="579" customWidth="1"/>
    <col min="11526" max="11776" width="9.140625" style="579"/>
    <col min="11777" max="11777" width="5.28515625" style="579" customWidth="1"/>
    <col min="11778" max="11778" width="34.85546875" style="579" customWidth="1"/>
    <col min="11779" max="11779" width="17.140625" style="579" customWidth="1"/>
    <col min="11780" max="11780" width="16.140625" style="579" customWidth="1"/>
    <col min="11781" max="11781" width="16.5703125" style="579" customWidth="1"/>
    <col min="11782" max="12032" width="9.140625" style="579"/>
    <col min="12033" max="12033" width="5.28515625" style="579" customWidth="1"/>
    <col min="12034" max="12034" width="34.85546875" style="579" customWidth="1"/>
    <col min="12035" max="12035" width="17.140625" style="579" customWidth="1"/>
    <col min="12036" max="12036" width="16.140625" style="579" customWidth="1"/>
    <col min="12037" max="12037" width="16.5703125" style="579" customWidth="1"/>
    <col min="12038" max="12288" width="9.140625" style="579"/>
    <col min="12289" max="12289" width="5.28515625" style="579" customWidth="1"/>
    <col min="12290" max="12290" width="34.85546875" style="579" customWidth="1"/>
    <col min="12291" max="12291" width="17.140625" style="579" customWidth="1"/>
    <col min="12292" max="12292" width="16.140625" style="579" customWidth="1"/>
    <col min="12293" max="12293" width="16.5703125" style="579" customWidth="1"/>
    <col min="12294" max="12544" width="9.140625" style="579"/>
    <col min="12545" max="12545" width="5.28515625" style="579" customWidth="1"/>
    <col min="12546" max="12546" width="34.85546875" style="579" customWidth="1"/>
    <col min="12547" max="12547" width="17.140625" style="579" customWidth="1"/>
    <col min="12548" max="12548" width="16.140625" style="579" customWidth="1"/>
    <col min="12549" max="12549" width="16.5703125" style="579" customWidth="1"/>
    <col min="12550" max="12800" width="9.140625" style="579"/>
    <col min="12801" max="12801" width="5.28515625" style="579" customWidth="1"/>
    <col min="12802" max="12802" width="34.85546875" style="579" customWidth="1"/>
    <col min="12803" max="12803" width="17.140625" style="579" customWidth="1"/>
    <col min="12804" max="12804" width="16.140625" style="579" customWidth="1"/>
    <col min="12805" max="12805" width="16.5703125" style="579" customWidth="1"/>
    <col min="12806" max="13056" width="9.140625" style="579"/>
    <col min="13057" max="13057" width="5.28515625" style="579" customWidth="1"/>
    <col min="13058" max="13058" width="34.85546875" style="579" customWidth="1"/>
    <col min="13059" max="13059" width="17.140625" style="579" customWidth="1"/>
    <col min="13060" max="13060" width="16.140625" style="579" customWidth="1"/>
    <col min="13061" max="13061" width="16.5703125" style="579" customWidth="1"/>
    <col min="13062" max="13312" width="9.140625" style="579"/>
    <col min="13313" max="13313" width="5.28515625" style="579" customWidth="1"/>
    <col min="13314" max="13314" width="34.85546875" style="579" customWidth="1"/>
    <col min="13315" max="13315" width="17.140625" style="579" customWidth="1"/>
    <col min="13316" max="13316" width="16.140625" style="579" customWidth="1"/>
    <col min="13317" max="13317" width="16.5703125" style="579" customWidth="1"/>
    <col min="13318" max="13568" width="9.140625" style="579"/>
    <col min="13569" max="13569" width="5.28515625" style="579" customWidth="1"/>
    <col min="13570" max="13570" width="34.85546875" style="579" customWidth="1"/>
    <col min="13571" max="13571" width="17.140625" style="579" customWidth="1"/>
    <col min="13572" max="13572" width="16.140625" style="579" customWidth="1"/>
    <col min="13573" max="13573" width="16.5703125" style="579" customWidth="1"/>
    <col min="13574" max="13824" width="9.140625" style="579"/>
    <col min="13825" max="13825" width="5.28515625" style="579" customWidth="1"/>
    <col min="13826" max="13826" width="34.85546875" style="579" customWidth="1"/>
    <col min="13827" max="13827" width="17.140625" style="579" customWidth="1"/>
    <col min="13828" max="13828" width="16.140625" style="579" customWidth="1"/>
    <col min="13829" max="13829" width="16.5703125" style="579" customWidth="1"/>
    <col min="13830" max="14080" width="9.140625" style="579"/>
    <col min="14081" max="14081" width="5.28515625" style="579" customWidth="1"/>
    <col min="14082" max="14082" width="34.85546875" style="579" customWidth="1"/>
    <col min="14083" max="14083" width="17.140625" style="579" customWidth="1"/>
    <col min="14084" max="14084" width="16.140625" style="579" customWidth="1"/>
    <col min="14085" max="14085" width="16.5703125" style="579" customWidth="1"/>
    <col min="14086" max="14336" width="9.140625" style="579"/>
    <col min="14337" max="14337" width="5.28515625" style="579" customWidth="1"/>
    <col min="14338" max="14338" width="34.85546875" style="579" customWidth="1"/>
    <col min="14339" max="14339" width="17.140625" style="579" customWidth="1"/>
    <col min="14340" max="14340" width="16.140625" style="579" customWidth="1"/>
    <col min="14341" max="14341" width="16.5703125" style="579" customWidth="1"/>
    <col min="14342" max="14592" width="9.140625" style="579"/>
    <col min="14593" max="14593" width="5.28515625" style="579" customWidth="1"/>
    <col min="14594" max="14594" width="34.85546875" style="579" customWidth="1"/>
    <col min="14595" max="14595" width="17.140625" style="579" customWidth="1"/>
    <col min="14596" max="14596" width="16.140625" style="579" customWidth="1"/>
    <col min="14597" max="14597" width="16.5703125" style="579" customWidth="1"/>
    <col min="14598" max="14848" width="9.140625" style="579"/>
    <col min="14849" max="14849" width="5.28515625" style="579" customWidth="1"/>
    <col min="14850" max="14850" width="34.85546875" style="579" customWidth="1"/>
    <col min="14851" max="14851" width="17.140625" style="579" customWidth="1"/>
    <col min="14852" max="14852" width="16.140625" style="579" customWidth="1"/>
    <col min="14853" max="14853" width="16.5703125" style="579" customWidth="1"/>
    <col min="14854" max="15104" width="9.140625" style="579"/>
    <col min="15105" max="15105" width="5.28515625" style="579" customWidth="1"/>
    <col min="15106" max="15106" width="34.85546875" style="579" customWidth="1"/>
    <col min="15107" max="15107" width="17.140625" style="579" customWidth="1"/>
    <col min="15108" max="15108" width="16.140625" style="579" customWidth="1"/>
    <col min="15109" max="15109" width="16.5703125" style="579" customWidth="1"/>
    <col min="15110" max="15360" width="9.140625" style="579"/>
    <col min="15361" max="15361" width="5.28515625" style="579" customWidth="1"/>
    <col min="15362" max="15362" width="34.85546875" style="579" customWidth="1"/>
    <col min="15363" max="15363" width="17.140625" style="579" customWidth="1"/>
    <col min="15364" max="15364" width="16.140625" style="579" customWidth="1"/>
    <col min="15365" max="15365" width="16.5703125" style="579" customWidth="1"/>
    <col min="15366" max="15616" width="9.140625" style="579"/>
    <col min="15617" max="15617" width="5.28515625" style="579" customWidth="1"/>
    <col min="15618" max="15618" width="34.85546875" style="579" customWidth="1"/>
    <col min="15619" max="15619" width="17.140625" style="579" customWidth="1"/>
    <col min="15620" max="15620" width="16.140625" style="579" customWidth="1"/>
    <col min="15621" max="15621" width="16.5703125" style="579" customWidth="1"/>
    <col min="15622" max="15872" width="9.140625" style="579"/>
    <col min="15873" max="15873" width="5.28515625" style="579" customWidth="1"/>
    <col min="15874" max="15874" width="34.85546875" style="579" customWidth="1"/>
    <col min="15875" max="15875" width="17.140625" style="579" customWidth="1"/>
    <col min="15876" max="15876" width="16.140625" style="579" customWidth="1"/>
    <col min="15877" max="15877" width="16.5703125" style="579" customWidth="1"/>
    <col min="15878" max="16128" width="9.140625" style="579"/>
    <col min="16129" max="16129" width="5.28515625" style="579" customWidth="1"/>
    <col min="16130" max="16130" width="34.85546875" style="579" customWidth="1"/>
    <col min="16131" max="16131" width="17.140625" style="579" customWidth="1"/>
    <col min="16132" max="16132" width="16.140625" style="579" customWidth="1"/>
    <col min="16133" max="16133" width="16.5703125" style="579" customWidth="1"/>
    <col min="16134" max="16384" width="9.140625" style="579"/>
  </cols>
  <sheetData>
    <row r="1" spans="1:5" s="578" customFormat="1" ht="15.75" x14ac:dyDescent="0.25">
      <c r="A1" s="576"/>
      <c r="B1" s="577"/>
      <c r="C1" s="393"/>
      <c r="D1" s="393"/>
      <c r="E1" s="399" t="s">
        <v>1872</v>
      </c>
    </row>
    <row r="2" spans="1:5" s="578" customFormat="1" ht="15.75" x14ac:dyDescent="0.25">
      <c r="A2" s="576"/>
      <c r="B2" s="577"/>
      <c r="C2" s="393"/>
      <c r="D2" s="393"/>
      <c r="E2" s="444" t="s">
        <v>1895</v>
      </c>
    </row>
    <row r="3" spans="1:5" s="578" customFormat="1" ht="15.75" x14ac:dyDescent="0.25">
      <c r="A3" s="576"/>
      <c r="B3" s="577"/>
      <c r="C3" s="393"/>
      <c r="D3" s="399"/>
      <c r="E3" s="399"/>
    </row>
    <row r="4" spans="1:5" ht="19.5" customHeight="1" x14ac:dyDescent="0.25">
      <c r="A4" s="493" t="s">
        <v>1673</v>
      </c>
      <c r="B4" s="493"/>
      <c r="C4" s="493"/>
      <c r="D4" s="493"/>
      <c r="E4" s="493"/>
    </row>
    <row r="5" spans="1:5" ht="28.5" customHeight="1" x14ac:dyDescent="0.2">
      <c r="A5" s="595" t="s">
        <v>1912</v>
      </c>
      <c r="B5" s="595"/>
      <c r="C5" s="595"/>
      <c r="D5" s="595"/>
      <c r="E5" s="595"/>
    </row>
    <row r="6" spans="1:5" ht="15.75" x14ac:dyDescent="0.25">
      <c r="A6" s="581"/>
      <c r="B6" s="581"/>
      <c r="E6" s="582" t="s">
        <v>1675</v>
      </c>
    </row>
    <row r="7" spans="1:5" ht="30" customHeight="1" x14ac:dyDescent="0.2">
      <c r="A7" s="583" t="s">
        <v>1676</v>
      </c>
      <c r="B7" s="583" t="s">
        <v>1803</v>
      </c>
      <c r="C7" s="430" t="s">
        <v>1804</v>
      </c>
      <c r="D7" s="430" t="s">
        <v>43</v>
      </c>
      <c r="E7" s="430" t="s">
        <v>53</v>
      </c>
    </row>
    <row r="8" spans="1:5" ht="17.25" customHeight="1" x14ac:dyDescent="0.2">
      <c r="A8" s="712">
        <v>1</v>
      </c>
      <c r="B8" s="713" t="s">
        <v>1846</v>
      </c>
      <c r="C8" s="714">
        <v>212.12608</v>
      </c>
      <c r="D8" s="714">
        <v>212.12608</v>
      </c>
      <c r="E8" s="715">
        <f>D8/C8*100</f>
        <v>100</v>
      </c>
    </row>
    <row r="9" spans="1:5" ht="15.75" x14ac:dyDescent="0.25">
      <c r="A9" s="586">
        <v>2</v>
      </c>
      <c r="B9" s="585" t="s">
        <v>1810</v>
      </c>
      <c r="C9" s="716">
        <v>308.09542999999996</v>
      </c>
      <c r="D9" s="717">
        <v>308.09542999999996</v>
      </c>
      <c r="E9" s="619">
        <f>D9/C9*100</f>
        <v>100</v>
      </c>
    </row>
    <row r="10" spans="1:5" ht="15.75" x14ac:dyDescent="0.25">
      <c r="A10" s="586">
        <v>3</v>
      </c>
      <c r="B10" s="585" t="s">
        <v>1811</v>
      </c>
      <c r="C10" s="716">
        <v>75.256520000000009</v>
      </c>
      <c r="D10" s="717">
        <v>75.256520000000009</v>
      </c>
      <c r="E10" s="619">
        <f>D10/C10*100</f>
        <v>100</v>
      </c>
    </row>
    <row r="11" spans="1:5" ht="15.75" x14ac:dyDescent="0.25">
      <c r="A11" s="588">
        <v>4</v>
      </c>
      <c r="B11" s="585" t="s">
        <v>1839</v>
      </c>
      <c r="C11" s="665">
        <v>94.825009999999992</v>
      </c>
      <c r="D11" s="441">
        <v>94.825009999999992</v>
      </c>
      <c r="E11" s="619">
        <f>D11/C11*100</f>
        <v>100</v>
      </c>
    </row>
    <row r="12" spans="1:5" ht="15.75" x14ac:dyDescent="0.25">
      <c r="A12" s="588"/>
      <c r="B12" s="585"/>
      <c r="C12" s="589"/>
      <c r="D12" s="590"/>
      <c r="E12" s="619"/>
    </row>
    <row r="13" spans="1:5" ht="19.5" customHeight="1" x14ac:dyDescent="0.25">
      <c r="A13" s="591"/>
      <c r="B13" s="592" t="s">
        <v>1823</v>
      </c>
      <c r="C13" s="704">
        <f>SUM(C8:C12)</f>
        <v>690.30304000000001</v>
      </c>
      <c r="D13" s="704">
        <f>SUM(D8:D12)</f>
        <v>690.30304000000001</v>
      </c>
      <c r="E13" s="594">
        <f>D13/C13*100</f>
        <v>100</v>
      </c>
    </row>
  </sheetData>
  <mergeCells count="2">
    <mergeCell ref="A4:E4"/>
    <mergeCell ref="A5:E5"/>
  </mergeCells>
  <pageMargins left="0.75" right="0.7" top="0.48" bottom="0.75" header="0.16" footer="0.3"/>
  <pageSetup paperSize="9" scale="98"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0"/>
  <sheetViews>
    <sheetView view="pageBreakPreview" zoomScaleNormal="100" zoomScaleSheetLayoutView="100" workbookViewId="0">
      <selection activeCell="B55" sqref="B55"/>
    </sheetView>
  </sheetViews>
  <sheetFormatPr defaultRowHeight="12.75" x14ac:dyDescent="0.2"/>
  <cols>
    <col min="1" max="1" width="5.28515625" style="579" customWidth="1"/>
    <col min="2" max="2" width="34.85546875" style="579" customWidth="1"/>
    <col min="3" max="3" width="17.140625" style="579" customWidth="1"/>
    <col min="4" max="4" width="16.140625" style="579" customWidth="1"/>
    <col min="5" max="5" width="16.5703125" style="579" customWidth="1"/>
    <col min="6" max="256" width="9.140625" style="579"/>
    <col min="257" max="257" width="5.28515625" style="579" customWidth="1"/>
    <col min="258" max="258" width="34.85546875" style="579" customWidth="1"/>
    <col min="259" max="259" width="17.140625" style="579" customWidth="1"/>
    <col min="260" max="260" width="16.140625" style="579" customWidth="1"/>
    <col min="261" max="261" width="16.5703125" style="579" customWidth="1"/>
    <col min="262" max="512" width="9.140625" style="579"/>
    <col min="513" max="513" width="5.28515625" style="579" customWidth="1"/>
    <col min="514" max="514" width="34.85546875" style="579" customWidth="1"/>
    <col min="515" max="515" width="17.140625" style="579" customWidth="1"/>
    <col min="516" max="516" width="16.140625" style="579" customWidth="1"/>
    <col min="517" max="517" width="16.5703125" style="579" customWidth="1"/>
    <col min="518" max="768" width="9.140625" style="579"/>
    <col min="769" max="769" width="5.28515625" style="579" customWidth="1"/>
    <col min="770" max="770" width="34.85546875" style="579" customWidth="1"/>
    <col min="771" max="771" width="17.140625" style="579" customWidth="1"/>
    <col min="772" max="772" width="16.140625" style="579" customWidth="1"/>
    <col min="773" max="773" width="16.5703125" style="579" customWidth="1"/>
    <col min="774" max="1024" width="9.140625" style="579"/>
    <col min="1025" max="1025" width="5.28515625" style="579" customWidth="1"/>
    <col min="1026" max="1026" width="34.85546875" style="579" customWidth="1"/>
    <col min="1027" max="1027" width="17.140625" style="579" customWidth="1"/>
    <col min="1028" max="1028" width="16.140625" style="579" customWidth="1"/>
    <col min="1029" max="1029" width="16.5703125" style="579" customWidth="1"/>
    <col min="1030" max="1280" width="9.140625" style="579"/>
    <col min="1281" max="1281" width="5.28515625" style="579" customWidth="1"/>
    <col min="1282" max="1282" width="34.85546875" style="579" customWidth="1"/>
    <col min="1283" max="1283" width="17.140625" style="579" customWidth="1"/>
    <col min="1284" max="1284" width="16.140625" style="579" customWidth="1"/>
    <col min="1285" max="1285" width="16.5703125" style="579" customWidth="1"/>
    <col min="1286" max="1536" width="9.140625" style="579"/>
    <col min="1537" max="1537" width="5.28515625" style="579" customWidth="1"/>
    <col min="1538" max="1538" width="34.85546875" style="579" customWidth="1"/>
    <col min="1539" max="1539" width="17.140625" style="579" customWidth="1"/>
    <col min="1540" max="1540" width="16.140625" style="579" customWidth="1"/>
    <col min="1541" max="1541" width="16.5703125" style="579" customWidth="1"/>
    <col min="1542" max="1792" width="9.140625" style="579"/>
    <col min="1793" max="1793" width="5.28515625" style="579" customWidth="1"/>
    <col min="1794" max="1794" width="34.85546875" style="579" customWidth="1"/>
    <col min="1795" max="1795" width="17.140625" style="579" customWidth="1"/>
    <col min="1796" max="1796" width="16.140625" style="579" customWidth="1"/>
    <col min="1797" max="1797" width="16.5703125" style="579" customWidth="1"/>
    <col min="1798" max="2048" width="9.140625" style="579"/>
    <col min="2049" max="2049" width="5.28515625" style="579" customWidth="1"/>
    <col min="2050" max="2050" width="34.85546875" style="579" customWidth="1"/>
    <col min="2051" max="2051" width="17.140625" style="579" customWidth="1"/>
    <col min="2052" max="2052" width="16.140625" style="579" customWidth="1"/>
    <col min="2053" max="2053" width="16.5703125" style="579" customWidth="1"/>
    <col min="2054" max="2304" width="9.140625" style="579"/>
    <col min="2305" max="2305" width="5.28515625" style="579" customWidth="1"/>
    <col min="2306" max="2306" width="34.85546875" style="579" customWidth="1"/>
    <col min="2307" max="2307" width="17.140625" style="579" customWidth="1"/>
    <col min="2308" max="2308" width="16.140625" style="579" customWidth="1"/>
    <col min="2309" max="2309" width="16.5703125" style="579" customWidth="1"/>
    <col min="2310" max="2560" width="9.140625" style="579"/>
    <col min="2561" max="2561" width="5.28515625" style="579" customWidth="1"/>
    <col min="2562" max="2562" width="34.85546875" style="579" customWidth="1"/>
    <col min="2563" max="2563" width="17.140625" style="579" customWidth="1"/>
    <col min="2564" max="2564" width="16.140625" style="579" customWidth="1"/>
    <col min="2565" max="2565" width="16.5703125" style="579" customWidth="1"/>
    <col min="2566" max="2816" width="9.140625" style="579"/>
    <col min="2817" max="2817" width="5.28515625" style="579" customWidth="1"/>
    <col min="2818" max="2818" width="34.85546875" style="579" customWidth="1"/>
    <col min="2819" max="2819" width="17.140625" style="579" customWidth="1"/>
    <col min="2820" max="2820" width="16.140625" style="579" customWidth="1"/>
    <col min="2821" max="2821" width="16.5703125" style="579" customWidth="1"/>
    <col min="2822" max="3072" width="9.140625" style="579"/>
    <col min="3073" max="3073" width="5.28515625" style="579" customWidth="1"/>
    <col min="3074" max="3074" width="34.85546875" style="579" customWidth="1"/>
    <col min="3075" max="3075" width="17.140625" style="579" customWidth="1"/>
    <col min="3076" max="3076" width="16.140625" style="579" customWidth="1"/>
    <col min="3077" max="3077" width="16.5703125" style="579" customWidth="1"/>
    <col min="3078" max="3328" width="9.140625" style="579"/>
    <col min="3329" max="3329" width="5.28515625" style="579" customWidth="1"/>
    <col min="3330" max="3330" width="34.85546875" style="579" customWidth="1"/>
    <col min="3331" max="3331" width="17.140625" style="579" customWidth="1"/>
    <col min="3332" max="3332" width="16.140625" style="579" customWidth="1"/>
    <col min="3333" max="3333" width="16.5703125" style="579" customWidth="1"/>
    <col min="3334" max="3584" width="9.140625" style="579"/>
    <col min="3585" max="3585" width="5.28515625" style="579" customWidth="1"/>
    <col min="3586" max="3586" width="34.85546875" style="579" customWidth="1"/>
    <col min="3587" max="3587" width="17.140625" style="579" customWidth="1"/>
    <col min="3588" max="3588" width="16.140625" style="579" customWidth="1"/>
    <col min="3589" max="3589" width="16.5703125" style="579" customWidth="1"/>
    <col min="3590" max="3840" width="9.140625" style="579"/>
    <col min="3841" max="3841" width="5.28515625" style="579" customWidth="1"/>
    <col min="3842" max="3842" width="34.85546875" style="579" customWidth="1"/>
    <col min="3843" max="3843" width="17.140625" style="579" customWidth="1"/>
    <col min="3844" max="3844" width="16.140625" style="579" customWidth="1"/>
    <col min="3845" max="3845" width="16.5703125" style="579" customWidth="1"/>
    <col min="3846" max="4096" width="9.140625" style="579"/>
    <col min="4097" max="4097" width="5.28515625" style="579" customWidth="1"/>
    <col min="4098" max="4098" width="34.85546875" style="579" customWidth="1"/>
    <col min="4099" max="4099" width="17.140625" style="579" customWidth="1"/>
    <col min="4100" max="4100" width="16.140625" style="579" customWidth="1"/>
    <col min="4101" max="4101" width="16.5703125" style="579" customWidth="1"/>
    <col min="4102" max="4352" width="9.140625" style="579"/>
    <col min="4353" max="4353" width="5.28515625" style="579" customWidth="1"/>
    <col min="4354" max="4354" width="34.85546875" style="579" customWidth="1"/>
    <col min="4355" max="4355" width="17.140625" style="579" customWidth="1"/>
    <col min="4356" max="4356" width="16.140625" style="579" customWidth="1"/>
    <col min="4357" max="4357" width="16.5703125" style="579" customWidth="1"/>
    <col min="4358" max="4608" width="9.140625" style="579"/>
    <col min="4609" max="4609" width="5.28515625" style="579" customWidth="1"/>
    <col min="4610" max="4610" width="34.85546875" style="579" customWidth="1"/>
    <col min="4611" max="4611" width="17.140625" style="579" customWidth="1"/>
    <col min="4612" max="4612" width="16.140625" style="579" customWidth="1"/>
    <col min="4613" max="4613" width="16.5703125" style="579" customWidth="1"/>
    <col min="4614" max="4864" width="9.140625" style="579"/>
    <col min="4865" max="4865" width="5.28515625" style="579" customWidth="1"/>
    <col min="4866" max="4866" width="34.85546875" style="579" customWidth="1"/>
    <col min="4867" max="4867" width="17.140625" style="579" customWidth="1"/>
    <col min="4868" max="4868" width="16.140625" style="579" customWidth="1"/>
    <col min="4869" max="4869" width="16.5703125" style="579" customWidth="1"/>
    <col min="4870" max="5120" width="9.140625" style="579"/>
    <col min="5121" max="5121" width="5.28515625" style="579" customWidth="1"/>
    <col min="5122" max="5122" width="34.85546875" style="579" customWidth="1"/>
    <col min="5123" max="5123" width="17.140625" style="579" customWidth="1"/>
    <col min="5124" max="5124" width="16.140625" style="579" customWidth="1"/>
    <col min="5125" max="5125" width="16.5703125" style="579" customWidth="1"/>
    <col min="5126" max="5376" width="9.140625" style="579"/>
    <col min="5377" max="5377" width="5.28515625" style="579" customWidth="1"/>
    <col min="5378" max="5378" width="34.85546875" style="579" customWidth="1"/>
    <col min="5379" max="5379" width="17.140625" style="579" customWidth="1"/>
    <col min="5380" max="5380" width="16.140625" style="579" customWidth="1"/>
    <col min="5381" max="5381" width="16.5703125" style="579" customWidth="1"/>
    <col min="5382" max="5632" width="9.140625" style="579"/>
    <col min="5633" max="5633" width="5.28515625" style="579" customWidth="1"/>
    <col min="5634" max="5634" width="34.85546875" style="579" customWidth="1"/>
    <col min="5635" max="5635" width="17.140625" style="579" customWidth="1"/>
    <col min="5636" max="5636" width="16.140625" style="579" customWidth="1"/>
    <col min="5637" max="5637" width="16.5703125" style="579" customWidth="1"/>
    <col min="5638" max="5888" width="9.140625" style="579"/>
    <col min="5889" max="5889" width="5.28515625" style="579" customWidth="1"/>
    <col min="5890" max="5890" width="34.85546875" style="579" customWidth="1"/>
    <col min="5891" max="5891" width="17.140625" style="579" customWidth="1"/>
    <col min="5892" max="5892" width="16.140625" style="579" customWidth="1"/>
    <col min="5893" max="5893" width="16.5703125" style="579" customWidth="1"/>
    <col min="5894" max="6144" width="9.140625" style="579"/>
    <col min="6145" max="6145" width="5.28515625" style="579" customWidth="1"/>
    <col min="6146" max="6146" width="34.85546875" style="579" customWidth="1"/>
    <col min="6147" max="6147" width="17.140625" style="579" customWidth="1"/>
    <col min="6148" max="6148" width="16.140625" style="579" customWidth="1"/>
    <col min="6149" max="6149" width="16.5703125" style="579" customWidth="1"/>
    <col min="6150" max="6400" width="9.140625" style="579"/>
    <col min="6401" max="6401" width="5.28515625" style="579" customWidth="1"/>
    <col min="6402" max="6402" width="34.85546875" style="579" customWidth="1"/>
    <col min="6403" max="6403" width="17.140625" style="579" customWidth="1"/>
    <col min="6404" max="6404" width="16.140625" style="579" customWidth="1"/>
    <col min="6405" max="6405" width="16.5703125" style="579" customWidth="1"/>
    <col min="6406" max="6656" width="9.140625" style="579"/>
    <col min="6657" max="6657" width="5.28515625" style="579" customWidth="1"/>
    <col min="6658" max="6658" width="34.85546875" style="579" customWidth="1"/>
    <col min="6659" max="6659" width="17.140625" style="579" customWidth="1"/>
    <col min="6660" max="6660" width="16.140625" style="579" customWidth="1"/>
    <col min="6661" max="6661" width="16.5703125" style="579" customWidth="1"/>
    <col min="6662" max="6912" width="9.140625" style="579"/>
    <col min="6913" max="6913" width="5.28515625" style="579" customWidth="1"/>
    <col min="6914" max="6914" width="34.85546875" style="579" customWidth="1"/>
    <col min="6915" max="6915" width="17.140625" style="579" customWidth="1"/>
    <col min="6916" max="6916" width="16.140625" style="579" customWidth="1"/>
    <col min="6917" max="6917" width="16.5703125" style="579" customWidth="1"/>
    <col min="6918" max="7168" width="9.140625" style="579"/>
    <col min="7169" max="7169" width="5.28515625" style="579" customWidth="1"/>
    <col min="7170" max="7170" width="34.85546875" style="579" customWidth="1"/>
    <col min="7171" max="7171" width="17.140625" style="579" customWidth="1"/>
    <col min="7172" max="7172" width="16.140625" style="579" customWidth="1"/>
    <col min="7173" max="7173" width="16.5703125" style="579" customWidth="1"/>
    <col min="7174" max="7424" width="9.140625" style="579"/>
    <col min="7425" max="7425" width="5.28515625" style="579" customWidth="1"/>
    <col min="7426" max="7426" width="34.85546875" style="579" customWidth="1"/>
    <col min="7427" max="7427" width="17.140625" style="579" customWidth="1"/>
    <col min="7428" max="7428" width="16.140625" style="579" customWidth="1"/>
    <col min="7429" max="7429" width="16.5703125" style="579" customWidth="1"/>
    <col min="7430" max="7680" width="9.140625" style="579"/>
    <col min="7681" max="7681" width="5.28515625" style="579" customWidth="1"/>
    <col min="7682" max="7682" width="34.85546875" style="579" customWidth="1"/>
    <col min="7683" max="7683" width="17.140625" style="579" customWidth="1"/>
    <col min="7684" max="7684" width="16.140625" style="579" customWidth="1"/>
    <col min="7685" max="7685" width="16.5703125" style="579" customWidth="1"/>
    <col min="7686" max="7936" width="9.140625" style="579"/>
    <col min="7937" max="7937" width="5.28515625" style="579" customWidth="1"/>
    <col min="7938" max="7938" width="34.85546875" style="579" customWidth="1"/>
    <col min="7939" max="7939" width="17.140625" style="579" customWidth="1"/>
    <col min="7940" max="7940" width="16.140625" style="579" customWidth="1"/>
    <col min="7941" max="7941" width="16.5703125" style="579" customWidth="1"/>
    <col min="7942" max="8192" width="9.140625" style="579"/>
    <col min="8193" max="8193" width="5.28515625" style="579" customWidth="1"/>
    <col min="8194" max="8194" width="34.85546875" style="579" customWidth="1"/>
    <col min="8195" max="8195" width="17.140625" style="579" customWidth="1"/>
    <col min="8196" max="8196" width="16.140625" style="579" customWidth="1"/>
    <col min="8197" max="8197" width="16.5703125" style="579" customWidth="1"/>
    <col min="8198" max="8448" width="9.140625" style="579"/>
    <col min="8449" max="8449" width="5.28515625" style="579" customWidth="1"/>
    <col min="8450" max="8450" width="34.85546875" style="579" customWidth="1"/>
    <col min="8451" max="8451" width="17.140625" style="579" customWidth="1"/>
    <col min="8452" max="8452" width="16.140625" style="579" customWidth="1"/>
    <col min="8453" max="8453" width="16.5703125" style="579" customWidth="1"/>
    <col min="8454" max="8704" width="9.140625" style="579"/>
    <col min="8705" max="8705" width="5.28515625" style="579" customWidth="1"/>
    <col min="8706" max="8706" width="34.85546875" style="579" customWidth="1"/>
    <col min="8707" max="8707" width="17.140625" style="579" customWidth="1"/>
    <col min="8708" max="8708" width="16.140625" style="579" customWidth="1"/>
    <col min="8709" max="8709" width="16.5703125" style="579" customWidth="1"/>
    <col min="8710" max="8960" width="9.140625" style="579"/>
    <col min="8961" max="8961" width="5.28515625" style="579" customWidth="1"/>
    <col min="8962" max="8962" width="34.85546875" style="579" customWidth="1"/>
    <col min="8963" max="8963" width="17.140625" style="579" customWidth="1"/>
    <col min="8964" max="8964" width="16.140625" style="579" customWidth="1"/>
    <col min="8965" max="8965" width="16.5703125" style="579" customWidth="1"/>
    <col min="8966" max="9216" width="9.140625" style="579"/>
    <col min="9217" max="9217" width="5.28515625" style="579" customWidth="1"/>
    <col min="9218" max="9218" width="34.85546875" style="579" customWidth="1"/>
    <col min="9219" max="9219" width="17.140625" style="579" customWidth="1"/>
    <col min="9220" max="9220" width="16.140625" style="579" customWidth="1"/>
    <col min="9221" max="9221" width="16.5703125" style="579" customWidth="1"/>
    <col min="9222" max="9472" width="9.140625" style="579"/>
    <col min="9473" max="9473" width="5.28515625" style="579" customWidth="1"/>
    <col min="9474" max="9474" width="34.85546875" style="579" customWidth="1"/>
    <col min="9475" max="9475" width="17.140625" style="579" customWidth="1"/>
    <col min="9476" max="9476" width="16.140625" style="579" customWidth="1"/>
    <col min="9477" max="9477" width="16.5703125" style="579" customWidth="1"/>
    <col min="9478" max="9728" width="9.140625" style="579"/>
    <col min="9729" max="9729" width="5.28515625" style="579" customWidth="1"/>
    <col min="9730" max="9730" width="34.85546875" style="579" customWidth="1"/>
    <col min="9731" max="9731" width="17.140625" style="579" customWidth="1"/>
    <col min="9732" max="9732" width="16.140625" style="579" customWidth="1"/>
    <col min="9733" max="9733" width="16.5703125" style="579" customWidth="1"/>
    <col min="9734" max="9984" width="9.140625" style="579"/>
    <col min="9985" max="9985" width="5.28515625" style="579" customWidth="1"/>
    <col min="9986" max="9986" width="34.85546875" style="579" customWidth="1"/>
    <col min="9987" max="9987" width="17.140625" style="579" customWidth="1"/>
    <col min="9988" max="9988" width="16.140625" style="579" customWidth="1"/>
    <col min="9989" max="9989" width="16.5703125" style="579" customWidth="1"/>
    <col min="9990" max="10240" width="9.140625" style="579"/>
    <col min="10241" max="10241" width="5.28515625" style="579" customWidth="1"/>
    <col min="10242" max="10242" width="34.85546875" style="579" customWidth="1"/>
    <col min="10243" max="10243" width="17.140625" style="579" customWidth="1"/>
    <col min="10244" max="10244" width="16.140625" style="579" customWidth="1"/>
    <col min="10245" max="10245" width="16.5703125" style="579" customWidth="1"/>
    <col min="10246" max="10496" width="9.140625" style="579"/>
    <col min="10497" max="10497" width="5.28515625" style="579" customWidth="1"/>
    <col min="10498" max="10498" width="34.85546875" style="579" customWidth="1"/>
    <col min="10499" max="10499" width="17.140625" style="579" customWidth="1"/>
    <col min="10500" max="10500" width="16.140625" style="579" customWidth="1"/>
    <col min="10501" max="10501" width="16.5703125" style="579" customWidth="1"/>
    <col min="10502" max="10752" width="9.140625" style="579"/>
    <col min="10753" max="10753" width="5.28515625" style="579" customWidth="1"/>
    <col min="10754" max="10754" width="34.85546875" style="579" customWidth="1"/>
    <col min="10755" max="10755" width="17.140625" style="579" customWidth="1"/>
    <col min="10756" max="10756" width="16.140625" style="579" customWidth="1"/>
    <col min="10757" max="10757" width="16.5703125" style="579" customWidth="1"/>
    <col min="10758" max="11008" width="9.140625" style="579"/>
    <col min="11009" max="11009" width="5.28515625" style="579" customWidth="1"/>
    <col min="11010" max="11010" width="34.85546875" style="579" customWidth="1"/>
    <col min="11011" max="11011" width="17.140625" style="579" customWidth="1"/>
    <col min="11012" max="11012" width="16.140625" style="579" customWidth="1"/>
    <col min="11013" max="11013" width="16.5703125" style="579" customWidth="1"/>
    <col min="11014" max="11264" width="9.140625" style="579"/>
    <col min="11265" max="11265" width="5.28515625" style="579" customWidth="1"/>
    <col min="11266" max="11266" width="34.85546875" style="579" customWidth="1"/>
    <col min="11267" max="11267" width="17.140625" style="579" customWidth="1"/>
    <col min="11268" max="11268" width="16.140625" style="579" customWidth="1"/>
    <col min="11269" max="11269" width="16.5703125" style="579" customWidth="1"/>
    <col min="11270" max="11520" width="9.140625" style="579"/>
    <col min="11521" max="11521" width="5.28515625" style="579" customWidth="1"/>
    <col min="11522" max="11522" width="34.85546875" style="579" customWidth="1"/>
    <col min="11523" max="11523" width="17.140625" style="579" customWidth="1"/>
    <col min="11524" max="11524" width="16.140625" style="579" customWidth="1"/>
    <col min="11525" max="11525" width="16.5703125" style="579" customWidth="1"/>
    <col min="11526" max="11776" width="9.140625" style="579"/>
    <col min="11777" max="11777" width="5.28515625" style="579" customWidth="1"/>
    <col min="11778" max="11778" width="34.85546875" style="579" customWidth="1"/>
    <col min="11779" max="11779" width="17.140625" style="579" customWidth="1"/>
    <col min="11780" max="11780" width="16.140625" style="579" customWidth="1"/>
    <col min="11781" max="11781" width="16.5703125" style="579" customWidth="1"/>
    <col min="11782" max="12032" width="9.140625" style="579"/>
    <col min="12033" max="12033" width="5.28515625" style="579" customWidth="1"/>
    <col min="12034" max="12034" width="34.85546875" style="579" customWidth="1"/>
    <col min="12035" max="12035" width="17.140625" style="579" customWidth="1"/>
    <col min="12036" max="12036" width="16.140625" style="579" customWidth="1"/>
    <col min="12037" max="12037" width="16.5703125" style="579" customWidth="1"/>
    <col min="12038" max="12288" width="9.140625" style="579"/>
    <col min="12289" max="12289" width="5.28515625" style="579" customWidth="1"/>
    <col min="12290" max="12290" width="34.85546875" style="579" customWidth="1"/>
    <col min="12291" max="12291" width="17.140625" style="579" customWidth="1"/>
    <col min="12292" max="12292" width="16.140625" style="579" customWidth="1"/>
    <col min="12293" max="12293" width="16.5703125" style="579" customWidth="1"/>
    <col min="12294" max="12544" width="9.140625" style="579"/>
    <col min="12545" max="12545" width="5.28515625" style="579" customWidth="1"/>
    <col min="12546" max="12546" width="34.85546875" style="579" customWidth="1"/>
    <col min="12547" max="12547" width="17.140625" style="579" customWidth="1"/>
    <col min="12548" max="12548" width="16.140625" style="579" customWidth="1"/>
    <col min="12549" max="12549" width="16.5703125" style="579" customWidth="1"/>
    <col min="12550" max="12800" width="9.140625" style="579"/>
    <col min="12801" max="12801" width="5.28515625" style="579" customWidth="1"/>
    <col min="12802" max="12802" width="34.85546875" style="579" customWidth="1"/>
    <col min="12803" max="12803" width="17.140625" style="579" customWidth="1"/>
    <col min="12804" max="12804" width="16.140625" style="579" customWidth="1"/>
    <col min="12805" max="12805" width="16.5703125" style="579" customWidth="1"/>
    <col min="12806" max="13056" width="9.140625" style="579"/>
    <col min="13057" max="13057" width="5.28515625" style="579" customWidth="1"/>
    <col min="13058" max="13058" width="34.85546875" style="579" customWidth="1"/>
    <col min="13059" max="13059" width="17.140625" style="579" customWidth="1"/>
    <col min="13060" max="13060" width="16.140625" style="579" customWidth="1"/>
    <col min="13061" max="13061" width="16.5703125" style="579" customWidth="1"/>
    <col min="13062" max="13312" width="9.140625" style="579"/>
    <col min="13313" max="13313" width="5.28515625" style="579" customWidth="1"/>
    <col min="13314" max="13314" width="34.85546875" style="579" customWidth="1"/>
    <col min="13315" max="13315" width="17.140625" style="579" customWidth="1"/>
    <col min="13316" max="13316" width="16.140625" style="579" customWidth="1"/>
    <col min="13317" max="13317" width="16.5703125" style="579" customWidth="1"/>
    <col min="13318" max="13568" width="9.140625" style="579"/>
    <col min="13569" max="13569" width="5.28515625" style="579" customWidth="1"/>
    <col min="13570" max="13570" width="34.85546875" style="579" customWidth="1"/>
    <col min="13571" max="13571" width="17.140625" style="579" customWidth="1"/>
    <col min="13572" max="13572" width="16.140625" style="579" customWidth="1"/>
    <col min="13573" max="13573" width="16.5703125" style="579" customWidth="1"/>
    <col min="13574" max="13824" width="9.140625" style="579"/>
    <col min="13825" max="13825" width="5.28515625" style="579" customWidth="1"/>
    <col min="13826" max="13826" width="34.85546875" style="579" customWidth="1"/>
    <col min="13827" max="13827" width="17.140625" style="579" customWidth="1"/>
    <col min="13828" max="13828" width="16.140625" style="579" customWidth="1"/>
    <col min="13829" max="13829" width="16.5703125" style="579" customWidth="1"/>
    <col min="13830" max="14080" width="9.140625" style="579"/>
    <col min="14081" max="14081" width="5.28515625" style="579" customWidth="1"/>
    <col min="14082" max="14082" width="34.85546875" style="579" customWidth="1"/>
    <col min="14083" max="14083" width="17.140625" style="579" customWidth="1"/>
    <col min="14084" max="14084" width="16.140625" style="579" customWidth="1"/>
    <col min="14085" max="14085" width="16.5703125" style="579" customWidth="1"/>
    <col min="14086" max="14336" width="9.140625" style="579"/>
    <col min="14337" max="14337" width="5.28515625" style="579" customWidth="1"/>
    <col min="14338" max="14338" width="34.85546875" style="579" customWidth="1"/>
    <col min="14339" max="14339" width="17.140625" style="579" customWidth="1"/>
    <col min="14340" max="14340" width="16.140625" style="579" customWidth="1"/>
    <col min="14341" max="14341" width="16.5703125" style="579" customWidth="1"/>
    <col min="14342" max="14592" width="9.140625" style="579"/>
    <col min="14593" max="14593" width="5.28515625" style="579" customWidth="1"/>
    <col min="14594" max="14594" width="34.85546875" style="579" customWidth="1"/>
    <col min="14595" max="14595" width="17.140625" style="579" customWidth="1"/>
    <col min="14596" max="14596" width="16.140625" style="579" customWidth="1"/>
    <col min="14597" max="14597" width="16.5703125" style="579" customWidth="1"/>
    <col min="14598" max="14848" width="9.140625" style="579"/>
    <col min="14849" max="14849" width="5.28515625" style="579" customWidth="1"/>
    <col min="14850" max="14850" width="34.85546875" style="579" customWidth="1"/>
    <col min="14851" max="14851" width="17.140625" style="579" customWidth="1"/>
    <col min="14852" max="14852" width="16.140625" style="579" customWidth="1"/>
    <col min="14853" max="14853" width="16.5703125" style="579" customWidth="1"/>
    <col min="14854" max="15104" width="9.140625" style="579"/>
    <col min="15105" max="15105" width="5.28515625" style="579" customWidth="1"/>
    <col min="15106" max="15106" width="34.85546875" style="579" customWidth="1"/>
    <col min="15107" max="15107" width="17.140625" style="579" customWidth="1"/>
    <col min="15108" max="15108" width="16.140625" style="579" customWidth="1"/>
    <col min="15109" max="15109" width="16.5703125" style="579" customWidth="1"/>
    <col min="15110" max="15360" width="9.140625" style="579"/>
    <col min="15361" max="15361" width="5.28515625" style="579" customWidth="1"/>
    <col min="15362" max="15362" width="34.85546875" style="579" customWidth="1"/>
    <col min="15363" max="15363" width="17.140625" style="579" customWidth="1"/>
    <col min="15364" max="15364" width="16.140625" style="579" customWidth="1"/>
    <col min="15365" max="15365" width="16.5703125" style="579" customWidth="1"/>
    <col min="15366" max="15616" width="9.140625" style="579"/>
    <col min="15617" max="15617" width="5.28515625" style="579" customWidth="1"/>
    <col min="15618" max="15618" width="34.85546875" style="579" customWidth="1"/>
    <col min="15619" max="15619" width="17.140625" style="579" customWidth="1"/>
    <col min="15620" max="15620" width="16.140625" style="579" customWidth="1"/>
    <col min="15621" max="15621" width="16.5703125" style="579" customWidth="1"/>
    <col min="15622" max="15872" width="9.140625" style="579"/>
    <col min="15873" max="15873" width="5.28515625" style="579" customWidth="1"/>
    <col min="15874" max="15874" width="34.85546875" style="579" customWidth="1"/>
    <col min="15875" max="15875" width="17.140625" style="579" customWidth="1"/>
    <col min="15876" max="15876" width="16.140625" style="579" customWidth="1"/>
    <col min="15877" max="15877" width="16.5703125" style="579" customWidth="1"/>
    <col min="15878" max="16128" width="9.140625" style="579"/>
    <col min="16129" max="16129" width="5.28515625" style="579" customWidth="1"/>
    <col min="16130" max="16130" width="34.85546875" style="579" customWidth="1"/>
    <col min="16131" max="16131" width="17.140625" style="579" customWidth="1"/>
    <col min="16132" max="16132" width="16.140625" style="579" customWidth="1"/>
    <col min="16133" max="16133" width="16.5703125" style="579" customWidth="1"/>
    <col min="16134" max="16384" width="9.140625" style="579"/>
  </cols>
  <sheetData>
    <row r="1" spans="1:5" s="578" customFormat="1" ht="15.75" x14ac:dyDescent="0.25">
      <c r="A1" s="576"/>
      <c r="B1" s="577"/>
      <c r="C1" s="393"/>
      <c r="D1" s="393"/>
      <c r="E1" s="399" t="s">
        <v>1874</v>
      </c>
    </row>
    <row r="2" spans="1:5" s="578" customFormat="1" ht="15.75" x14ac:dyDescent="0.25">
      <c r="A2" s="576"/>
      <c r="B2" s="577"/>
      <c r="C2" s="393"/>
      <c r="D2" s="393"/>
      <c r="E2" s="444" t="s">
        <v>1895</v>
      </c>
    </row>
    <row r="3" spans="1:5" s="578" customFormat="1" ht="15.75" x14ac:dyDescent="0.25">
      <c r="A3" s="576"/>
      <c r="B3" s="577"/>
      <c r="C3" s="393"/>
      <c r="D3" s="399"/>
      <c r="E3" s="399"/>
    </row>
    <row r="4" spans="1:5" ht="19.5" customHeight="1" x14ac:dyDescent="0.25">
      <c r="A4" s="493" t="s">
        <v>1673</v>
      </c>
      <c r="B4" s="493"/>
      <c r="C4" s="493"/>
      <c r="D4" s="493"/>
      <c r="E4" s="493"/>
    </row>
    <row r="5" spans="1:5" ht="28.5" customHeight="1" x14ac:dyDescent="0.2">
      <c r="A5" s="595" t="s">
        <v>1913</v>
      </c>
      <c r="B5" s="595"/>
      <c r="C5" s="595"/>
      <c r="D5" s="595"/>
      <c r="E5" s="595"/>
    </row>
    <row r="6" spans="1:5" ht="15.75" x14ac:dyDescent="0.25">
      <c r="A6" s="581"/>
      <c r="B6" s="581"/>
      <c r="E6" s="582" t="s">
        <v>1675</v>
      </c>
    </row>
    <row r="7" spans="1:5" ht="30.75" customHeight="1" x14ac:dyDescent="0.2">
      <c r="A7" s="583" t="s">
        <v>1676</v>
      </c>
      <c r="B7" s="583" t="s">
        <v>1803</v>
      </c>
      <c r="C7" s="430" t="s">
        <v>1804</v>
      </c>
      <c r="D7" s="430" t="s">
        <v>43</v>
      </c>
      <c r="E7" s="430" t="s">
        <v>53</v>
      </c>
    </row>
    <row r="8" spans="1:5" ht="15.75" x14ac:dyDescent="0.25">
      <c r="A8" s="586">
        <v>1</v>
      </c>
      <c r="B8" s="585" t="s">
        <v>1814</v>
      </c>
      <c r="C8" s="589">
        <v>4100</v>
      </c>
      <c r="D8" s="590">
        <v>3894.94632</v>
      </c>
      <c r="E8" s="619">
        <f>D8/C8*100</f>
        <v>94.998690731707313</v>
      </c>
    </row>
    <row r="9" spans="1:5" ht="15.75" x14ac:dyDescent="0.25">
      <c r="A9" s="588"/>
      <c r="B9" s="585"/>
      <c r="C9" s="589"/>
      <c r="D9" s="590"/>
      <c r="E9" s="619"/>
    </row>
    <row r="10" spans="1:5" ht="19.5" customHeight="1" x14ac:dyDescent="0.25">
      <c r="A10" s="591"/>
      <c r="B10" s="592" t="s">
        <v>1823</v>
      </c>
      <c r="C10" s="704">
        <f>SUM(C8:C9)</f>
        <v>4100</v>
      </c>
      <c r="D10" s="704">
        <f>SUM(D8:D9)</f>
        <v>3894.94632</v>
      </c>
      <c r="E10" s="594">
        <f>D10/C10*100</f>
        <v>94.998690731707313</v>
      </c>
    </row>
  </sheetData>
  <mergeCells count="2">
    <mergeCell ref="A4:E4"/>
    <mergeCell ref="A5:E5"/>
  </mergeCells>
  <pageMargins left="0.75" right="0.7" top="0.48" bottom="0.75" header="0.16" footer="0.3"/>
  <pageSetup paperSize="9" scale="98"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1876</v>
      </c>
    </row>
    <row r="2" spans="1:5" ht="15.75" x14ac:dyDescent="0.25">
      <c r="A2" s="469"/>
      <c r="C2" s="393"/>
      <c r="D2" s="393"/>
      <c r="E2" s="395" t="s">
        <v>1914</v>
      </c>
    </row>
    <row r="3" spans="1:5" ht="15.75" x14ac:dyDescent="0.25">
      <c r="A3" s="469"/>
      <c r="B3" s="469"/>
      <c r="C3" s="393"/>
      <c r="D3" s="399"/>
      <c r="E3" s="399"/>
    </row>
    <row r="4" spans="1:5" ht="19.5" customHeight="1" x14ac:dyDescent="0.25">
      <c r="A4" s="470" t="s">
        <v>1673</v>
      </c>
      <c r="B4" s="470"/>
      <c r="C4" s="470"/>
      <c r="D4" s="470"/>
      <c r="E4" s="470"/>
    </row>
    <row r="5" spans="1:5" ht="49.5" customHeight="1" x14ac:dyDescent="0.2">
      <c r="A5" s="486" t="s">
        <v>1915</v>
      </c>
      <c r="B5" s="486"/>
      <c r="C5" s="486"/>
      <c r="D5" s="486"/>
      <c r="E5" s="486"/>
    </row>
    <row r="6" spans="1:5" ht="15.75" x14ac:dyDescent="0.25">
      <c r="A6" s="472"/>
      <c r="B6" s="472"/>
      <c r="E6" s="473" t="s">
        <v>1675</v>
      </c>
    </row>
    <row r="7" spans="1:5" ht="30" customHeight="1" x14ac:dyDescent="0.2">
      <c r="A7" s="429" t="s">
        <v>1676</v>
      </c>
      <c r="B7" s="429" t="s">
        <v>5</v>
      </c>
      <c r="C7" s="430" t="s">
        <v>1804</v>
      </c>
      <c r="D7" s="533" t="s">
        <v>43</v>
      </c>
      <c r="E7" s="430" t="s">
        <v>53</v>
      </c>
    </row>
    <row r="8" spans="1:5" ht="16.5" hidden="1" customHeight="1" x14ac:dyDescent="0.25">
      <c r="A8" s="474">
        <v>1</v>
      </c>
      <c r="B8" s="475" t="s">
        <v>1806</v>
      </c>
      <c r="C8" s="463"/>
      <c r="D8" s="463"/>
      <c r="E8" s="535" t="e">
        <f>D8/C8*100</f>
        <v>#DIV/0!</v>
      </c>
    </row>
    <row r="9" spans="1:5" ht="15.75" hidden="1" x14ac:dyDescent="0.25">
      <c r="A9" s="477">
        <v>2</v>
      </c>
      <c r="B9" s="475" t="s">
        <v>1807</v>
      </c>
      <c r="C9" s="463"/>
      <c r="D9" s="463"/>
      <c r="E9" s="536" t="e">
        <f t="shared" ref="E9:E26" si="0">D9/C9*100</f>
        <v>#DIV/0!</v>
      </c>
    </row>
    <row r="10" spans="1:5" ht="15.75" hidden="1" x14ac:dyDescent="0.25">
      <c r="A10" s="477">
        <v>3</v>
      </c>
      <c r="B10" s="475" t="s">
        <v>1808</v>
      </c>
      <c r="C10" s="463"/>
      <c r="D10" s="463"/>
      <c r="E10" s="536" t="e">
        <f t="shared" si="0"/>
        <v>#DIV/0!</v>
      </c>
    </row>
    <row r="11" spans="1:5" ht="15.75" hidden="1" x14ac:dyDescent="0.25">
      <c r="A11" s="477">
        <v>4</v>
      </c>
      <c r="B11" s="475" t="s">
        <v>1809</v>
      </c>
      <c r="C11" s="463"/>
      <c r="D11" s="463"/>
      <c r="E11" s="536" t="e">
        <f t="shared" si="0"/>
        <v>#DIV/0!</v>
      </c>
    </row>
    <row r="12" spans="1:5" ht="15.75" hidden="1" x14ac:dyDescent="0.25">
      <c r="A12" s="477">
        <v>5</v>
      </c>
      <c r="B12" s="475" t="s">
        <v>1810</v>
      </c>
      <c r="C12" s="463"/>
      <c r="D12" s="463"/>
      <c r="E12" s="536" t="e">
        <f t="shared" si="0"/>
        <v>#DIV/0!</v>
      </c>
    </row>
    <row r="13" spans="1:5" ht="15.75" hidden="1" x14ac:dyDescent="0.25">
      <c r="A13" s="477">
        <v>6</v>
      </c>
      <c r="B13" s="475" t="s">
        <v>1811</v>
      </c>
      <c r="C13" s="463"/>
      <c r="D13" s="463"/>
      <c r="E13" s="536" t="e">
        <f t="shared" si="0"/>
        <v>#DIV/0!</v>
      </c>
    </row>
    <row r="14" spans="1:5" ht="15.75" hidden="1" x14ac:dyDescent="0.25">
      <c r="A14" s="477">
        <v>7</v>
      </c>
      <c r="B14" s="475" t="s">
        <v>1812</v>
      </c>
      <c r="C14" s="463"/>
      <c r="D14" s="463"/>
      <c r="E14" s="536" t="e">
        <f t="shared" si="0"/>
        <v>#DIV/0!</v>
      </c>
    </row>
    <row r="15" spans="1:5" ht="15.75" hidden="1" x14ac:dyDescent="0.25">
      <c r="A15" s="477">
        <v>8</v>
      </c>
      <c r="B15" s="475" t="s">
        <v>1813</v>
      </c>
      <c r="C15" s="463"/>
      <c r="D15" s="463"/>
      <c r="E15" s="536" t="e">
        <f t="shared" si="0"/>
        <v>#DIV/0!</v>
      </c>
    </row>
    <row r="16" spans="1:5" ht="15.75" hidden="1" x14ac:dyDescent="0.25">
      <c r="A16" s="477">
        <v>9</v>
      </c>
      <c r="B16" s="475" t="s">
        <v>1814</v>
      </c>
      <c r="C16" s="463"/>
      <c r="D16" s="463"/>
      <c r="E16" s="536" t="e">
        <f t="shared" si="0"/>
        <v>#DIV/0!</v>
      </c>
    </row>
    <row r="17" spans="1:6" ht="15.75" hidden="1" x14ac:dyDescent="0.25">
      <c r="A17" s="477">
        <v>10</v>
      </c>
      <c r="B17" s="475" t="s">
        <v>1815</v>
      </c>
      <c r="C17" s="463"/>
      <c r="D17" s="463"/>
      <c r="E17" s="536" t="e">
        <f t="shared" si="0"/>
        <v>#DIV/0!</v>
      </c>
    </row>
    <row r="18" spans="1:6" ht="15.75" hidden="1" x14ac:dyDescent="0.25">
      <c r="A18" s="477">
        <v>11</v>
      </c>
      <c r="B18" s="475" t="s">
        <v>1816</v>
      </c>
      <c r="C18" s="463"/>
      <c r="D18" s="463"/>
      <c r="E18" s="536" t="e">
        <f t="shared" si="0"/>
        <v>#DIV/0!</v>
      </c>
    </row>
    <row r="19" spans="1:6" ht="15.75" hidden="1" x14ac:dyDescent="0.25">
      <c r="A19" s="477">
        <v>12</v>
      </c>
      <c r="B19" s="475" t="s">
        <v>1817</v>
      </c>
      <c r="C19" s="463"/>
      <c r="D19" s="463"/>
      <c r="E19" s="536" t="e">
        <f t="shared" si="0"/>
        <v>#DIV/0!</v>
      </c>
    </row>
    <row r="20" spans="1:6" ht="15.75" hidden="1" x14ac:dyDescent="0.25">
      <c r="A20" s="477">
        <v>13</v>
      </c>
      <c r="B20" s="475" t="s">
        <v>1829</v>
      </c>
      <c r="C20" s="463"/>
      <c r="D20" s="463"/>
      <c r="E20" s="536" t="e">
        <f t="shared" si="0"/>
        <v>#DIV/0!</v>
      </c>
    </row>
    <row r="21" spans="1:6" ht="15.75" hidden="1" x14ac:dyDescent="0.25">
      <c r="A21" s="477">
        <v>14</v>
      </c>
      <c r="B21" s="475" t="s">
        <v>1818</v>
      </c>
      <c r="C21" s="463"/>
      <c r="D21" s="463"/>
      <c r="E21" s="536" t="e">
        <f t="shared" si="0"/>
        <v>#DIV/0!</v>
      </c>
    </row>
    <row r="22" spans="1:6" ht="15.75" hidden="1" x14ac:dyDescent="0.25">
      <c r="A22" s="477">
        <v>15</v>
      </c>
      <c r="B22" s="475" t="s">
        <v>1819</v>
      </c>
      <c r="C22" s="463"/>
      <c r="D22" s="463"/>
      <c r="E22" s="536" t="e">
        <f t="shared" si="0"/>
        <v>#DIV/0!</v>
      </c>
    </row>
    <row r="23" spans="1:6" ht="15.75" hidden="1" x14ac:dyDescent="0.25">
      <c r="A23" s="477">
        <v>16</v>
      </c>
      <c r="B23" s="475" t="s">
        <v>1820</v>
      </c>
      <c r="C23" s="463"/>
      <c r="D23" s="463"/>
      <c r="E23" s="536" t="e">
        <f t="shared" si="0"/>
        <v>#DIV/0!</v>
      </c>
    </row>
    <row r="24" spans="1:6" ht="15.75" hidden="1" x14ac:dyDescent="0.25">
      <c r="A24" s="477">
        <v>17</v>
      </c>
      <c r="B24" s="475" t="s">
        <v>1821</v>
      </c>
      <c r="C24" s="463"/>
      <c r="D24" s="463"/>
      <c r="E24" s="536" t="e">
        <f t="shared" si="0"/>
        <v>#DIV/0!</v>
      </c>
    </row>
    <row r="25" spans="1:6" ht="15.75" hidden="1" x14ac:dyDescent="0.25">
      <c r="A25" s="477">
        <v>18</v>
      </c>
      <c r="B25" s="475" t="s">
        <v>1822</v>
      </c>
      <c r="C25" s="463"/>
      <c r="D25" s="463"/>
      <c r="E25" s="536" t="e">
        <f t="shared" si="0"/>
        <v>#DIV/0!</v>
      </c>
    </row>
    <row r="26" spans="1:6" ht="15.75" x14ac:dyDescent="0.25">
      <c r="A26" s="477">
        <v>1</v>
      </c>
      <c r="B26" s="475" t="s">
        <v>1830</v>
      </c>
      <c r="C26" s="463">
        <v>28304.444440000003</v>
      </c>
      <c r="D26" s="463">
        <v>28304.44443</v>
      </c>
      <c r="E26" s="536">
        <f t="shared" si="0"/>
        <v>99.999999964669854</v>
      </c>
      <c r="F26" s="481"/>
    </row>
    <row r="27" spans="1:6" ht="15.75" x14ac:dyDescent="0.25">
      <c r="A27" s="479"/>
      <c r="B27" s="475"/>
      <c r="C27" s="463"/>
      <c r="D27" s="463"/>
      <c r="E27" s="536"/>
    </row>
    <row r="28" spans="1:6" ht="19.5" customHeight="1" x14ac:dyDescent="0.25">
      <c r="A28" s="482"/>
      <c r="B28" s="483" t="s">
        <v>1823</v>
      </c>
      <c r="C28" s="484">
        <f>SUM(C8:C27)</f>
        <v>28304.444440000003</v>
      </c>
      <c r="D28" s="484">
        <f>SUM(D8:D27)</f>
        <v>28304.44443</v>
      </c>
      <c r="E28" s="537">
        <f>D28/C28*100</f>
        <v>99.999999964669854</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1878</v>
      </c>
    </row>
    <row r="2" spans="1:5" ht="15.75" x14ac:dyDescent="0.25">
      <c r="A2" s="469"/>
      <c r="C2" s="393"/>
      <c r="D2" s="393"/>
      <c r="E2" s="395" t="s">
        <v>1914</v>
      </c>
    </row>
    <row r="3" spans="1:5" ht="15.75" x14ac:dyDescent="0.25">
      <c r="A3" s="469"/>
      <c r="B3" s="469"/>
      <c r="C3" s="393"/>
      <c r="D3" s="399"/>
      <c r="E3" s="399"/>
    </row>
    <row r="4" spans="1:5" ht="19.5" customHeight="1" x14ac:dyDescent="0.25">
      <c r="A4" s="470" t="s">
        <v>1673</v>
      </c>
      <c r="B4" s="470"/>
      <c r="C4" s="470"/>
      <c r="D4" s="470"/>
      <c r="E4" s="470"/>
    </row>
    <row r="5" spans="1:5" ht="57" customHeight="1" x14ac:dyDescent="0.2">
      <c r="A5" s="486" t="s">
        <v>1916</v>
      </c>
      <c r="B5" s="486"/>
      <c r="C5" s="486"/>
      <c r="D5" s="486"/>
      <c r="E5" s="486"/>
    </row>
    <row r="6" spans="1:5" ht="15.75" x14ac:dyDescent="0.25">
      <c r="A6" s="472"/>
      <c r="B6" s="472"/>
      <c r="E6" s="473" t="s">
        <v>1675</v>
      </c>
    </row>
    <row r="7" spans="1:5" ht="35.25" customHeight="1" x14ac:dyDescent="0.2">
      <c r="A7" s="429" t="s">
        <v>1676</v>
      </c>
      <c r="B7" s="429" t="s">
        <v>5</v>
      </c>
      <c r="C7" s="430" t="s">
        <v>1804</v>
      </c>
      <c r="D7" s="533" t="s">
        <v>43</v>
      </c>
      <c r="E7" s="534" t="s">
        <v>53</v>
      </c>
    </row>
    <row r="8" spans="1:5" ht="16.5" customHeight="1" x14ac:dyDescent="0.25">
      <c r="A8" s="474">
        <v>1</v>
      </c>
      <c r="B8" s="475" t="s">
        <v>1806</v>
      </c>
      <c r="C8" s="463">
        <v>4243.3199999999988</v>
      </c>
      <c r="D8" s="463">
        <v>4243.3199999999988</v>
      </c>
      <c r="E8" s="535">
        <f>D8/C8*100</f>
        <v>100</v>
      </c>
    </row>
    <row r="9" spans="1:5" ht="15.75" x14ac:dyDescent="0.25">
      <c r="A9" s="477">
        <v>2</v>
      </c>
      <c r="B9" s="475" t="s">
        <v>1807</v>
      </c>
      <c r="C9" s="463">
        <v>5686.0970000000007</v>
      </c>
      <c r="D9" s="463">
        <v>5686.0970000000007</v>
      </c>
      <c r="E9" s="536">
        <f t="shared" ref="E9:E26" si="0">D9/C9*100</f>
        <v>100</v>
      </c>
    </row>
    <row r="10" spans="1:5" ht="15.75" x14ac:dyDescent="0.25">
      <c r="A10" s="477">
        <v>3</v>
      </c>
      <c r="B10" s="475" t="s">
        <v>1808</v>
      </c>
      <c r="C10" s="463">
        <v>10988.499</v>
      </c>
      <c r="D10" s="463">
        <v>10988.499</v>
      </c>
      <c r="E10" s="536">
        <f t="shared" si="0"/>
        <v>100</v>
      </c>
    </row>
    <row r="11" spans="1:5" ht="15.75" x14ac:dyDescent="0.25">
      <c r="A11" s="477">
        <v>4</v>
      </c>
      <c r="B11" s="475" t="s">
        <v>1809</v>
      </c>
      <c r="C11" s="463">
        <v>6393.7070000000003</v>
      </c>
      <c r="D11" s="463">
        <v>6393.7070000000003</v>
      </c>
      <c r="E11" s="536">
        <f t="shared" si="0"/>
        <v>100</v>
      </c>
    </row>
    <row r="12" spans="1:5" ht="15.75" x14ac:dyDescent="0.25">
      <c r="A12" s="477">
        <v>5</v>
      </c>
      <c r="B12" s="475" t="s">
        <v>1810</v>
      </c>
      <c r="C12" s="463">
        <v>16672.907999999999</v>
      </c>
      <c r="D12" s="463">
        <v>16672.907999999999</v>
      </c>
      <c r="E12" s="536">
        <f t="shared" si="0"/>
        <v>100</v>
      </c>
    </row>
    <row r="13" spans="1:5" ht="15.75" x14ac:dyDescent="0.25">
      <c r="A13" s="477">
        <v>6</v>
      </c>
      <c r="B13" s="475" t="s">
        <v>1811</v>
      </c>
      <c r="C13" s="463">
        <v>2906.3420000000001</v>
      </c>
      <c r="D13" s="463">
        <v>2906.3420000000001</v>
      </c>
      <c r="E13" s="536">
        <f t="shared" si="0"/>
        <v>100</v>
      </c>
    </row>
    <row r="14" spans="1:5" ht="15.75" x14ac:dyDescent="0.25">
      <c r="A14" s="477">
        <v>7</v>
      </c>
      <c r="B14" s="475" t="s">
        <v>1812</v>
      </c>
      <c r="C14" s="463">
        <v>3114.8629999999998</v>
      </c>
      <c r="D14" s="463">
        <v>3114.8629999999998</v>
      </c>
      <c r="E14" s="536">
        <f t="shared" si="0"/>
        <v>100</v>
      </c>
    </row>
    <row r="15" spans="1:5" ht="15.75" x14ac:dyDescent="0.25">
      <c r="A15" s="477">
        <v>8</v>
      </c>
      <c r="B15" s="475" t="s">
        <v>1813</v>
      </c>
      <c r="C15" s="463">
        <v>4665.0919999999996</v>
      </c>
      <c r="D15" s="463">
        <v>4665.0919999999996</v>
      </c>
      <c r="E15" s="536">
        <f t="shared" si="0"/>
        <v>100</v>
      </c>
    </row>
    <row r="16" spans="1:5" ht="15.75" x14ac:dyDescent="0.25">
      <c r="A16" s="477">
        <v>9</v>
      </c>
      <c r="B16" s="475" t="s">
        <v>1814</v>
      </c>
      <c r="C16" s="463">
        <v>3786.4159999999997</v>
      </c>
      <c r="D16" s="463">
        <v>3786.4159999999997</v>
      </c>
      <c r="E16" s="536">
        <f t="shared" si="0"/>
        <v>100</v>
      </c>
    </row>
    <row r="17" spans="1:6" ht="15.75" x14ac:dyDescent="0.25">
      <c r="A17" s="477">
        <v>10</v>
      </c>
      <c r="B17" s="475" t="s">
        <v>1815</v>
      </c>
      <c r="C17" s="463">
        <v>7024.0540000000001</v>
      </c>
      <c r="D17" s="463">
        <v>7024.0540000000001</v>
      </c>
      <c r="E17" s="536">
        <f t="shared" si="0"/>
        <v>100</v>
      </c>
    </row>
    <row r="18" spans="1:6" ht="15.75" x14ac:dyDescent="0.25">
      <c r="A18" s="477">
        <v>11</v>
      </c>
      <c r="B18" s="475" t="s">
        <v>1816</v>
      </c>
      <c r="C18" s="463">
        <v>4655.0519999999997</v>
      </c>
      <c r="D18" s="463">
        <v>4655.0519999999997</v>
      </c>
      <c r="E18" s="536">
        <f t="shared" si="0"/>
        <v>100</v>
      </c>
    </row>
    <row r="19" spans="1:6" ht="15.75" x14ac:dyDescent="0.25">
      <c r="A19" s="477">
        <v>12</v>
      </c>
      <c r="B19" s="475" t="s">
        <v>1817</v>
      </c>
      <c r="C19" s="463">
        <v>945.73199999999997</v>
      </c>
      <c r="D19" s="463">
        <v>945.73199999999997</v>
      </c>
      <c r="E19" s="536">
        <f t="shared" si="0"/>
        <v>100</v>
      </c>
    </row>
    <row r="20" spans="1:6" ht="15.75" x14ac:dyDescent="0.25">
      <c r="A20" s="477">
        <v>13</v>
      </c>
      <c r="B20" s="475" t="s">
        <v>1829</v>
      </c>
      <c r="C20" s="463">
        <v>3775.4209999999998</v>
      </c>
      <c r="D20" s="463">
        <v>3775.4209999999998</v>
      </c>
      <c r="E20" s="536">
        <f t="shared" si="0"/>
        <v>100</v>
      </c>
    </row>
    <row r="21" spans="1:6" ht="15.75" x14ac:dyDescent="0.25">
      <c r="A21" s="477">
        <v>14</v>
      </c>
      <c r="B21" s="475" t="s">
        <v>1818</v>
      </c>
      <c r="C21" s="463">
        <v>10321.162999999999</v>
      </c>
      <c r="D21" s="463">
        <v>10321.162999999999</v>
      </c>
      <c r="E21" s="536">
        <f t="shared" si="0"/>
        <v>100</v>
      </c>
    </row>
    <row r="22" spans="1:6" ht="15.75" x14ac:dyDescent="0.25">
      <c r="A22" s="477">
        <v>15</v>
      </c>
      <c r="B22" s="475" t="s">
        <v>1819</v>
      </c>
      <c r="C22" s="463">
        <v>3041.23</v>
      </c>
      <c r="D22" s="463">
        <v>3041.23</v>
      </c>
      <c r="E22" s="536">
        <f t="shared" si="0"/>
        <v>100</v>
      </c>
    </row>
    <row r="23" spans="1:6" ht="15.75" x14ac:dyDescent="0.25">
      <c r="A23" s="477">
        <v>16</v>
      </c>
      <c r="B23" s="475" t="s">
        <v>1820</v>
      </c>
      <c r="C23" s="463">
        <v>3881.7060000000001</v>
      </c>
      <c r="D23" s="463">
        <v>3881.7060000000001</v>
      </c>
      <c r="E23" s="536">
        <f t="shared" si="0"/>
        <v>100</v>
      </c>
    </row>
    <row r="24" spans="1:6" ht="15.75" x14ac:dyDescent="0.25">
      <c r="A24" s="477">
        <v>17</v>
      </c>
      <c r="B24" s="475" t="s">
        <v>1821</v>
      </c>
      <c r="C24" s="463">
        <v>3505.3834000000002</v>
      </c>
      <c r="D24" s="463">
        <v>3505.3834000000002</v>
      </c>
      <c r="E24" s="536">
        <f t="shared" si="0"/>
        <v>100</v>
      </c>
    </row>
    <row r="25" spans="1:6" ht="15.75" x14ac:dyDescent="0.25">
      <c r="A25" s="477">
        <v>18</v>
      </c>
      <c r="B25" s="475" t="s">
        <v>1822</v>
      </c>
      <c r="C25" s="463">
        <v>7264.4859999999999</v>
      </c>
      <c r="D25" s="463">
        <v>7264.4859999999999</v>
      </c>
      <c r="E25" s="536">
        <f t="shared" si="0"/>
        <v>100</v>
      </c>
    </row>
    <row r="26" spans="1:6" ht="15.75" x14ac:dyDescent="0.25">
      <c r="A26" s="477">
        <v>19</v>
      </c>
      <c r="B26" s="475" t="s">
        <v>1830</v>
      </c>
      <c r="C26" s="463">
        <v>49896.8946</v>
      </c>
      <c r="D26" s="463">
        <v>49896.8946</v>
      </c>
      <c r="E26" s="536">
        <f t="shared" si="0"/>
        <v>100</v>
      </c>
      <c r="F26" s="481"/>
    </row>
    <row r="27" spans="1:6" ht="15.75" x14ac:dyDescent="0.25">
      <c r="A27" s="479"/>
      <c r="B27" s="475"/>
      <c r="C27" s="463"/>
      <c r="D27" s="463"/>
      <c r="E27" s="536"/>
    </row>
    <row r="28" spans="1:6" ht="19.5" customHeight="1" x14ac:dyDescent="0.25">
      <c r="A28" s="482"/>
      <c r="B28" s="483" t="s">
        <v>1823</v>
      </c>
      <c r="C28" s="484">
        <f>SUM(C8:C27)</f>
        <v>152768.36600000001</v>
      </c>
      <c r="D28" s="484">
        <f>SUM(D8:D27)</f>
        <v>152768.36600000001</v>
      </c>
      <c r="E28" s="537">
        <f>D28/C28*100</f>
        <v>100</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1917</v>
      </c>
    </row>
    <row r="2" spans="1:5" ht="15.75" x14ac:dyDescent="0.25">
      <c r="A2" s="469"/>
      <c r="C2" s="393"/>
      <c r="D2" s="393"/>
      <c r="E2" s="395" t="s">
        <v>1914</v>
      </c>
    </row>
    <row r="3" spans="1:5" ht="15.75" x14ac:dyDescent="0.25">
      <c r="A3" s="469"/>
      <c r="B3" s="469"/>
      <c r="C3" s="393"/>
      <c r="D3" s="399"/>
      <c r="E3" s="399"/>
    </row>
    <row r="4" spans="1:5" ht="19.5" customHeight="1" x14ac:dyDescent="0.25">
      <c r="A4" s="470" t="s">
        <v>1673</v>
      </c>
      <c r="B4" s="470"/>
      <c r="C4" s="470"/>
      <c r="D4" s="470"/>
      <c r="E4" s="470"/>
    </row>
    <row r="5" spans="1:5" ht="35.25" customHeight="1" x14ac:dyDescent="0.2">
      <c r="A5" s="486" t="s">
        <v>1918</v>
      </c>
      <c r="B5" s="486"/>
      <c r="C5" s="486"/>
      <c r="D5" s="486"/>
      <c r="E5" s="486"/>
    </row>
    <row r="6" spans="1:5" ht="15.75" x14ac:dyDescent="0.25">
      <c r="A6" s="472"/>
      <c r="B6" s="472"/>
      <c r="E6" s="473" t="s">
        <v>1675</v>
      </c>
    </row>
    <row r="7" spans="1:5" ht="29.25" customHeight="1" x14ac:dyDescent="0.2">
      <c r="A7" s="429" t="s">
        <v>1676</v>
      </c>
      <c r="B7" s="429" t="s">
        <v>5</v>
      </c>
      <c r="C7" s="430" t="s">
        <v>1804</v>
      </c>
      <c r="D7" s="533" t="s">
        <v>43</v>
      </c>
      <c r="E7" s="430" t="s">
        <v>53</v>
      </c>
    </row>
    <row r="8" spans="1:5" ht="16.5" hidden="1" customHeight="1" x14ac:dyDescent="0.25">
      <c r="A8" s="474">
        <v>1</v>
      </c>
      <c r="B8" s="475" t="s">
        <v>1806</v>
      </c>
      <c r="C8" s="463"/>
      <c r="D8" s="463"/>
      <c r="E8" s="535" t="e">
        <f>D8/C8*100</f>
        <v>#DIV/0!</v>
      </c>
    </row>
    <row r="9" spans="1:5" ht="15.75" hidden="1" x14ac:dyDescent="0.25">
      <c r="A9" s="477">
        <v>2</v>
      </c>
      <c r="B9" s="475" t="s">
        <v>1807</v>
      </c>
      <c r="C9" s="463"/>
      <c r="D9" s="463"/>
      <c r="E9" s="536" t="e">
        <f t="shared" ref="E9:E26" si="0">D9/C9*100</f>
        <v>#DIV/0!</v>
      </c>
    </row>
    <row r="10" spans="1:5" ht="15.75" hidden="1" x14ac:dyDescent="0.25">
      <c r="A10" s="477">
        <v>3</v>
      </c>
      <c r="B10" s="475" t="s">
        <v>1808</v>
      </c>
      <c r="C10" s="463"/>
      <c r="D10" s="463"/>
      <c r="E10" s="536" t="e">
        <f t="shared" si="0"/>
        <v>#DIV/0!</v>
      </c>
    </row>
    <row r="11" spans="1:5" ht="15.75" hidden="1" x14ac:dyDescent="0.25">
      <c r="A11" s="477">
        <v>4</v>
      </c>
      <c r="B11" s="475" t="s">
        <v>1809</v>
      </c>
      <c r="C11" s="463"/>
      <c r="D11" s="463"/>
      <c r="E11" s="536" t="e">
        <f t="shared" si="0"/>
        <v>#DIV/0!</v>
      </c>
    </row>
    <row r="12" spans="1:5" ht="15.75" hidden="1" x14ac:dyDescent="0.25">
      <c r="A12" s="477">
        <v>5</v>
      </c>
      <c r="B12" s="475" t="s">
        <v>1810</v>
      </c>
      <c r="C12" s="463"/>
      <c r="D12" s="463"/>
      <c r="E12" s="536" t="e">
        <f t="shared" si="0"/>
        <v>#DIV/0!</v>
      </c>
    </row>
    <row r="13" spans="1:5" ht="15.75" hidden="1" x14ac:dyDescent="0.25">
      <c r="A13" s="477">
        <v>6</v>
      </c>
      <c r="B13" s="475" t="s">
        <v>1811</v>
      </c>
      <c r="C13" s="463"/>
      <c r="D13" s="463"/>
      <c r="E13" s="536" t="e">
        <f t="shared" si="0"/>
        <v>#DIV/0!</v>
      </c>
    </row>
    <row r="14" spans="1:5" ht="15.75" hidden="1" x14ac:dyDescent="0.25">
      <c r="A14" s="477">
        <v>7</v>
      </c>
      <c r="B14" s="475" t="s">
        <v>1812</v>
      </c>
      <c r="C14" s="463"/>
      <c r="D14" s="463"/>
      <c r="E14" s="536" t="e">
        <f t="shared" si="0"/>
        <v>#DIV/0!</v>
      </c>
    </row>
    <row r="15" spans="1:5" ht="15.75" x14ac:dyDescent="0.25">
      <c r="A15" s="477">
        <v>1</v>
      </c>
      <c r="B15" s="475" t="s">
        <v>1813</v>
      </c>
      <c r="C15" s="463">
        <v>6044.6059200000009</v>
      </c>
      <c r="D15" s="463">
        <v>6044.6059200000009</v>
      </c>
      <c r="E15" s="536">
        <f t="shared" si="0"/>
        <v>100</v>
      </c>
    </row>
    <row r="16" spans="1:5" ht="15.75" hidden="1" x14ac:dyDescent="0.25">
      <c r="A16" s="477">
        <v>9</v>
      </c>
      <c r="B16" s="475" t="s">
        <v>1814</v>
      </c>
      <c r="C16" s="463"/>
      <c r="D16" s="463"/>
      <c r="E16" s="536" t="e">
        <f t="shared" si="0"/>
        <v>#DIV/0!</v>
      </c>
    </row>
    <row r="17" spans="1:6" ht="15.75" x14ac:dyDescent="0.25">
      <c r="A17" s="477">
        <v>2</v>
      </c>
      <c r="B17" s="475" t="s">
        <v>1815</v>
      </c>
      <c r="C17" s="463">
        <v>13389.11</v>
      </c>
      <c r="D17" s="463">
        <v>13389.109999999999</v>
      </c>
      <c r="E17" s="536">
        <f t="shared" si="0"/>
        <v>99.999999999999986</v>
      </c>
    </row>
    <row r="18" spans="1:6" ht="15.75" hidden="1" x14ac:dyDescent="0.25">
      <c r="A18" s="477">
        <v>11</v>
      </c>
      <c r="B18" s="475" t="s">
        <v>1816</v>
      </c>
      <c r="C18" s="463"/>
      <c r="D18" s="463"/>
      <c r="E18" s="536" t="e">
        <f t="shared" si="0"/>
        <v>#DIV/0!</v>
      </c>
    </row>
    <row r="19" spans="1:6" ht="15.75" x14ac:dyDescent="0.25">
      <c r="A19" s="477">
        <v>3</v>
      </c>
      <c r="B19" s="475" t="s">
        <v>1817</v>
      </c>
      <c r="C19" s="463">
        <v>7434.6561400000001</v>
      </c>
      <c r="D19" s="463">
        <v>7434.6561400000001</v>
      </c>
      <c r="E19" s="536">
        <f t="shared" si="0"/>
        <v>100</v>
      </c>
    </row>
    <row r="20" spans="1:6" ht="15.75" hidden="1" x14ac:dyDescent="0.25">
      <c r="A20" s="477">
        <v>13</v>
      </c>
      <c r="B20" s="475" t="s">
        <v>1829</v>
      </c>
      <c r="C20" s="463"/>
      <c r="D20" s="463"/>
      <c r="E20" s="536" t="e">
        <f t="shared" si="0"/>
        <v>#DIV/0!</v>
      </c>
    </row>
    <row r="21" spans="1:6" ht="15.75" x14ac:dyDescent="0.25">
      <c r="A21" s="477">
        <v>4</v>
      </c>
      <c r="B21" s="475" t="s">
        <v>1818</v>
      </c>
      <c r="C21" s="463">
        <v>15100.306550000001</v>
      </c>
      <c r="D21" s="463">
        <v>15100.306550000001</v>
      </c>
      <c r="E21" s="536">
        <f t="shared" si="0"/>
        <v>100</v>
      </c>
    </row>
    <row r="22" spans="1:6" ht="15.75" hidden="1" x14ac:dyDescent="0.25">
      <c r="A22" s="477">
        <v>15</v>
      </c>
      <c r="B22" s="475" t="s">
        <v>1819</v>
      </c>
      <c r="C22" s="463"/>
      <c r="D22" s="463"/>
      <c r="E22" s="536" t="e">
        <f t="shared" si="0"/>
        <v>#DIV/0!</v>
      </c>
    </row>
    <row r="23" spans="1:6" ht="15.75" hidden="1" x14ac:dyDescent="0.25">
      <c r="A23" s="477">
        <v>16</v>
      </c>
      <c r="B23" s="475" t="s">
        <v>1820</v>
      </c>
      <c r="C23" s="463"/>
      <c r="D23" s="463"/>
      <c r="E23" s="536" t="e">
        <f t="shared" si="0"/>
        <v>#DIV/0!</v>
      </c>
    </row>
    <row r="24" spans="1:6" ht="15.75" hidden="1" x14ac:dyDescent="0.25">
      <c r="A24" s="477">
        <v>17</v>
      </c>
      <c r="B24" s="475" t="s">
        <v>1821</v>
      </c>
      <c r="C24" s="463"/>
      <c r="D24" s="463"/>
      <c r="E24" s="536" t="e">
        <f t="shared" si="0"/>
        <v>#DIV/0!</v>
      </c>
    </row>
    <row r="25" spans="1:6" ht="15.75" hidden="1" x14ac:dyDescent="0.25">
      <c r="A25" s="477">
        <v>18</v>
      </c>
      <c r="B25" s="475" t="s">
        <v>1822</v>
      </c>
      <c r="C25" s="463"/>
      <c r="D25" s="463"/>
      <c r="E25" s="536" t="e">
        <f t="shared" si="0"/>
        <v>#DIV/0!</v>
      </c>
    </row>
    <row r="26" spans="1:6" ht="15.75" x14ac:dyDescent="0.25">
      <c r="A26" s="477">
        <v>5</v>
      </c>
      <c r="B26" s="475" t="s">
        <v>1830</v>
      </c>
      <c r="C26" s="463">
        <v>3738.4526999999998</v>
      </c>
      <c r="D26" s="463">
        <v>3738.4526999999998</v>
      </c>
      <c r="E26" s="536">
        <f t="shared" si="0"/>
        <v>100</v>
      </c>
      <c r="F26" s="481"/>
    </row>
    <row r="27" spans="1:6" ht="15.75" x14ac:dyDescent="0.25">
      <c r="A27" s="479"/>
      <c r="B27" s="475"/>
      <c r="C27" s="463"/>
      <c r="D27" s="463"/>
      <c r="E27" s="536"/>
    </row>
    <row r="28" spans="1:6" ht="19.5" customHeight="1" x14ac:dyDescent="0.2">
      <c r="A28" s="718"/>
      <c r="B28" s="483" t="s">
        <v>1823</v>
      </c>
      <c r="C28" s="484">
        <f>SUM(C8:C27)</f>
        <v>45707.131310000004</v>
      </c>
      <c r="D28" s="484">
        <f>SUM(D8:D27)</f>
        <v>45707.131310000004</v>
      </c>
      <c r="E28" s="537">
        <f>D28/C28*100</f>
        <v>100</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13" ht="15.75" x14ac:dyDescent="0.25">
      <c r="A1" s="469"/>
      <c r="C1" s="393"/>
      <c r="D1" s="393"/>
      <c r="E1" s="399" t="s">
        <v>1919</v>
      </c>
    </row>
    <row r="2" spans="1:13" ht="15.75" x14ac:dyDescent="0.25">
      <c r="A2" s="469"/>
      <c r="C2" s="393"/>
      <c r="D2" s="393"/>
      <c r="E2" s="395" t="s">
        <v>1914</v>
      </c>
    </row>
    <row r="3" spans="1:13" ht="15.75" x14ac:dyDescent="0.25">
      <c r="A3" s="469"/>
      <c r="B3" s="469"/>
      <c r="C3" s="393"/>
      <c r="D3" s="399"/>
      <c r="E3" s="399"/>
    </row>
    <row r="4" spans="1:13" ht="19.5" customHeight="1" x14ac:dyDescent="0.25">
      <c r="A4" s="470" t="s">
        <v>1673</v>
      </c>
      <c r="B4" s="470"/>
      <c r="C4" s="470"/>
      <c r="D4" s="470"/>
      <c r="E4" s="470"/>
    </row>
    <row r="5" spans="1:13" ht="43.5" customHeight="1" x14ac:dyDescent="0.2">
      <c r="A5" s="486" t="s">
        <v>1920</v>
      </c>
      <c r="B5" s="486"/>
      <c r="C5" s="486"/>
      <c r="D5" s="486"/>
      <c r="E5" s="486"/>
    </row>
    <row r="6" spans="1:13" ht="15.75" x14ac:dyDescent="0.25">
      <c r="A6" s="472"/>
      <c r="B6" s="472"/>
      <c r="E6" s="473" t="s">
        <v>1675</v>
      </c>
    </row>
    <row r="7" spans="1:13" ht="30" customHeight="1" x14ac:dyDescent="0.2">
      <c r="A7" s="429" t="s">
        <v>1676</v>
      </c>
      <c r="B7" s="429" t="s">
        <v>5</v>
      </c>
      <c r="C7" s="430" t="s">
        <v>1804</v>
      </c>
      <c r="D7" s="533" t="s">
        <v>43</v>
      </c>
      <c r="E7" s="430" t="s">
        <v>53</v>
      </c>
      <c r="M7" s="481"/>
    </row>
    <row r="8" spans="1:13" ht="16.5" hidden="1" customHeight="1" x14ac:dyDescent="0.25">
      <c r="A8" s="474">
        <v>1</v>
      </c>
      <c r="B8" s="475" t="s">
        <v>1806</v>
      </c>
      <c r="C8" s="463"/>
      <c r="D8" s="463"/>
      <c r="E8" s="535" t="e">
        <f>D8/C8*100</f>
        <v>#DIV/0!</v>
      </c>
    </row>
    <row r="9" spans="1:13" ht="15.75" hidden="1" x14ac:dyDescent="0.25">
      <c r="A9" s="477">
        <v>2</v>
      </c>
      <c r="B9" s="475" t="s">
        <v>1807</v>
      </c>
      <c r="C9" s="463"/>
      <c r="D9" s="463"/>
      <c r="E9" s="536" t="e">
        <f t="shared" ref="E9:E26" si="0">D9/C9*100</f>
        <v>#DIV/0!</v>
      </c>
    </row>
    <row r="10" spans="1:13" ht="15.75" hidden="1" x14ac:dyDescent="0.25">
      <c r="A10" s="477">
        <v>3</v>
      </c>
      <c r="B10" s="475" t="s">
        <v>1808</v>
      </c>
      <c r="C10" s="463"/>
      <c r="D10" s="463"/>
      <c r="E10" s="536" t="e">
        <f t="shared" si="0"/>
        <v>#DIV/0!</v>
      </c>
    </row>
    <row r="11" spans="1:13" ht="15.75" hidden="1" x14ac:dyDescent="0.25">
      <c r="A11" s="477">
        <v>4</v>
      </c>
      <c r="B11" s="475" t="s">
        <v>1809</v>
      </c>
      <c r="C11" s="463"/>
      <c r="D11" s="463"/>
      <c r="E11" s="536" t="e">
        <f t="shared" si="0"/>
        <v>#DIV/0!</v>
      </c>
    </row>
    <row r="12" spans="1:13" ht="15.75" hidden="1" x14ac:dyDescent="0.25">
      <c r="A12" s="477">
        <v>5</v>
      </c>
      <c r="B12" s="475" t="s">
        <v>1810</v>
      </c>
      <c r="C12" s="463"/>
      <c r="D12" s="463"/>
      <c r="E12" s="536" t="e">
        <f t="shared" si="0"/>
        <v>#DIV/0!</v>
      </c>
    </row>
    <row r="13" spans="1:13" ht="15.75" hidden="1" x14ac:dyDescent="0.25">
      <c r="A13" s="477">
        <v>6</v>
      </c>
      <c r="B13" s="475" t="s">
        <v>1811</v>
      </c>
      <c r="C13" s="463"/>
      <c r="D13" s="463"/>
      <c r="E13" s="536" t="e">
        <f t="shared" si="0"/>
        <v>#DIV/0!</v>
      </c>
    </row>
    <row r="14" spans="1:13" ht="15.75" hidden="1" x14ac:dyDescent="0.25">
      <c r="A14" s="477">
        <v>7</v>
      </c>
      <c r="B14" s="475" t="s">
        <v>1812</v>
      </c>
      <c r="C14" s="463"/>
      <c r="D14" s="463"/>
      <c r="E14" s="536" t="e">
        <f t="shared" si="0"/>
        <v>#DIV/0!</v>
      </c>
    </row>
    <row r="15" spans="1:13" ht="15.75" hidden="1" x14ac:dyDescent="0.25">
      <c r="A15" s="477">
        <v>8</v>
      </c>
      <c r="B15" s="475" t="s">
        <v>1813</v>
      </c>
      <c r="C15" s="463"/>
      <c r="D15" s="463"/>
      <c r="E15" s="536" t="e">
        <f t="shared" si="0"/>
        <v>#DIV/0!</v>
      </c>
    </row>
    <row r="16" spans="1:13" ht="15.75" hidden="1" x14ac:dyDescent="0.25">
      <c r="A16" s="477">
        <v>9</v>
      </c>
      <c r="B16" s="475" t="s">
        <v>1814</v>
      </c>
      <c r="C16" s="463"/>
      <c r="D16" s="463"/>
      <c r="E16" s="536" t="e">
        <f t="shared" si="0"/>
        <v>#DIV/0!</v>
      </c>
    </row>
    <row r="17" spans="1:6" ht="15.75" hidden="1" x14ac:dyDescent="0.25">
      <c r="A17" s="477">
        <v>10</v>
      </c>
      <c r="B17" s="475" t="s">
        <v>1815</v>
      </c>
      <c r="C17" s="463"/>
      <c r="D17" s="463"/>
      <c r="E17" s="536" t="e">
        <f t="shared" si="0"/>
        <v>#DIV/0!</v>
      </c>
    </row>
    <row r="18" spans="1:6" ht="15.75" hidden="1" x14ac:dyDescent="0.25">
      <c r="A18" s="477">
        <v>11</v>
      </c>
      <c r="B18" s="475" t="s">
        <v>1816</v>
      </c>
      <c r="C18" s="463"/>
      <c r="D18" s="463"/>
      <c r="E18" s="536" t="e">
        <f t="shared" si="0"/>
        <v>#DIV/0!</v>
      </c>
    </row>
    <row r="19" spans="1:6" ht="15.75" hidden="1" x14ac:dyDescent="0.25">
      <c r="A19" s="477">
        <v>12</v>
      </c>
      <c r="B19" s="475" t="s">
        <v>1817</v>
      </c>
      <c r="C19" s="463"/>
      <c r="D19" s="463"/>
      <c r="E19" s="536" t="e">
        <f t="shared" si="0"/>
        <v>#DIV/0!</v>
      </c>
    </row>
    <row r="20" spans="1:6" ht="15.75" hidden="1" x14ac:dyDescent="0.25">
      <c r="A20" s="477">
        <v>13</v>
      </c>
      <c r="B20" s="475" t="s">
        <v>1829</v>
      </c>
      <c r="C20" s="463"/>
      <c r="D20" s="463"/>
      <c r="E20" s="536" t="e">
        <f t="shared" si="0"/>
        <v>#DIV/0!</v>
      </c>
    </row>
    <row r="21" spans="1:6" ht="15.75" hidden="1" x14ac:dyDescent="0.25">
      <c r="A21" s="477">
        <v>14</v>
      </c>
      <c r="B21" s="475" t="s">
        <v>1818</v>
      </c>
      <c r="C21" s="463"/>
      <c r="D21" s="463"/>
      <c r="E21" s="536" t="e">
        <f t="shared" si="0"/>
        <v>#DIV/0!</v>
      </c>
    </row>
    <row r="22" spans="1:6" ht="15.75" hidden="1" x14ac:dyDescent="0.25">
      <c r="A22" s="477">
        <v>15</v>
      </c>
      <c r="B22" s="475" t="s">
        <v>1819</v>
      </c>
      <c r="C22" s="463"/>
      <c r="D22" s="463"/>
      <c r="E22" s="536" t="e">
        <f t="shared" si="0"/>
        <v>#DIV/0!</v>
      </c>
    </row>
    <row r="23" spans="1:6" ht="15.75" hidden="1" x14ac:dyDescent="0.25">
      <c r="A23" s="477">
        <v>16</v>
      </c>
      <c r="B23" s="475" t="s">
        <v>1820</v>
      </c>
      <c r="C23" s="463"/>
      <c r="D23" s="463"/>
      <c r="E23" s="536" t="e">
        <f t="shared" si="0"/>
        <v>#DIV/0!</v>
      </c>
    </row>
    <row r="24" spans="1:6" ht="15.75" hidden="1" x14ac:dyDescent="0.25">
      <c r="A24" s="477">
        <v>17</v>
      </c>
      <c r="B24" s="475" t="s">
        <v>1821</v>
      </c>
      <c r="C24" s="463"/>
      <c r="D24" s="463"/>
      <c r="E24" s="536" t="e">
        <f t="shared" si="0"/>
        <v>#DIV/0!</v>
      </c>
    </row>
    <row r="25" spans="1:6" ht="15.75" hidden="1" x14ac:dyDescent="0.25">
      <c r="A25" s="477">
        <v>18</v>
      </c>
      <c r="B25" s="475" t="s">
        <v>1822</v>
      </c>
      <c r="C25" s="463"/>
      <c r="D25" s="463"/>
      <c r="E25" s="536" t="e">
        <f t="shared" si="0"/>
        <v>#DIV/0!</v>
      </c>
    </row>
    <row r="26" spans="1:6" ht="16.5" x14ac:dyDescent="0.25">
      <c r="A26" s="477">
        <v>1</v>
      </c>
      <c r="B26" s="475" t="s">
        <v>1808</v>
      </c>
      <c r="C26" s="719">
        <v>69385.599999999991</v>
      </c>
      <c r="D26" s="719">
        <v>69385.600000000006</v>
      </c>
      <c r="E26" s="536">
        <f t="shared" si="0"/>
        <v>100.00000000000003</v>
      </c>
      <c r="F26" s="481"/>
    </row>
    <row r="27" spans="1:6" ht="15.75" x14ac:dyDescent="0.25">
      <c r="A27" s="479"/>
      <c r="B27" s="475"/>
      <c r="C27" s="466"/>
      <c r="D27" s="463"/>
      <c r="E27" s="536"/>
    </row>
    <row r="28" spans="1:6" ht="19.5" customHeight="1" x14ac:dyDescent="0.25">
      <c r="A28" s="482"/>
      <c r="B28" s="483" t="s">
        <v>1823</v>
      </c>
      <c r="C28" s="484">
        <f>SUM(C8:C27)</f>
        <v>69385.599999999991</v>
      </c>
      <c r="D28" s="484">
        <f>SUM(D8:D27)</f>
        <v>69385.600000000006</v>
      </c>
      <c r="E28" s="537">
        <f>D28/C28*100</f>
        <v>100.00000000000003</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1921</v>
      </c>
    </row>
    <row r="2" spans="1:5" ht="15.75" x14ac:dyDescent="0.25">
      <c r="A2" s="469"/>
      <c r="C2" s="393"/>
      <c r="D2" s="393"/>
      <c r="E2" s="395" t="s">
        <v>1914</v>
      </c>
    </row>
    <row r="3" spans="1:5" ht="15.75" x14ac:dyDescent="0.25">
      <c r="A3" s="469"/>
      <c r="B3" s="469"/>
      <c r="C3" s="393"/>
      <c r="D3" s="399"/>
      <c r="E3" s="399"/>
    </row>
    <row r="4" spans="1:5" ht="19.5" customHeight="1" x14ac:dyDescent="0.25">
      <c r="A4" s="470" t="s">
        <v>1673</v>
      </c>
      <c r="B4" s="470"/>
      <c r="C4" s="470"/>
      <c r="D4" s="470"/>
      <c r="E4" s="470"/>
    </row>
    <row r="5" spans="1:5" ht="81" customHeight="1" x14ac:dyDescent="0.2">
      <c r="A5" s="486" t="s">
        <v>1922</v>
      </c>
      <c r="B5" s="486"/>
      <c r="C5" s="486"/>
      <c r="D5" s="486"/>
      <c r="E5" s="486"/>
    </row>
    <row r="6" spans="1:5" ht="15.75" x14ac:dyDescent="0.25">
      <c r="A6" s="472"/>
      <c r="B6" s="472"/>
      <c r="E6" s="473" t="s">
        <v>1675</v>
      </c>
    </row>
    <row r="7" spans="1:5" ht="30" customHeight="1" x14ac:dyDescent="0.2">
      <c r="A7" s="429" t="s">
        <v>1676</v>
      </c>
      <c r="B7" s="429" t="s">
        <v>5</v>
      </c>
      <c r="C7" s="430" t="s">
        <v>1804</v>
      </c>
      <c r="D7" s="533" t="s">
        <v>43</v>
      </c>
      <c r="E7" s="534" t="s">
        <v>53</v>
      </c>
    </row>
    <row r="8" spans="1:5" ht="16.5" customHeight="1" x14ac:dyDescent="0.25">
      <c r="A8" s="474">
        <v>1</v>
      </c>
      <c r="B8" s="475" t="s">
        <v>1806</v>
      </c>
      <c r="C8" s="463">
        <v>3369.4</v>
      </c>
      <c r="D8" s="463">
        <v>3369.3644200000003</v>
      </c>
      <c r="E8" s="535">
        <f>D8/C8*100</f>
        <v>99.998944025642558</v>
      </c>
    </row>
    <row r="9" spans="1:5" ht="15.75" x14ac:dyDescent="0.25">
      <c r="A9" s="477">
        <v>2</v>
      </c>
      <c r="B9" s="475" t="s">
        <v>1807</v>
      </c>
      <c r="C9" s="463">
        <v>3403.4</v>
      </c>
      <c r="D9" s="463">
        <v>3267.8254000000002</v>
      </c>
      <c r="E9" s="536">
        <f t="shared" ref="E9:E24" si="0">D9/C9*100</f>
        <v>96.016495269436447</v>
      </c>
    </row>
    <row r="10" spans="1:5" ht="15.75" x14ac:dyDescent="0.25">
      <c r="A10" s="477">
        <v>3</v>
      </c>
      <c r="B10" s="475" t="s">
        <v>1808</v>
      </c>
      <c r="C10" s="463">
        <v>3403.4</v>
      </c>
      <c r="D10" s="463">
        <v>3403.4</v>
      </c>
      <c r="E10" s="536">
        <f t="shared" si="0"/>
        <v>100</v>
      </c>
    </row>
    <row r="11" spans="1:5" ht="15.75" x14ac:dyDescent="0.25">
      <c r="A11" s="477">
        <v>4</v>
      </c>
      <c r="B11" s="475" t="s">
        <v>1809</v>
      </c>
      <c r="C11" s="463">
        <v>3320.1998299999996</v>
      </c>
      <c r="D11" s="463">
        <v>3320.1168600000001</v>
      </c>
      <c r="E11" s="536">
        <f t="shared" si="0"/>
        <v>99.997501054025435</v>
      </c>
    </row>
    <row r="12" spans="1:5" ht="15.75" x14ac:dyDescent="0.25">
      <c r="A12" s="477">
        <v>5</v>
      </c>
      <c r="B12" s="475" t="s">
        <v>1810</v>
      </c>
      <c r="C12" s="463">
        <v>3403.4</v>
      </c>
      <c r="D12" s="463">
        <v>3403.4</v>
      </c>
      <c r="E12" s="536">
        <f t="shared" si="0"/>
        <v>100</v>
      </c>
    </row>
    <row r="13" spans="1:5" ht="15.75" x14ac:dyDescent="0.25">
      <c r="A13" s="477">
        <v>6</v>
      </c>
      <c r="B13" s="475" t="s">
        <v>1811</v>
      </c>
      <c r="C13" s="463">
        <v>3377.6368699999998</v>
      </c>
      <c r="D13" s="463">
        <v>3377.6368699999998</v>
      </c>
      <c r="E13" s="536">
        <f t="shared" si="0"/>
        <v>100</v>
      </c>
    </row>
    <row r="14" spans="1:5" ht="15.75" x14ac:dyDescent="0.25">
      <c r="A14" s="477">
        <v>7</v>
      </c>
      <c r="B14" s="475" t="s">
        <v>1812</v>
      </c>
      <c r="C14" s="463">
        <v>3245.5508299999997</v>
      </c>
      <c r="D14" s="463">
        <v>3245.5508299999997</v>
      </c>
      <c r="E14" s="536">
        <f t="shared" si="0"/>
        <v>100</v>
      </c>
    </row>
    <row r="15" spans="1:5" ht="15.75" x14ac:dyDescent="0.25">
      <c r="A15" s="477">
        <v>8</v>
      </c>
      <c r="B15" s="475" t="s">
        <v>1813</v>
      </c>
      <c r="C15" s="463">
        <v>2853.0801300000003</v>
      </c>
      <c r="D15" s="463">
        <v>2852.9921300000001</v>
      </c>
      <c r="E15" s="536">
        <f t="shared" si="0"/>
        <v>99.996915614143646</v>
      </c>
    </row>
    <row r="16" spans="1:5" ht="15.75" x14ac:dyDescent="0.25">
      <c r="A16" s="477">
        <v>9</v>
      </c>
      <c r="B16" s="475" t="s">
        <v>1814</v>
      </c>
      <c r="C16" s="463">
        <v>3403.4</v>
      </c>
      <c r="D16" s="463">
        <v>3403.3983999999996</v>
      </c>
      <c r="E16" s="536">
        <f t="shared" si="0"/>
        <v>99.999952988188269</v>
      </c>
    </row>
    <row r="17" spans="1:6" ht="15.75" x14ac:dyDescent="0.25">
      <c r="A17" s="477">
        <v>10</v>
      </c>
      <c r="B17" s="475" t="s">
        <v>1815</v>
      </c>
      <c r="C17" s="463">
        <v>3008.36006</v>
      </c>
      <c r="D17" s="463">
        <v>3008.2287699999997</v>
      </c>
      <c r="E17" s="536">
        <f t="shared" si="0"/>
        <v>99.995635828245895</v>
      </c>
    </row>
    <row r="18" spans="1:6" ht="15.75" x14ac:dyDescent="0.25">
      <c r="A18" s="477">
        <v>11</v>
      </c>
      <c r="B18" s="475" t="s">
        <v>1816</v>
      </c>
      <c r="C18" s="463">
        <v>3403.4</v>
      </c>
      <c r="D18" s="463">
        <v>3403.3983999999996</v>
      </c>
      <c r="E18" s="536">
        <f t="shared" si="0"/>
        <v>99.999952988188269</v>
      </c>
    </row>
    <row r="19" spans="1:6" ht="15.75" x14ac:dyDescent="0.25">
      <c r="A19" s="477">
        <v>12</v>
      </c>
      <c r="B19" s="475" t="s">
        <v>1817</v>
      </c>
      <c r="C19" s="463">
        <v>2586.4350400000003</v>
      </c>
      <c r="D19" s="463">
        <v>2302.5568700000003</v>
      </c>
      <c r="E19" s="536">
        <f t="shared" si="0"/>
        <v>89.024345649137203</v>
      </c>
    </row>
    <row r="20" spans="1:6" ht="15.75" x14ac:dyDescent="0.25">
      <c r="A20" s="477">
        <v>13</v>
      </c>
      <c r="B20" s="475" t="s">
        <v>1829</v>
      </c>
      <c r="C20" s="463">
        <v>2873.6392099999998</v>
      </c>
      <c r="D20" s="463">
        <v>2873.5643999999998</v>
      </c>
      <c r="E20" s="536">
        <f t="shared" si="0"/>
        <v>99.997396680844986</v>
      </c>
    </row>
    <row r="21" spans="1:6" ht="15.75" x14ac:dyDescent="0.25">
      <c r="A21" s="477">
        <v>14</v>
      </c>
      <c r="B21" s="475" t="s">
        <v>1818</v>
      </c>
      <c r="C21" s="463">
        <v>3403.4</v>
      </c>
      <c r="D21" s="463">
        <v>3291.9368800000002</v>
      </c>
      <c r="E21" s="536">
        <f t="shared" si="0"/>
        <v>96.724947993183292</v>
      </c>
    </row>
    <row r="22" spans="1:6" ht="15.75" x14ac:dyDescent="0.25">
      <c r="A22" s="477">
        <v>15</v>
      </c>
      <c r="B22" s="475" t="s">
        <v>1819</v>
      </c>
      <c r="C22" s="463">
        <v>3403.4</v>
      </c>
      <c r="D22" s="463">
        <v>3403.3983999999996</v>
      </c>
      <c r="E22" s="536">
        <f t="shared" si="0"/>
        <v>99.999952988188269</v>
      </c>
    </row>
    <row r="23" spans="1:6" ht="15.75" x14ac:dyDescent="0.25">
      <c r="A23" s="477">
        <v>16</v>
      </c>
      <c r="B23" s="475" t="s">
        <v>1820</v>
      </c>
      <c r="C23" s="463">
        <v>3085.6397999999999</v>
      </c>
      <c r="D23" s="463">
        <v>3085.6200599999997</v>
      </c>
      <c r="E23" s="536">
        <f t="shared" si="0"/>
        <v>99.999360262335216</v>
      </c>
    </row>
    <row r="24" spans="1:6" ht="15.75" x14ac:dyDescent="0.25">
      <c r="A24" s="477">
        <v>17</v>
      </c>
      <c r="B24" s="475" t="s">
        <v>1821</v>
      </c>
      <c r="C24" s="463">
        <v>2809.0001500000003</v>
      </c>
      <c r="D24" s="463">
        <v>2737.09726</v>
      </c>
      <c r="E24" s="536">
        <f t="shared" si="0"/>
        <v>97.440267491619736</v>
      </c>
    </row>
    <row r="25" spans="1:6" ht="15.75" x14ac:dyDescent="0.25">
      <c r="A25" s="477">
        <v>18</v>
      </c>
      <c r="B25" s="475" t="s">
        <v>1822</v>
      </c>
      <c r="C25" s="463"/>
      <c r="D25" s="463"/>
      <c r="E25" s="536"/>
    </row>
    <row r="26" spans="1:6" ht="15.75" x14ac:dyDescent="0.25">
      <c r="A26" s="477">
        <v>19</v>
      </c>
      <c r="B26" s="475" t="s">
        <v>1830</v>
      </c>
      <c r="C26" s="463"/>
      <c r="D26" s="463"/>
      <c r="E26" s="536"/>
      <c r="F26" s="481"/>
    </row>
    <row r="27" spans="1:6" ht="15.75" x14ac:dyDescent="0.25">
      <c r="A27" s="479"/>
      <c r="B27" s="475"/>
      <c r="C27" s="463"/>
      <c r="D27" s="463"/>
      <c r="E27" s="536"/>
    </row>
    <row r="28" spans="1:6" ht="19.5" customHeight="1" x14ac:dyDescent="0.25">
      <c r="A28" s="482"/>
      <c r="B28" s="483" t="s">
        <v>1823</v>
      </c>
      <c r="C28" s="484">
        <f>SUM(C8:C27)</f>
        <v>54352.741920000008</v>
      </c>
      <c r="D28" s="484">
        <f>SUM(D8:D27)</f>
        <v>53749.485950000002</v>
      </c>
      <c r="E28" s="537">
        <f>D28/C28*100</f>
        <v>98.890109406278128</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2557"/>
  <sheetViews>
    <sheetView view="pageBreakPreview" topLeftCell="A2535" zoomScaleNormal="100" zoomScaleSheetLayoutView="100" workbookViewId="0">
      <selection activeCell="J10" sqref="J10"/>
    </sheetView>
  </sheetViews>
  <sheetFormatPr defaultRowHeight="15" x14ac:dyDescent="0.25"/>
  <cols>
    <col min="1" max="1" width="67.28515625" style="305" customWidth="1"/>
    <col min="2" max="2" width="6.140625" style="305" customWidth="1"/>
    <col min="3" max="3" width="3.42578125" style="305" bestFit="1" customWidth="1"/>
    <col min="4" max="4" width="4" style="305" bestFit="1" customWidth="1"/>
    <col min="5" max="5" width="13.140625" style="305" customWidth="1"/>
    <col min="6" max="6" width="3.85546875" style="305" bestFit="1" customWidth="1"/>
    <col min="7" max="7" width="13.42578125" style="305" customWidth="1"/>
    <col min="8" max="8" width="12.140625" style="305" bestFit="1" customWidth="1"/>
    <col min="9" max="9" width="8.7109375" style="305" customWidth="1"/>
    <col min="10" max="11" width="13.140625" style="305" customWidth="1"/>
    <col min="12" max="12" width="14.140625" style="305" customWidth="1"/>
    <col min="13" max="16384" width="9.140625" style="305"/>
  </cols>
  <sheetData>
    <row r="1" spans="1:14" x14ac:dyDescent="0.25">
      <c r="F1" s="306"/>
      <c r="G1" s="306"/>
      <c r="I1" s="307" t="s">
        <v>1647</v>
      </c>
    </row>
    <row r="2" spans="1:14" ht="15.75" x14ac:dyDescent="0.25">
      <c r="F2" s="306"/>
      <c r="I2" s="2" t="s">
        <v>1</v>
      </c>
    </row>
    <row r="3" spans="1:14" x14ac:dyDescent="0.25">
      <c r="F3" s="306"/>
      <c r="I3" s="307" t="s">
        <v>2</v>
      </c>
    </row>
    <row r="4" spans="1:14" x14ac:dyDescent="0.25">
      <c r="G4" s="308"/>
      <c r="I4" s="307" t="s">
        <v>37</v>
      </c>
    </row>
    <row r="5" spans="1:14" x14ac:dyDescent="0.25">
      <c r="H5" s="309"/>
      <c r="I5" s="309"/>
    </row>
    <row r="6" spans="1:14" x14ac:dyDescent="0.25">
      <c r="A6" s="310" t="s">
        <v>1648</v>
      </c>
      <c r="B6" s="310"/>
      <c r="C6" s="310"/>
      <c r="D6" s="310"/>
      <c r="E6" s="310"/>
      <c r="F6" s="310"/>
      <c r="G6" s="310"/>
      <c r="H6" s="310"/>
      <c r="I6" s="310"/>
    </row>
    <row r="7" spans="1:14" x14ac:dyDescent="0.25">
      <c r="A7" s="310" t="s">
        <v>1649</v>
      </c>
      <c r="B7" s="310"/>
      <c r="C7" s="310"/>
      <c r="D7" s="310"/>
      <c r="E7" s="310"/>
      <c r="F7" s="310"/>
      <c r="G7" s="310"/>
      <c r="H7" s="310"/>
      <c r="I7" s="310"/>
    </row>
    <row r="8" spans="1:14" x14ac:dyDescent="0.25">
      <c r="A8" s="311"/>
      <c r="B8" s="311"/>
      <c r="C8" s="311"/>
      <c r="D8" s="311"/>
      <c r="E8" s="311"/>
      <c r="F8" s="311"/>
      <c r="G8" s="311"/>
      <c r="H8" s="311"/>
      <c r="I8" s="311"/>
    </row>
    <row r="9" spans="1:14" x14ac:dyDescent="0.25">
      <c r="I9" s="307" t="s">
        <v>3</v>
      </c>
    </row>
    <row r="10" spans="1:14" s="314" customFormat="1" ht="42.75" x14ac:dyDescent="0.25">
      <c r="A10" s="312" t="s">
        <v>5</v>
      </c>
      <c r="B10" s="312" t="s">
        <v>1650</v>
      </c>
      <c r="C10" s="312" t="s">
        <v>687</v>
      </c>
      <c r="D10" s="312" t="s">
        <v>688</v>
      </c>
      <c r="E10" s="312" t="s">
        <v>689</v>
      </c>
      <c r="F10" s="312" t="s">
        <v>690</v>
      </c>
      <c r="G10" s="312" t="s">
        <v>6</v>
      </c>
      <c r="H10" s="312" t="s">
        <v>43</v>
      </c>
      <c r="I10" s="312" t="s">
        <v>53</v>
      </c>
      <c r="J10" s="313"/>
      <c r="K10" s="313"/>
    </row>
    <row r="11" spans="1:14" s="316" customFormat="1" ht="11.25" x14ac:dyDescent="0.2">
      <c r="A11" s="279">
        <v>1</v>
      </c>
      <c r="B11" s="279">
        <v>2</v>
      </c>
      <c r="C11" s="279">
        <v>3</v>
      </c>
      <c r="D11" s="279">
        <v>4</v>
      </c>
      <c r="E11" s="279">
        <v>5</v>
      </c>
      <c r="F11" s="279">
        <v>6</v>
      </c>
      <c r="G11" s="279">
        <v>7</v>
      </c>
      <c r="H11" s="279">
        <v>8</v>
      </c>
      <c r="I11" s="279">
        <v>9</v>
      </c>
      <c r="J11" s="315"/>
      <c r="K11" s="315"/>
    </row>
    <row r="12" spans="1:14" s="285" customFormat="1" ht="10.5" x14ac:dyDescent="0.15">
      <c r="A12" s="280" t="s">
        <v>691</v>
      </c>
      <c r="B12" s="317"/>
      <c r="C12" s="317"/>
      <c r="D12" s="317"/>
      <c r="E12" s="317"/>
      <c r="F12" s="318"/>
      <c r="G12" s="282">
        <f>+G14+G33+G74+G93+G133+G157+G176+G243+G320+G336+G352+G380+G399+G419+G431+G537+G669+G715+G955+G1089+G1100+G1117+G1277+G1362+G1379+G1672+G1939+G1995+G2108+G2181+G2411+G2459+G2492</f>
        <v>48341039.899999999</v>
      </c>
      <c r="H12" s="282">
        <f>+H14+H33+H74+H93+H133+H157+H176+H243+H320+H336+H352+H380+H399+H419+H431+H537+H669+H715+H955+H1089+H1100+H1117+H1277+H1362+H1379+H1672+H1939+H1995+H2108+H2181+H2411+H2459+H2492</f>
        <v>46270849.600000001</v>
      </c>
      <c r="I12" s="283">
        <f>+H12/G12*100</f>
        <v>95.717530478693746</v>
      </c>
      <c r="J12" s="319"/>
      <c r="K12" s="319"/>
      <c r="L12" s="320"/>
      <c r="M12" s="320"/>
      <c r="N12" s="321"/>
    </row>
    <row r="13" spans="1:14" s="271" customFormat="1" ht="11.25" x14ac:dyDescent="0.2">
      <c r="A13" s="286"/>
      <c r="B13" s="322"/>
      <c r="C13" s="322"/>
      <c r="D13" s="322"/>
      <c r="E13" s="322"/>
      <c r="F13" s="322"/>
      <c r="G13" s="323"/>
      <c r="H13" s="323"/>
      <c r="I13" s="289"/>
      <c r="J13" s="324"/>
    </row>
    <row r="14" spans="1:14" s="285" customFormat="1" ht="10.5" x14ac:dyDescent="0.15">
      <c r="A14" s="291" t="s">
        <v>547</v>
      </c>
      <c r="B14" s="325">
        <v>829</v>
      </c>
      <c r="C14" s="292"/>
      <c r="D14" s="292"/>
      <c r="E14" s="293"/>
      <c r="F14" s="294"/>
      <c r="G14" s="282">
        <v>11548.6</v>
      </c>
      <c r="H14" s="282">
        <v>10663.1</v>
      </c>
      <c r="I14" s="283">
        <f t="shared" ref="I14:I77" si="0">+H14/G14*100</f>
        <v>92.332403927748814</v>
      </c>
      <c r="J14" s="319"/>
    </row>
    <row r="15" spans="1:14" s="271" customFormat="1" ht="11.25" x14ac:dyDescent="0.2">
      <c r="A15" s="295" t="s">
        <v>692</v>
      </c>
      <c r="B15" s="326">
        <v>829</v>
      </c>
      <c r="C15" s="296">
        <v>1</v>
      </c>
      <c r="D15" s="296"/>
      <c r="E15" s="297"/>
      <c r="F15" s="298"/>
      <c r="G15" s="299">
        <v>10651.4</v>
      </c>
      <c r="H15" s="299">
        <v>10177.5</v>
      </c>
      <c r="I15" s="289">
        <f t="shared" si="0"/>
        <v>95.550819610567629</v>
      </c>
      <c r="J15" s="324"/>
    </row>
    <row r="16" spans="1:14" s="271" customFormat="1" ht="11.25" x14ac:dyDescent="0.2">
      <c r="A16" s="295" t="s">
        <v>730</v>
      </c>
      <c r="B16" s="326">
        <v>829</v>
      </c>
      <c r="C16" s="296">
        <v>1</v>
      </c>
      <c r="D16" s="296">
        <v>13</v>
      </c>
      <c r="E16" s="297"/>
      <c r="F16" s="298"/>
      <c r="G16" s="299">
        <v>10651.4</v>
      </c>
      <c r="H16" s="299">
        <v>10177.5</v>
      </c>
      <c r="I16" s="289">
        <f t="shared" si="0"/>
        <v>95.550819610567629</v>
      </c>
      <c r="J16" s="324"/>
    </row>
    <row r="17" spans="1:10" s="271" customFormat="1" ht="11.25" x14ac:dyDescent="0.2">
      <c r="A17" s="295" t="s">
        <v>712</v>
      </c>
      <c r="B17" s="326">
        <v>829</v>
      </c>
      <c r="C17" s="296">
        <v>1</v>
      </c>
      <c r="D17" s="296">
        <v>13</v>
      </c>
      <c r="E17" s="297">
        <v>8900000000</v>
      </c>
      <c r="F17" s="298"/>
      <c r="G17" s="299">
        <v>10651.4</v>
      </c>
      <c r="H17" s="299">
        <v>10177.5</v>
      </c>
      <c r="I17" s="289">
        <f t="shared" si="0"/>
        <v>95.550819610567629</v>
      </c>
      <c r="J17" s="324"/>
    </row>
    <row r="18" spans="1:10" s="271" customFormat="1" ht="11.25" x14ac:dyDescent="0.2">
      <c r="A18" s="295" t="s">
        <v>712</v>
      </c>
      <c r="B18" s="326">
        <v>829</v>
      </c>
      <c r="C18" s="296">
        <v>1</v>
      </c>
      <c r="D18" s="296">
        <v>13</v>
      </c>
      <c r="E18" s="297">
        <v>8900000110</v>
      </c>
      <c r="F18" s="298"/>
      <c r="G18" s="299">
        <v>8920.7999999999993</v>
      </c>
      <c r="H18" s="299">
        <v>8850.7000000000007</v>
      </c>
      <c r="I18" s="289">
        <f t="shared" si="0"/>
        <v>99.21419603622995</v>
      </c>
      <c r="J18" s="324"/>
    </row>
    <row r="19" spans="1:10" s="271" customFormat="1" ht="33.75" x14ac:dyDescent="0.2">
      <c r="A19" s="295" t="s">
        <v>695</v>
      </c>
      <c r="B19" s="326">
        <v>829</v>
      </c>
      <c r="C19" s="296">
        <v>1</v>
      </c>
      <c r="D19" s="296">
        <v>13</v>
      </c>
      <c r="E19" s="297">
        <v>8900000110</v>
      </c>
      <c r="F19" s="298">
        <v>100</v>
      </c>
      <c r="G19" s="299">
        <v>8920.7999999999993</v>
      </c>
      <c r="H19" s="299">
        <v>8850.7000000000007</v>
      </c>
      <c r="I19" s="289">
        <f t="shared" si="0"/>
        <v>99.21419603622995</v>
      </c>
      <c r="J19" s="324"/>
    </row>
    <row r="20" spans="1:10" s="271" customFormat="1" ht="11.25" x14ac:dyDescent="0.2">
      <c r="A20" s="295" t="s">
        <v>712</v>
      </c>
      <c r="B20" s="326">
        <v>829</v>
      </c>
      <c r="C20" s="296">
        <v>1</v>
      </c>
      <c r="D20" s="296">
        <v>13</v>
      </c>
      <c r="E20" s="297">
        <v>8900000190</v>
      </c>
      <c r="F20" s="298"/>
      <c r="G20" s="299">
        <v>1605.6</v>
      </c>
      <c r="H20" s="299">
        <v>1226.9000000000001</v>
      </c>
      <c r="I20" s="289">
        <f t="shared" si="0"/>
        <v>76.413801694070756</v>
      </c>
      <c r="J20" s="324"/>
    </row>
    <row r="21" spans="1:10" s="271" customFormat="1" ht="33.75" x14ac:dyDescent="0.2">
      <c r="A21" s="295" t="s">
        <v>695</v>
      </c>
      <c r="B21" s="326">
        <v>829</v>
      </c>
      <c r="C21" s="296">
        <v>1</v>
      </c>
      <c r="D21" s="296">
        <v>13</v>
      </c>
      <c r="E21" s="297">
        <v>8900000190</v>
      </c>
      <c r="F21" s="298">
        <v>100</v>
      </c>
      <c r="G21" s="299">
        <v>51.9</v>
      </c>
      <c r="H21" s="299">
        <v>42.3</v>
      </c>
      <c r="I21" s="289">
        <f t="shared" si="0"/>
        <v>81.502890173410407</v>
      </c>
      <c r="J21" s="324"/>
    </row>
    <row r="22" spans="1:10" s="271" customFormat="1" ht="11.25" x14ac:dyDescent="0.2">
      <c r="A22" s="295" t="s">
        <v>698</v>
      </c>
      <c r="B22" s="326">
        <v>829</v>
      </c>
      <c r="C22" s="296">
        <v>1</v>
      </c>
      <c r="D22" s="296">
        <v>13</v>
      </c>
      <c r="E22" s="297">
        <v>8900000190</v>
      </c>
      <c r="F22" s="298">
        <v>200</v>
      </c>
      <c r="G22" s="299">
        <v>1549.7</v>
      </c>
      <c r="H22" s="299">
        <v>1184.5999999999999</v>
      </c>
      <c r="I22" s="289">
        <f t="shared" si="0"/>
        <v>76.440601406723871</v>
      </c>
      <c r="J22" s="324"/>
    </row>
    <row r="23" spans="1:10" s="271" customFormat="1" ht="11.25" x14ac:dyDescent="0.2">
      <c r="A23" s="295" t="s">
        <v>713</v>
      </c>
      <c r="B23" s="326">
        <v>829</v>
      </c>
      <c r="C23" s="296">
        <v>1</v>
      </c>
      <c r="D23" s="296">
        <v>13</v>
      </c>
      <c r="E23" s="297">
        <v>8900000190</v>
      </c>
      <c r="F23" s="298">
        <v>800</v>
      </c>
      <c r="G23" s="299">
        <v>4</v>
      </c>
      <c r="H23" s="299">
        <v>0</v>
      </c>
      <c r="I23" s="289">
        <f t="shared" si="0"/>
        <v>0</v>
      </c>
      <c r="J23" s="324"/>
    </row>
    <row r="24" spans="1:10" s="271" customFormat="1" ht="11.25" x14ac:dyDescent="0.2">
      <c r="A24" s="295" t="s">
        <v>712</v>
      </c>
      <c r="B24" s="326">
        <v>829</v>
      </c>
      <c r="C24" s="296">
        <v>1</v>
      </c>
      <c r="D24" s="296">
        <v>13</v>
      </c>
      <c r="E24" s="297">
        <v>8900000870</v>
      </c>
      <c r="F24" s="298"/>
      <c r="G24" s="299">
        <v>125</v>
      </c>
      <c r="H24" s="299">
        <v>99.9</v>
      </c>
      <c r="I24" s="289">
        <f t="shared" si="0"/>
        <v>79.92</v>
      </c>
      <c r="J24" s="324"/>
    </row>
    <row r="25" spans="1:10" s="271" customFormat="1" ht="33.75" x14ac:dyDescent="0.2">
      <c r="A25" s="295" t="s">
        <v>695</v>
      </c>
      <c r="B25" s="326">
        <v>829</v>
      </c>
      <c r="C25" s="296">
        <v>1</v>
      </c>
      <c r="D25" s="296">
        <v>13</v>
      </c>
      <c r="E25" s="297">
        <v>8900000870</v>
      </c>
      <c r="F25" s="298">
        <v>100</v>
      </c>
      <c r="G25" s="299">
        <v>125</v>
      </c>
      <c r="H25" s="299">
        <v>99.9</v>
      </c>
      <c r="I25" s="289">
        <f t="shared" si="0"/>
        <v>79.92</v>
      </c>
      <c r="J25" s="324"/>
    </row>
    <row r="26" spans="1:10" s="271" customFormat="1" ht="11.25" x14ac:dyDescent="0.2">
      <c r="A26" s="295" t="s">
        <v>799</v>
      </c>
      <c r="B26" s="326">
        <v>829</v>
      </c>
      <c r="C26" s="296">
        <v>4</v>
      </c>
      <c r="D26" s="296"/>
      <c r="E26" s="297"/>
      <c r="F26" s="298"/>
      <c r="G26" s="299">
        <v>897.2</v>
      </c>
      <c r="H26" s="299">
        <v>485.6</v>
      </c>
      <c r="I26" s="289">
        <f t="shared" si="0"/>
        <v>54.123941150245201</v>
      </c>
      <c r="J26" s="324"/>
    </row>
    <row r="27" spans="1:10" s="271" customFormat="1" ht="11.25" x14ac:dyDescent="0.2">
      <c r="A27" s="295" t="s">
        <v>991</v>
      </c>
      <c r="B27" s="326">
        <v>829</v>
      </c>
      <c r="C27" s="296">
        <v>4</v>
      </c>
      <c r="D27" s="296">
        <v>10</v>
      </c>
      <c r="E27" s="297"/>
      <c r="F27" s="298"/>
      <c r="G27" s="299">
        <v>897.2</v>
      </c>
      <c r="H27" s="299">
        <v>485.6</v>
      </c>
      <c r="I27" s="289">
        <f t="shared" si="0"/>
        <v>54.123941150245201</v>
      </c>
      <c r="J27" s="324"/>
    </row>
    <row r="28" spans="1:10" s="271" customFormat="1" ht="22.5" x14ac:dyDescent="0.2">
      <c r="A28" s="295" t="s">
        <v>834</v>
      </c>
      <c r="B28" s="326">
        <v>829</v>
      </c>
      <c r="C28" s="296">
        <v>4</v>
      </c>
      <c r="D28" s="296">
        <v>10</v>
      </c>
      <c r="E28" s="297">
        <v>1200000000</v>
      </c>
      <c r="F28" s="298"/>
      <c r="G28" s="299">
        <v>897.2</v>
      </c>
      <c r="H28" s="299">
        <v>485.6</v>
      </c>
      <c r="I28" s="289">
        <f t="shared" si="0"/>
        <v>54.123941150245201</v>
      </c>
      <c r="J28" s="324"/>
    </row>
    <row r="29" spans="1:10" s="271" customFormat="1" ht="22.5" x14ac:dyDescent="0.2">
      <c r="A29" s="295" t="s">
        <v>992</v>
      </c>
      <c r="B29" s="326">
        <v>829</v>
      </c>
      <c r="C29" s="296">
        <v>4</v>
      </c>
      <c r="D29" s="296">
        <v>10</v>
      </c>
      <c r="E29" s="297">
        <v>1210000000</v>
      </c>
      <c r="F29" s="298"/>
      <c r="G29" s="299">
        <v>897.2</v>
      </c>
      <c r="H29" s="299">
        <v>485.6</v>
      </c>
      <c r="I29" s="289">
        <f t="shared" si="0"/>
        <v>54.123941150245201</v>
      </c>
      <c r="J29" s="324"/>
    </row>
    <row r="30" spans="1:10" s="271" customFormat="1" ht="22.5" x14ac:dyDescent="0.2">
      <c r="A30" s="295" t="s">
        <v>995</v>
      </c>
      <c r="B30" s="326">
        <v>829</v>
      </c>
      <c r="C30" s="296">
        <v>4</v>
      </c>
      <c r="D30" s="296">
        <v>10</v>
      </c>
      <c r="E30" s="297">
        <v>1210300000</v>
      </c>
      <c r="F30" s="298"/>
      <c r="G30" s="299">
        <v>897.2</v>
      </c>
      <c r="H30" s="299">
        <v>485.6</v>
      </c>
      <c r="I30" s="289">
        <f t="shared" si="0"/>
        <v>54.123941150245201</v>
      </c>
      <c r="J30" s="324"/>
    </row>
    <row r="31" spans="1:10" s="271" customFormat="1" ht="22.5" x14ac:dyDescent="0.2">
      <c r="A31" s="295" t="s">
        <v>995</v>
      </c>
      <c r="B31" s="326">
        <v>829</v>
      </c>
      <c r="C31" s="296">
        <v>4</v>
      </c>
      <c r="D31" s="296">
        <v>10</v>
      </c>
      <c r="E31" s="297">
        <v>1210300190</v>
      </c>
      <c r="F31" s="298"/>
      <c r="G31" s="299">
        <v>897.2</v>
      </c>
      <c r="H31" s="299">
        <v>485.6</v>
      </c>
      <c r="I31" s="289">
        <f t="shared" si="0"/>
        <v>54.123941150245201</v>
      </c>
      <c r="J31" s="324"/>
    </row>
    <row r="32" spans="1:10" s="285" customFormat="1" ht="11.25" x14ac:dyDescent="0.15">
      <c r="A32" s="295" t="s">
        <v>698</v>
      </c>
      <c r="B32" s="326">
        <v>829</v>
      </c>
      <c r="C32" s="296">
        <v>4</v>
      </c>
      <c r="D32" s="296">
        <v>10</v>
      </c>
      <c r="E32" s="297">
        <v>1210300190</v>
      </c>
      <c r="F32" s="298">
        <v>200</v>
      </c>
      <c r="G32" s="299">
        <v>897.2</v>
      </c>
      <c r="H32" s="299">
        <v>485.6</v>
      </c>
      <c r="I32" s="289">
        <f t="shared" si="0"/>
        <v>54.123941150245201</v>
      </c>
      <c r="J32" s="324"/>
    </row>
    <row r="33" spans="1:10" s="285" customFormat="1" ht="21" x14ac:dyDescent="0.15">
      <c r="A33" s="291" t="s">
        <v>551</v>
      </c>
      <c r="B33" s="325">
        <v>862</v>
      </c>
      <c r="C33" s="292"/>
      <c r="D33" s="292"/>
      <c r="E33" s="293"/>
      <c r="F33" s="294"/>
      <c r="G33" s="282">
        <v>25153.599999999999</v>
      </c>
      <c r="H33" s="282">
        <v>24144</v>
      </c>
      <c r="I33" s="283">
        <f t="shared" si="0"/>
        <v>95.986260416004072</v>
      </c>
      <c r="J33" s="319"/>
    </row>
    <row r="34" spans="1:10" s="271" customFormat="1" ht="11.25" x14ac:dyDescent="0.2">
      <c r="A34" s="295" t="s">
        <v>692</v>
      </c>
      <c r="B34" s="326">
        <v>862</v>
      </c>
      <c r="C34" s="296">
        <v>1</v>
      </c>
      <c r="D34" s="296"/>
      <c r="E34" s="297"/>
      <c r="F34" s="298"/>
      <c r="G34" s="299">
        <v>10902.3</v>
      </c>
      <c r="H34" s="299">
        <v>10306.5</v>
      </c>
      <c r="I34" s="289">
        <f t="shared" si="0"/>
        <v>94.535098098566365</v>
      </c>
      <c r="J34" s="324"/>
    </row>
    <row r="35" spans="1:10" s="271" customFormat="1" ht="11.25" x14ac:dyDescent="0.2">
      <c r="A35" s="295" t="s">
        <v>730</v>
      </c>
      <c r="B35" s="326">
        <v>862</v>
      </c>
      <c r="C35" s="296">
        <v>1</v>
      </c>
      <c r="D35" s="296">
        <v>13</v>
      </c>
      <c r="E35" s="297"/>
      <c r="F35" s="298"/>
      <c r="G35" s="299">
        <v>10902.3</v>
      </c>
      <c r="H35" s="299">
        <v>10306.5</v>
      </c>
      <c r="I35" s="289">
        <f t="shared" si="0"/>
        <v>94.535098098566365</v>
      </c>
      <c r="J35" s="324"/>
    </row>
    <row r="36" spans="1:10" s="271" customFormat="1" ht="11.25" x14ac:dyDescent="0.2">
      <c r="A36" s="295" t="s">
        <v>712</v>
      </c>
      <c r="B36" s="326">
        <v>862</v>
      </c>
      <c r="C36" s="296">
        <v>1</v>
      </c>
      <c r="D36" s="296">
        <v>13</v>
      </c>
      <c r="E36" s="297">
        <v>8900000000</v>
      </c>
      <c r="F36" s="298"/>
      <c r="G36" s="299">
        <v>10902.3</v>
      </c>
      <c r="H36" s="299">
        <v>10306.5</v>
      </c>
      <c r="I36" s="289">
        <f t="shared" si="0"/>
        <v>94.535098098566365</v>
      </c>
      <c r="J36" s="324"/>
    </row>
    <row r="37" spans="1:10" s="271" customFormat="1" ht="11.25" x14ac:dyDescent="0.2">
      <c r="A37" s="295" t="s">
        <v>712</v>
      </c>
      <c r="B37" s="326">
        <v>862</v>
      </c>
      <c r="C37" s="296">
        <v>1</v>
      </c>
      <c r="D37" s="296">
        <v>13</v>
      </c>
      <c r="E37" s="297">
        <v>8900000110</v>
      </c>
      <c r="F37" s="298"/>
      <c r="G37" s="299">
        <v>9513.1</v>
      </c>
      <c r="H37" s="299">
        <v>9122.5</v>
      </c>
      <c r="I37" s="289">
        <f t="shared" si="0"/>
        <v>95.894082896216787</v>
      </c>
      <c r="J37" s="324"/>
    </row>
    <row r="38" spans="1:10" s="271" customFormat="1" ht="33.75" x14ac:dyDescent="0.2">
      <c r="A38" s="295" t="s">
        <v>695</v>
      </c>
      <c r="B38" s="326">
        <v>862</v>
      </c>
      <c r="C38" s="296">
        <v>1</v>
      </c>
      <c r="D38" s="296">
        <v>13</v>
      </c>
      <c r="E38" s="297">
        <v>8900000110</v>
      </c>
      <c r="F38" s="298">
        <v>100</v>
      </c>
      <c r="G38" s="299">
        <v>9513.1</v>
      </c>
      <c r="H38" s="299">
        <v>9122.5</v>
      </c>
      <c r="I38" s="289">
        <f t="shared" si="0"/>
        <v>95.894082896216787</v>
      </c>
      <c r="J38" s="324"/>
    </row>
    <row r="39" spans="1:10" s="271" customFormat="1" ht="11.25" x14ac:dyDescent="0.2">
      <c r="A39" s="295" t="s">
        <v>712</v>
      </c>
      <c r="B39" s="326">
        <v>862</v>
      </c>
      <c r="C39" s="296">
        <v>1</v>
      </c>
      <c r="D39" s="296">
        <v>13</v>
      </c>
      <c r="E39" s="297">
        <v>8900000190</v>
      </c>
      <c r="F39" s="298"/>
      <c r="G39" s="299">
        <v>1354.2</v>
      </c>
      <c r="H39" s="299">
        <v>1184</v>
      </c>
      <c r="I39" s="289">
        <f t="shared" si="0"/>
        <v>87.431693989071036</v>
      </c>
      <c r="J39" s="324"/>
    </row>
    <row r="40" spans="1:10" s="271" customFormat="1" ht="33.75" x14ac:dyDescent="0.2">
      <c r="A40" s="295" t="s">
        <v>695</v>
      </c>
      <c r="B40" s="326">
        <v>862</v>
      </c>
      <c r="C40" s="296">
        <v>1</v>
      </c>
      <c r="D40" s="296">
        <v>13</v>
      </c>
      <c r="E40" s="297">
        <v>8900000190</v>
      </c>
      <c r="F40" s="298">
        <v>100</v>
      </c>
      <c r="G40" s="299">
        <v>183</v>
      </c>
      <c r="H40" s="299">
        <v>75.3</v>
      </c>
      <c r="I40" s="289">
        <f t="shared" si="0"/>
        <v>41.147540983606554</v>
      </c>
      <c r="J40" s="324"/>
    </row>
    <row r="41" spans="1:10" s="271" customFormat="1" ht="11.25" x14ac:dyDescent="0.2">
      <c r="A41" s="295" t="s">
        <v>698</v>
      </c>
      <c r="B41" s="326">
        <v>862</v>
      </c>
      <c r="C41" s="296">
        <v>1</v>
      </c>
      <c r="D41" s="296">
        <v>13</v>
      </c>
      <c r="E41" s="297">
        <v>8900000190</v>
      </c>
      <c r="F41" s="298">
        <v>200</v>
      </c>
      <c r="G41" s="299">
        <v>1140</v>
      </c>
      <c r="H41" s="299">
        <v>1088.5</v>
      </c>
      <c r="I41" s="289">
        <f t="shared" si="0"/>
        <v>95.482456140350877</v>
      </c>
      <c r="J41" s="324"/>
    </row>
    <row r="42" spans="1:10" s="271" customFormat="1" ht="11.25" x14ac:dyDescent="0.2">
      <c r="A42" s="295" t="s">
        <v>713</v>
      </c>
      <c r="B42" s="326">
        <v>862</v>
      </c>
      <c r="C42" s="296">
        <v>1</v>
      </c>
      <c r="D42" s="296">
        <v>13</v>
      </c>
      <c r="E42" s="297">
        <v>8900000190</v>
      </c>
      <c r="F42" s="298">
        <v>800</v>
      </c>
      <c r="G42" s="299">
        <v>31.2</v>
      </c>
      <c r="H42" s="299">
        <v>20.2</v>
      </c>
      <c r="I42" s="289">
        <f t="shared" si="0"/>
        <v>64.743589743589752</v>
      </c>
      <c r="J42" s="324"/>
    </row>
    <row r="43" spans="1:10" s="271" customFormat="1" ht="11.25" x14ac:dyDescent="0.2">
      <c r="A43" s="295" t="s">
        <v>712</v>
      </c>
      <c r="B43" s="326">
        <v>862</v>
      </c>
      <c r="C43" s="296">
        <v>1</v>
      </c>
      <c r="D43" s="296">
        <v>13</v>
      </c>
      <c r="E43" s="297">
        <v>8900000870</v>
      </c>
      <c r="F43" s="298"/>
      <c r="G43" s="299">
        <v>35</v>
      </c>
      <c r="H43" s="299">
        <v>0</v>
      </c>
      <c r="I43" s="289">
        <f t="shared" si="0"/>
        <v>0</v>
      </c>
      <c r="J43" s="324"/>
    </row>
    <row r="44" spans="1:10" s="271" customFormat="1" ht="33.75" x14ac:dyDescent="0.2">
      <c r="A44" s="295" t="s">
        <v>695</v>
      </c>
      <c r="B44" s="326">
        <v>862</v>
      </c>
      <c r="C44" s="296">
        <v>1</v>
      </c>
      <c r="D44" s="296">
        <v>13</v>
      </c>
      <c r="E44" s="297">
        <v>8900000870</v>
      </c>
      <c r="F44" s="298">
        <v>100</v>
      </c>
      <c r="G44" s="299">
        <v>35</v>
      </c>
      <c r="H44" s="299">
        <v>0</v>
      </c>
      <c r="I44" s="289">
        <f t="shared" si="0"/>
        <v>0</v>
      </c>
      <c r="J44" s="324"/>
    </row>
    <row r="45" spans="1:10" s="271" customFormat="1" ht="11.25" x14ac:dyDescent="0.2">
      <c r="A45" s="295" t="s">
        <v>799</v>
      </c>
      <c r="B45" s="326">
        <v>862</v>
      </c>
      <c r="C45" s="296">
        <v>4</v>
      </c>
      <c r="D45" s="296"/>
      <c r="E45" s="297"/>
      <c r="F45" s="298"/>
      <c r="G45" s="299">
        <v>469.3</v>
      </c>
      <c r="H45" s="299">
        <v>194.7</v>
      </c>
      <c r="I45" s="289">
        <f t="shared" si="0"/>
        <v>41.487321542723201</v>
      </c>
      <c r="J45" s="324"/>
    </row>
    <row r="46" spans="1:10" s="271" customFormat="1" ht="11.25" x14ac:dyDescent="0.2">
      <c r="A46" s="295" t="s">
        <v>991</v>
      </c>
      <c r="B46" s="326">
        <v>862</v>
      </c>
      <c r="C46" s="296">
        <v>4</v>
      </c>
      <c r="D46" s="296">
        <v>10</v>
      </c>
      <c r="E46" s="297"/>
      <c r="F46" s="298"/>
      <c r="G46" s="299">
        <v>469.3</v>
      </c>
      <c r="H46" s="299">
        <v>194.7</v>
      </c>
      <c r="I46" s="289">
        <f t="shared" si="0"/>
        <v>41.487321542723201</v>
      </c>
      <c r="J46" s="324"/>
    </row>
    <row r="47" spans="1:10" s="271" customFormat="1" ht="22.5" x14ac:dyDescent="0.2">
      <c r="A47" s="295" t="s">
        <v>834</v>
      </c>
      <c r="B47" s="326">
        <v>862</v>
      </c>
      <c r="C47" s="296">
        <v>4</v>
      </c>
      <c r="D47" s="296">
        <v>10</v>
      </c>
      <c r="E47" s="297">
        <v>1200000000</v>
      </c>
      <c r="F47" s="298"/>
      <c r="G47" s="299">
        <v>469.3</v>
      </c>
      <c r="H47" s="299">
        <v>194.7</v>
      </c>
      <c r="I47" s="289">
        <f t="shared" si="0"/>
        <v>41.487321542723201</v>
      </c>
      <c r="J47" s="324"/>
    </row>
    <row r="48" spans="1:10" s="271" customFormat="1" ht="22.5" x14ac:dyDescent="0.2">
      <c r="A48" s="295" t="s">
        <v>992</v>
      </c>
      <c r="B48" s="326">
        <v>862</v>
      </c>
      <c r="C48" s="296">
        <v>4</v>
      </c>
      <c r="D48" s="296">
        <v>10</v>
      </c>
      <c r="E48" s="297">
        <v>1210000000</v>
      </c>
      <c r="F48" s="298"/>
      <c r="G48" s="299">
        <v>469.3</v>
      </c>
      <c r="H48" s="299">
        <v>194.7</v>
      </c>
      <c r="I48" s="289">
        <f t="shared" si="0"/>
        <v>41.487321542723201</v>
      </c>
      <c r="J48" s="324"/>
    </row>
    <row r="49" spans="1:10" s="271" customFormat="1" ht="22.5" x14ac:dyDescent="0.2">
      <c r="A49" s="295" t="s">
        <v>995</v>
      </c>
      <c r="B49" s="326">
        <v>862</v>
      </c>
      <c r="C49" s="296">
        <v>4</v>
      </c>
      <c r="D49" s="296">
        <v>10</v>
      </c>
      <c r="E49" s="297">
        <v>1210300000</v>
      </c>
      <c r="F49" s="298"/>
      <c r="G49" s="299">
        <v>469.3</v>
      </c>
      <c r="H49" s="299">
        <v>194.7</v>
      </c>
      <c r="I49" s="289">
        <f t="shared" si="0"/>
        <v>41.487321542723201</v>
      </c>
      <c r="J49" s="324"/>
    </row>
    <row r="50" spans="1:10" s="271" customFormat="1" ht="22.5" x14ac:dyDescent="0.2">
      <c r="A50" s="295" t="s">
        <v>995</v>
      </c>
      <c r="B50" s="326">
        <v>862</v>
      </c>
      <c r="C50" s="296">
        <v>4</v>
      </c>
      <c r="D50" s="296">
        <v>10</v>
      </c>
      <c r="E50" s="297">
        <v>1210300190</v>
      </c>
      <c r="F50" s="298"/>
      <c r="G50" s="299">
        <v>469.3</v>
      </c>
      <c r="H50" s="299">
        <v>194.7</v>
      </c>
      <c r="I50" s="289">
        <f t="shared" si="0"/>
        <v>41.487321542723201</v>
      </c>
      <c r="J50" s="324"/>
    </row>
    <row r="51" spans="1:10" s="271" customFormat="1" ht="11.25" x14ac:dyDescent="0.2">
      <c r="A51" s="295" t="s">
        <v>698</v>
      </c>
      <c r="B51" s="326">
        <v>862</v>
      </c>
      <c r="C51" s="296">
        <v>4</v>
      </c>
      <c r="D51" s="296">
        <v>10</v>
      </c>
      <c r="E51" s="297">
        <v>1210300190</v>
      </c>
      <c r="F51" s="298">
        <v>200</v>
      </c>
      <c r="G51" s="299">
        <v>469.3</v>
      </c>
      <c r="H51" s="299">
        <v>194.7</v>
      </c>
      <c r="I51" s="289">
        <f t="shared" si="0"/>
        <v>41.487321542723201</v>
      </c>
      <c r="J51" s="324"/>
    </row>
    <row r="52" spans="1:10" s="271" customFormat="1" ht="11.25" x14ac:dyDescent="0.2">
      <c r="A52" s="295" t="s">
        <v>1318</v>
      </c>
      <c r="B52" s="326">
        <v>862</v>
      </c>
      <c r="C52" s="296">
        <v>8</v>
      </c>
      <c r="D52" s="296"/>
      <c r="E52" s="297"/>
      <c r="F52" s="298"/>
      <c r="G52" s="299">
        <v>11680.7</v>
      </c>
      <c r="H52" s="299">
        <v>11541.5</v>
      </c>
      <c r="I52" s="289">
        <f t="shared" si="0"/>
        <v>98.808290599022314</v>
      </c>
      <c r="J52" s="324"/>
    </row>
    <row r="53" spans="1:10" s="271" customFormat="1" ht="11.25" x14ac:dyDescent="0.2">
      <c r="A53" s="295" t="s">
        <v>1319</v>
      </c>
      <c r="B53" s="326">
        <v>862</v>
      </c>
      <c r="C53" s="296">
        <v>8</v>
      </c>
      <c r="D53" s="296">
        <v>1</v>
      </c>
      <c r="E53" s="297"/>
      <c r="F53" s="298"/>
      <c r="G53" s="299">
        <v>4481.3999999999996</v>
      </c>
      <c r="H53" s="299">
        <v>4342.2</v>
      </c>
      <c r="I53" s="289">
        <f t="shared" si="0"/>
        <v>96.893827821662882</v>
      </c>
      <c r="J53" s="324"/>
    </row>
    <row r="54" spans="1:10" s="271" customFormat="1" ht="22.5" x14ac:dyDescent="0.2">
      <c r="A54" s="295" t="s">
        <v>1200</v>
      </c>
      <c r="B54" s="326">
        <v>862</v>
      </c>
      <c r="C54" s="296">
        <v>8</v>
      </c>
      <c r="D54" s="296">
        <v>1</v>
      </c>
      <c r="E54" s="297">
        <v>800000000</v>
      </c>
      <c r="F54" s="298"/>
      <c r="G54" s="299">
        <v>4481.3999999999996</v>
      </c>
      <c r="H54" s="299">
        <v>4342.2</v>
      </c>
      <c r="I54" s="289">
        <f t="shared" si="0"/>
        <v>96.893827821662882</v>
      </c>
      <c r="J54" s="324"/>
    </row>
    <row r="55" spans="1:10" s="271" customFormat="1" ht="11.25" x14ac:dyDescent="0.2">
      <c r="A55" s="295" t="s">
        <v>1320</v>
      </c>
      <c r="B55" s="326">
        <v>862</v>
      </c>
      <c r="C55" s="296">
        <v>8</v>
      </c>
      <c r="D55" s="296">
        <v>1</v>
      </c>
      <c r="E55" s="297">
        <v>810000000</v>
      </c>
      <c r="F55" s="298"/>
      <c r="G55" s="299">
        <v>4481.3999999999996</v>
      </c>
      <c r="H55" s="299">
        <v>4342.2</v>
      </c>
      <c r="I55" s="289">
        <f t="shared" si="0"/>
        <v>96.893827821662882</v>
      </c>
      <c r="J55" s="324"/>
    </row>
    <row r="56" spans="1:10" s="271" customFormat="1" ht="11.25" x14ac:dyDescent="0.2">
      <c r="A56" s="295" t="s">
        <v>1325</v>
      </c>
      <c r="B56" s="326">
        <v>862</v>
      </c>
      <c r="C56" s="296">
        <v>8</v>
      </c>
      <c r="D56" s="296">
        <v>1</v>
      </c>
      <c r="E56" s="297">
        <v>810300000</v>
      </c>
      <c r="F56" s="298"/>
      <c r="G56" s="299">
        <v>4481.3999999999996</v>
      </c>
      <c r="H56" s="299">
        <v>4342.2</v>
      </c>
      <c r="I56" s="289">
        <f t="shared" si="0"/>
        <v>96.893827821662882</v>
      </c>
      <c r="J56" s="324"/>
    </row>
    <row r="57" spans="1:10" s="271" customFormat="1" ht="11.25" x14ac:dyDescent="0.2">
      <c r="A57" s="295" t="s">
        <v>1324</v>
      </c>
      <c r="B57" s="326">
        <v>862</v>
      </c>
      <c r="C57" s="296">
        <v>8</v>
      </c>
      <c r="D57" s="296">
        <v>1</v>
      </c>
      <c r="E57" s="297">
        <v>810344000</v>
      </c>
      <c r="F57" s="298"/>
      <c r="G57" s="299">
        <v>4481.3999999999996</v>
      </c>
      <c r="H57" s="299">
        <v>4342.2</v>
      </c>
      <c r="I57" s="289">
        <f t="shared" si="0"/>
        <v>96.893827821662882</v>
      </c>
      <c r="J57" s="324"/>
    </row>
    <row r="58" spans="1:10" s="271" customFormat="1" ht="33.75" x14ac:dyDescent="0.2">
      <c r="A58" s="295" t="s">
        <v>695</v>
      </c>
      <c r="B58" s="326">
        <v>862</v>
      </c>
      <c r="C58" s="296">
        <v>8</v>
      </c>
      <c r="D58" s="296">
        <v>1</v>
      </c>
      <c r="E58" s="297">
        <v>810344000</v>
      </c>
      <c r="F58" s="298">
        <v>100</v>
      </c>
      <c r="G58" s="299">
        <v>4067.1</v>
      </c>
      <c r="H58" s="299">
        <v>4023.2</v>
      </c>
      <c r="I58" s="289">
        <f t="shared" si="0"/>
        <v>98.920606820584695</v>
      </c>
      <c r="J58" s="324"/>
    </row>
    <row r="59" spans="1:10" s="271" customFormat="1" ht="11.25" x14ac:dyDescent="0.2">
      <c r="A59" s="295" t="s">
        <v>698</v>
      </c>
      <c r="B59" s="326">
        <v>862</v>
      </c>
      <c r="C59" s="296">
        <v>8</v>
      </c>
      <c r="D59" s="296">
        <v>1</v>
      </c>
      <c r="E59" s="297">
        <v>810344000</v>
      </c>
      <c r="F59" s="298">
        <v>200</v>
      </c>
      <c r="G59" s="299">
        <v>411.3</v>
      </c>
      <c r="H59" s="299">
        <v>316</v>
      </c>
      <c r="I59" s="289">
        <f t="shared" si="0"/>
        <v>76.829564794553846</v>
      </c>
      <c r="J59" s="324"/>
    </row>
    <row r="60" spans="1:10" s="271" customFormat="1" ht="11.25" x14ac:dyDescent="0.2">
      <c r="A60" s="295" t="s">
        <v>713</v>
      </c>
      <c r="B60" s="326">
        <v>862</v>
      </c>
      <c r="C60" s="296">
        <v>8</v>
      </c>
      <c r="D60" s="296">
        <v>1</v>
      </c>
      <c r="E60" s="297">
        <v>810344000</v>
      </c>
      <c r="F60" s="298">
        <v>800</v>
      </c>
      <c r="G60" s="299">
        <v>3</v>
      </c>
      <c r="H60" s="299">
        <v>3</v>
      </c>
      <c r="I60" s="289">
        <f t="shared" si="0"/>
        <v>100</v>
      </c>
      <c r="J60" s="324"/>
    </row>
    <row r="61" spans="1:10" s="271" customFormat="1" ht="11.25" x14ac:dyDescent="0.2">
      <c r="A61" s="295" t="s">
        <v>1365</v>
      </c>
      <c r="B61" s="326">
        <v>862</v>
      </c>
      <c r="C61" s="296">
        <v>8</v>
      </c>
      <c r="D61" s="296">
        <v>4</v>
      </c>
      <c r="E61" s="297"/>
      <c r="F61" s="298"/>
      <c r="G61" s="299">
        <v>7199.3</v>
      </c>
      <c r="H61" s="299">
        <v>7199.3</v>
      </c>
      <c r="I61" s="289">
        <f t="shared" si="0"/>
        <v>100</v>
      </c>
      <c r="J61" s="324"/>
    </row>
    <row r="62" spans="1:10" s="271" customFormat="1" ht="22.5" x14ac:dyDescent="0.2">
      <c r="A62" s="295" t="s">
        <v>1200</v>
      </c>
      <c r="B62" s="326">
        <v>862</v>
      </c>
      <c r="C62" s="296">
        <v>8</v>
      </c>
      <c r="D62" s="296">
        <v>4</v>
      </c>
      <c r="E62" s="297">
        <v>800000000</v>
      </c>
      <c r="F62" s="298"/>
      <c r="G62" s="299">
        <v>7199.3</v>
      </c>
      <c r="H62" s="299">
        <v>7199.3</v>
      </c>
      <c r="I62" s="289">
        <f t="shared" si="0"/>
        <v>100</v>
      </c>
      <c r="J62" s="324"/>
    </row>
    <row r="63" spans="1:10" s="271" customFormat="1" ht="11.25" x14ac:dyDescent="0.2">
      <c r="A63" s="295" t="s">
        <v>1320</v>
      </c>
      <c r="B63" s="326">
        <v>862</v>
      </c>
      <c r="C63" s="296">
        <v>8</v>
      </c>
      <c r="D63" s="296">
        <v>4</v>
      </c>
      <c r="E63" s="297">
        <v>810000000</v>
      </c>
      <c r="F63" s="298"/>
      <c r="G63" s="299">
        <v>7199.3</v>
      </c>
      <c r="H63" s="299">
        <v>7199.3</v>
      </c>
      <c r="I63" s="289">
        <f t="shared" si="0"/>
        <v>100</v>
      </c>
      <c r="J63" s="324"/>
    </row>
    <row r="64" spans="1:10" s="271" customFormat="1" ht="11.25" x14ac:dyDescent="0.2">
      <c r="A64" s="295" t="s">
        <v>1325</v>
      </c>
      <c r="B64" s="326">
        <v>862</v>
      </c>
      <c r="C64" s="296">
        <v>8</v>
      </c>
      <c r="D64" s="296">
        <v>4</v>
      </c>
      <c r="E64" s="297">
        <v>810300000</v>
      </c>
      <c r="F64" s="298"/>
      <c r="G64" s="299">
        <v>7199.3</v>
      </c>
      <c r="H64" s="299">
        <v>7199.3</v>
      </c>
      <c r="I64" s="289">
        <f t="shared" si="0"/>
        <v>100</v>
      </c>
      <c r="J64" s="324"/>
    </row>
    <row r="65" spans="1:10" s="271" customFormat="1" ht="45" x14ac:dyDescent="0.2">
      <c r="A65" s="295" t="s">
        <v>1366</v>
      </c>
      <c r="B65" s="326">
        <v>862</v>
      </c>
      <c r="C65" s="296">
        <v>8</v>
      </c>
      <c r="D65" s="296">
        <v>4</v>
      </c>
      <c r="E65" s="297">
        <v>810359500</v>
      </c>
      <c r="F65" s="298"/>
      <c r="G65" s="299">
        <v>7199.3</v>
      </c>
      <c r="H65" s="299">
        <v>7199.3</v>
      </c>
      <c r="I65" s="289">
        <f t="shared" si="0"/>
        <v>100</v>
      </c>
      <c r="J65" s="324"/>
    </row>
    <row r="66" spans="1:10" s="271" customFormat="1" ht="33.75" x14ac:dyDescent="0.2">
      <c r="A66" s="295" t="s">
        <v>695</v>
      </c>
      <c r="B66" s="326">
        <v>862</v>
      </c>
      <c r="C66" s="296">
        <v>8</v>
      </c>
      <c r="D66" s="296">
        <v>4</v>
      </c>
      <c r="E66" s="297">
        <v>810359500</v>
      </c>
      <c r="F66" s="298">
        <v>100</v>
      </c>
      <c r="G66" s="299">
        <v>5621.5</v>
      </c>
      <c r="H66" s="299">
        <v>5621.5</v>
      </c>
      <c r="I66" s="289">
        <f t="shared" si="0"/>
        <v>100</v>
      </c>
      <c r="J66" s="324"/>
    </row>
    <row r="67" spans="1:10" s="271" customFormat="1" ht="11.25" x14ac:dyDescent="0.2">
      <c r="A67" s="295" t="s">
        <v>698</v>
      </c>
      <c r="B67" s="326">
        <v>862</v>
      </c>
      <c r="C67" s="296">
        <v>8</v>
      </c>
      <c r="D67" s="296">
        <v>4</v>
      </c>
      <c r="E67" s="297">
        <v>810359500</v>
      </c>
      <c r="F67" s="298">
        <v>200</v>
      </c>
      <c r="G67" s="299">
        <v>1577.8</v>
      </c>
      <c r="H67" s="299">
        <v>1577.8</v>
      </c>
      <c r="I67" s="289">
        <f t="shared" si="0"/>
        <v>100</v>
      </c>
      <c r="J67" s="324"/>
    </row>
    <row r="68" spans="1:10" s="271" customFormat="1" ht="11.25" x14ac:dyDescent="0.2">
      <c r="A68" s="295" t="s">
        <v>1368</v>
      </c>
      <c r="B68" s="326">
        <v>862</v>
      </c>
      <c r="C68" s="296">
        <v>9</v>
      </c>
      <c r="D68" s="296"/>
      <c r="E68" s="297"/>
      <c r="F68" s="298"/>
      <c r="G68" s="299">
        <v>2101.3000000000002</v>
      </c>
      <c r="H68" s="299">
        <v>2101.3000000000002</v>
      </c>
      <c r="I68" s="289">
        <f t="shared" si="0"/>
        <v>100</v>
      </c>
      <c r="J68" s="324"/>
    </row>
    <row r="69" spans="1:10" s="285" customFormat="1" ht="11.25" x14ac:dyDescent="0.15">
      <c r="A69" s="295" t="s">
        <v>1405</v>
      </c>
      <c r="B69" s="326">
        <v>862</v>
      </c>
      <c r="C69" s="296">
        <v>9</v>
      </c>
      <c r="D69" s="296">
        <v>9</v>
      </c>
      <c r="E69" s="297"/>
      <c r="F69" s="298"/>
      <c r="G69" s="299">
        <v>2101.3000000000002</v>
      </c>
      <c r="H69" s="299">
        <v>2101.3000000000002</v>
      </c>
      <c r="I69" s="289">
        <f t="shared" si="0"/>
        <v>100</v>
      </c>
      <c r="J69" s="324"/>
    </row>
    <row r="70" spans="1:10" s="271" customFormat="1" ht="11.25" x14ac:dyDescent="0.2">
      <c r="A70" s="295" t="s">
        <v>700</v>
      </c>
      <c r="B70" s="326">
        <v>862</v>
      </c>
      <c r="C70" s="296">
        <v>9</v>
      </c>
      <c r="D70" s="296">
        <v>9</v>
      </c>
      <c r="E70" s="297">
        <v>9900000000</v>
      </c>
      <c r="F70" s="298"/>
      <c r="G70" s="299">
        <v>2101.3000000000002</v>
      </c>
      <c r="H70" s="299">
        <v>2101.3000000000002</v>
      </c>
      <c r="I70" s="289">
        <f t="shared" si="0"/>
        <v>100</v>
      </c>
      <c r="J70" s="324"/>
    </row>
    <row r="71" spans="1:10" s="271" customFormat="1" ht="33.75" x14ac:dyDescent="0.2">
      <c r="A71" s="295" t="s">
        <v>1463</v>
      </c>
      <c r="B71" s="326">
        <v>862</v>
      </c>
      <c r="C71" s="296">
        <v>9</v>
      </c>
      <c r="D71" s="296">
        <v>9</v>
      </c>
      <c r="E71" s="297">
        <v>9900059800</v>
      </c>
      <c r="F71" s="298"/>
      <c r="G71" s="299">
        <v>2101.3000000000002</v>
      </c>
      <c r="H71" s="299">
        <v>2101.3000000000002</v>
      </c>
      <c r="I71" s="289">
        <f t="shared" si="0"/>
        <v>100</v>
      </c>
      <c r="J71" s="324"/>
    </row>
    <row r="72" spans="1:10" s="271" customFormat="1" ht="33.75" x14ac:dyDescent="0.2">
      <c r="A72" s="295" t="s">
        <v>695</v>
      </c>
      <c r="B72" s="326">
        <v>862</v>
      </c>
      <c r="C72" s="296">
        <v>9</v>
      </c>
      <c r="D72" s="296">
        <v>9</v>
      </c>
      <c r="E72" s="297">
        <v>9900059800</v>
      </c>
      <c r="F72" s="298">
        <v>100</v>
      </c>
      <c r="G72" s="299">
        <v>2007.8</v>
      </c>
      <c r="H72" s="299">
        <v>2007.8</v>
      </c>
      <c r="I72" s="289">
        <f t="shared" si="0"/>
        <v>100</v>
      </c>
      <c r="J72" s="324"/>
    </row>
    <row r="73" spans="1:10" s="271" customFormat="1" ht="11.25" x14ac:dyDescent="0.2">
      <c r="A73" s="295" t="s">
        <v>698</v>
      </c>
      <c r="B73" s="326">
        <v>862</v>
      </c>
      <c r="C73" s="296">
        <v>9</v>
      </c>
      <c r="D73" s="296">
        <v>9</v>
      </c>
      <c r="E73" s="297">
        <v>9900059800</v>
      </c>
      <c r="F73" s="298">
        <v>200</v>
      </c>
      <c r="G73" s="299">
        <v>93.5</v>
      </c>
      <c r="H73" s="299">
        <v>93.5</v>
      </c>
      <c r="I73" s="289">
        <f t="shared" si="0"/>
        <v>100</v>
      </c>
      <c r="J73" s="324"/>
    </row>
    <row r="74" spans="1:10" s="285" customFormat="1" ht="21" x14ac:dyDescent="0.15">
      <c r="A74" s="291" t="s">
        <v>1651</v>
      </c>
      <c r="B74" s="325">
        <v>863</v>
      </c>
      <c r="C74" s="292"/>
      <c r="D74" s="292"/>
      <c r="E74" s="293"/>
      <c r="F74" s="294"/>
      <c r="G74" s="282">
        <v>12634.1</v>
      </c>
      <c r="H74" s="282">
        <v>12364.6</v>
      </c>
      <c r="I74" s="283">
        <f t="shared" si="0"/>
        <v>97.866884067721486</v>
      </c>
      <c r="J74" s="319"/>
    </row>
    <row r="75" spans="1:10" s="271" customFormat="1" ht="11.25" x14ac:dyDescent="0.2">
      <c r="A75" s="295" t="s">
        <v>799</v>
      </c>
      <c r="B75" s="326">
        <v>863</v>
      </c>
      <c r="C75" s="296">
        <v>4</v>
      </c>
      <c r="D75" s="296"/>
      <c r="E75" s="297"/>
      <c r="F75" s="298"/>
      <c r="G75" s="299">
        <v>427</v>
      </c>
      <c r="H75" s="299">
        <v>351.2</v>
      </c>
      <c r="I75" s="289">
        <f t="shared" si="0"/>
        <v>82.248243559718972</v>
      </c>
      <c r="J75" s="324"/>
    </row>
    <row r="76" spans="1:10" s="271" customFormat="1" ht="11.25" x14ac:dyDescent="0.2">
      <c r="A76" s="295" t="s">
        <v>991</v>
      </c>
      <c r="B76" s="326">
        <v>863</v>
      </c>
      <c r="C76" s="296">
        <v>4</v>
      </c>
      <c r="D76" s="296">
        <v>10</v>
      </c>
      <c r="E76" s="297"/>
      <c r="F76" s="298"/>
      <c r="G76" s="299">
        <v>427</v>
      </c>
      <c r="H76" s="299">
        <v>351.2</v>
      </c>
      <c r="I76" s="289">
        <f t="shared" si="0"/>
        <v>82.248243559718972</v>
      </c>
      <c r="J76" s="324"/>
    </row>
    <row r="77" spans="1:10" s="271" customFormat="1" ht="22.5" x14ac:dyDescent="0.2">
      <c r="A77" s="295" t="s">
        <v>834</v>
      </c>
      <c r="B77" s="326">
        <v>863</v>
      </c>
      <c r="C77" s="296">
        <v>4</v>
      </c>
      <c r="D77" s="296">
        <v>10</v>
      </c>
      <c r="E77" s="297">
        <v>1200000000</v>
      </c>
      <c r="F77" s="298"/>
      <c r="G77" s="299">
        <v>427</v>
      </c>
      <c r="H77" s="299">
        <v>351.2</v>
      </c>
      <c r="I77" s="289">
        <f t="shared" si="0"/>
        <v>82.248243559718972</v>
      </c>
      <c r="J77" s="324"/>
    </row>
    <row r="78" spans="1:10" s="271" customFormat="1" ht="22.5" x14ac:dyDescent="0.2">
      <c r="A78" s="295" t="s">
        <v>992</v>
      </c>
      <c r="B78" s="326">
        <v>863</v>
      </c>
      <c r="C78" s="296">
        <v>4</v>
      </c>
      <c r="D78" s="296">
        <v>10</v>
      </c>
      <c r="E78" s="297">
        <v>1210000000</v>
      </c>
      <c r="F78" s="298"/>
      <c r="G78" s="299">
        <v>427</v>
      </c>
      <c r="H78" s="299">
        <v>351.2</v>
      </c>
      <c r="I78" s="289">
        <f t="shared" ref="I78:I141" si="1">+H78/G78*100</f>
        <v>82.248243559718972</v>
      </c>
      <c r="J78" s="324"/>
    </row>
    <row r="79" spans="1:10" s="271" customFormat="1" ht="22.5" x14ac:dyDescent="0.2">
      <c r="A79" s="295" t="s">
        <v>995</v>
      </c>
      <c r="B79" s="326">
        <v>863</v>
      </c>
      <c r="C79" s="296">
        <v>4</v>
      </c>
      <c r="D79" s="296">
        <v>10</v>
      </c>
      <c r="E79" s="297">
        <v>1210300000</v>
      </c>
      <c r="F79" s="298"/>
      <c r="G79" s="299">
        <v>427</v>
      </c>
      <c r="H79" s="299">
        <v>351.2</v>
      </c>
      <c r="I79" s="289">
        <f t="shared" si="1"/>
        <v>82.248243559718972</v>
      </c>
      <c r="J79" s="324"/>
    </row>
    <row r="80" spans="1:10" s="271" customFormat="1" ht="22.5" x14ac:dyDescent="0.2">
      <c r="A80" s="295" t="s">
        <v>995</v>
      </c>
      <c r="B80" s="326">
        <v>863</v>
      </c>
      <c r="C80" s="296">
        <v>4</v>
      </c>
      <c r="D80" s="296">
        <v>10</v>
      </c>
      <c r="E80" s="297">
        <v>1210300190</v>
      </c>
      <c r="F80" s="298"/>
      <c r="G80" s="299">
        <v>427</v>
      </c>
      <c r="H80" s="299">
        <v>351.2</v>
      </c>
      <c r="I80" s="289">
        <f t="shared" si="1"/>
        <v>82.248243559718972</v>
      </c>
      <c r="J80" s="324"/>
    </row>
    <row r="81" spans="1:10" s="271" customFormat="1" ht="11.25" x14ac:dyDescent="0.2">
      <c r="A81" s="295" t="s">
        <v>698</v>
      </c>
      <c r="B81" s="326">
        <v>863</v>
      </c>
      <c r="C81" s="296">
        <v>4</v>
      </c>
      <c r="D81" s="296">
        <v>10</v>
      </c>
      <c r="E81" s="297">
        <v>1210300190</v>
      </c>
      <c r="F81" s="298">
        <v>200</v>
      </c>
      <c r="G81" s="299">
        <v>427</v>
      </c>
      <c r="H81" s="299">
        <v>351.2</v>
      </c>
      <c r="I81" s="289">
        <f t="shared" si="1"/>
        <v>82.248243559718972</v>
      </c>
      <c r="J81" s="324"/>
    </row>
    <row r="82" spans="1:10" s="271" customFormat="1" ht="11.25" x14ac:dyDescent="0.2">
      <c r="A82" s="295" t="s">
        <v>1070</v>
      </c>
      <c r="B82" s="326">
        <v>863</v>
      </c>
      <c r="C82" s="296">
        <v>5</v>
      </c>
      <c r="D82" s="296"/>
      <c r="E82" s="297"/>
      <c r="F82" s="298"/>
      <c r="G82" s="299">
        <v>12207.1</v>
      </c>
      <c r="H82" s="299">
        <v>12013.4</v>
      </c>
      <c r="I82" s="289">
        <f t="shared" si="1"/>
        <v>98.413218536753206</v>
      </c>
      <c r="J82" s="324"/>
    </row>
    <row r="83" spans="1:10" s="271" customFormat="1" ht="11.25" x14ac:dyDescent="0.2">
      <c r="A83" s="295" t="s">
        <v>1112</v>
      </c>
      <c r="B83" s="326">
        <v>863</v>
      </c>
      <c r="C83" s="296">
        <v>5</v>
      </c>
      <c r="D83" s="296">
        <v>5</v>
      </c>
      <c r="E83" s="297"/>
      <c r="F83" s="298"/>
      <c r="G83" s="299">
        <v>12207.1</v>
      </c>
      <c r="H83" s="299">
        <v>12013.4</v>
      </c>
      <c r="I83" s="289">
        <f t="shared" si="1"/>
        <v>98.413218536753206</v>
      </c>
      <c r="J83" s="324"/>
    </row>
    <row r="84" spans="1:10" s="271" customFormat="1" ht="11.25" x14ac:dyDescent="0.2">
      <c r="A84" s="295" t="s">
        <v>712</v>
      </c>
      <c r="B84" s="326">
        <v>863</v>
      </c>
      <c r="C84" s="296">
        <v>5</v>
      </c>
      <c r="D84" s="296">
        <v>5</v>
      </c>
      <c r="E84" s="297">
        <v>8900000000</v>
      </c>
      <c r="F84" s="298"/>
      <c r="G84" s="299">
        <v>12207.1</v>
      </c>
      <c r="H84" s="299">
        <v>12013.4</v>
      </c>
      <c r="I84" s="289">
        <f t="shared" si="1"/>
        <v>98.413218536753206</v>
      </c>
      <c r="J84" s="324"/>
    </row>
    <row r="85" spans="1:10" s="271" customFormat="1" ht="11.25" x14ac:dyDescent="0.2">
      <c r="A85" s="295" t="s">
        <v>712</v>
      </c>
      <c r="B85" s="326">
        <v>863</v>
      </c>
      <c r="C85" s="296">
        <v>5</v>
      </c>
      <c r="D85" s="296">
        <v>5</v>
      </c>
      <c r="E85" s="297">
        <v>8900000110</v>
      </c>
      <c r="F85" s="298"/>
      <c r="G85" s="299">
        <v>10962.8</v>
      </c>
      <c r="H85" s="299">
        <v>10928.2</v>
      </c>
      <c r="I85" s="289">
        <f t="shared" si="1"/>
        <v>99.684387200350287</v>
      </c>
      <c r="J85" s="324"/>
    </row>
    <row r="86" spans="1:10" s="271" customFormat="1" ht="33.75" x14ac:dyDescent="0.2">
      <c r="A86" s="295" t="s">
        <v>695</v>
      </c>
      <c r="B86" s="326">
        <v>863</v>
      </c>
      <c r="C86" s="296">
        <v>5</v>
      </c>
      <c r="D86" s="296">
        <v>5</v>
      </c>
      <c r="E86" s="297">
        <v>8900000110</v>
      </c>
      <c r="F86" s="298">
        <v>100</v>
      </c>
      <c r="G86" s="299">
        <v>10962.8</v>
      </c>
      <c r="H86" s="299">
        <v>10928.2</v>
      </c>
      <c r="I86" s="289">
        <f t="shared" si="1"/>
        <v>99.684387200350287</v>
      </c>
      <c r="J86" s="324"/>
    </row>
    <row r="87" spans="1:10" s="271" customFormat="1" ht="11.25" x14ac:dyDescent="0.2">
      <c r="A87" s="295" t="s">
        <v>712</v>
      </c>
      <c r="B87" s="326">
        <v>863</v>
      </c>
      <c r="C87" s="296">
        <v>5</v>
      </c>
      <c r="D87" s="296">
        <v>5</v>
      </c>
      <c r="E87" s="297">
        <v>8900000190</v>
      </c>
      <c r="F87" s="298"/>
      <c r="G87" s="299">
        <v>1228.8</v>
      </c>
      <c r="H87" s="299">
        <v>1069.7</v>
      </c>
      <c r="I87" s="289">
        <f t="shared" si="1"/>
        <v>87.052408854166671</v>
      </c>
      <c r="J87" s="324"/>
    </row>
    <row r="88" spans="1:10" s="285" customFormat="1" ht="33.75" x14ac:dyDescent="0.15">
      <c r="A88" s="295" t="s">
        <v>695</v>
      </c>
      <c r="B88" s="326">
        <v>863</v>
      </c>
      <c r="C88" s="296">
        <v>5</v>
      </c>
      <c r="D88" s="296">
        <v>5</v>
      </c>
      <c r="E88" s="297">
        <v>8900000190</v>
      </c>
      <c r="F88" s="298">
        <v>100</v>
      </c>
      <c r="G88" s="299">
        <v>78.900000000000006</v>
      </c>
      <c r="H88" s="299">
        <v>78.900000000000006</v>
      </c>
      <c r="I88" s="289">
        <f t="shared" si="1"/>
        <v>100</v>
      </c>
      <c r="J88" s="324"/>
    </row>
    <row r="89" spans="1:10" s="271" customFormat="1" ht="11.25" x14ac:dyDescent="0.2">
      <c r="A89" s="295" t="s">
        <v>698</v>
      </c>
      <c r="B89" s="326">
        <v>863</v>
      </c>
      <c r="C89" s="296">
        <v>5</v>
      </c>
      <c r="D89" s="296">
        <v>5</v>
      </c>
      <c r="E89" s="297">
        <v>8900000190</v>
      </c>
      <c r="F89" s="298">
        <v>200</v>
      </c>
      <c r="G89" s="299">
        <v>1146</v>
      </c>
      <c r="H89" s="299">
        <v>986.9</v>
      </c>
      <c r="I89" s="289">
        <f t="shared" si="1"/>
        <v>86.116928446771382</v>
      </c>
      <c r="J89" s="324"/>
    </row>
    <row r="90" spans="1:10" s="285" customFormat="1" ht="11.25" x14ac:dyDescent="0.15">
      <c r="A90" s="295" t="s">
        <v>713</v>
      </c>
      <c r="B90" s="326">
        <v>863</v>
      </c>
      <c r="C90" s="296">
        <v>5</v>
      </c>
      <c r="D90" s="296">
        <v>5</v>
      </c>
      <c r="E90" s="297">
        <v>8900000190</v>
      </c>
      <c r="F90" s="298">
        <v>800</v>
      </c>
      <c r="G90" s="299">
        <v>3.9</v>
      </c>
      <c r="H90" s="299">
        <v>3.9</v>
      </c>
      <c r="I90" s="289">
        <f t="shared" si="1"/>
        <v>100</v>
      </c>
      <c r="J90" s="324"/>
    </row>
    <row r="91" spans="1:10" s="271" customFormat="1" ht="11.25" x14ac:dyDescent="0.2">
      <c r="A91" s="295" t="s">
        <v>712</v>
      </c>
      <c r="B91" s="326">
        <v>863</v>
      </c>
      <c r="C91" s="296">
        <v>5</v>
      </c>
      <c r="D91" s="296">
        <v>5</v>
      </c>
      <c r="E91" s="297">
        <v>8900000870</v>
      </c>
      <c r="F91" s="298"/>
      <c r="G91" s="299">
        <v>15.5</v>
      </c>
      <c r="H91" s="299">
        <v>15.5</v>
      </c>
      <c r="I91" s="289">
        <f t="shared" si="1"/>
        <v>100</v>
      </c>
      <c r="J91" s="324"/>
    </row>
    <row r="92" spans="1:10" s="271" customFormat="1" ht="33.75" x14ac:dyDescent="0.2">
      <c r="A92" s="295" t="s">
        <v>695</v>
      </c>
      <c r="B92" s="326">
        <v>863</v>
      </c>
      <c r="C92" s="296">
        <v>5</v>
      </c>
      <c r="D92" s="296">
        <v>5</v>
      </c>
      <c r="E92" s="297">
        <v>8900000870</v>
      </c>
      <c r="F92" s="298">
        <v>100</v>
      </c>
      <c r="G92" s="299">
        <v>15.5</v>
      </c>
      <c r="H92" s="299">
        <v>15.5</v>
      </c>
      <c r="I92" s="289">
        <f t="shared" si="1"/>
        <v>100</v>
      </c>
      <c r="J92" s="324"/>
    </row>
    <row r="93" spans="1:10" s="285" customFormat="1" ht="10.5" x14ac:dyDescent="0.15">
      <c r="A93" s="291" t="s">
        <v>561</v>
      </c>
      <c r="B93" s="325">
        <v>877</v>
      </c>
      <c r="C93" s="292"/>
      <c r="D93" s="292"/>
      <c r="E93" s="293"/>
      <c r="F93" s="294"/>
      <c r="G93" s="282">
        <v>118091.6</v>
      </c>
      <c r="H93" s="282">
        <v>108860.8</v>
      </c>
      <c r="I93" s="283">
        <f t="shared" si="1"/>
        <v>92.183355971127497</v>
      </c>
      <c r="J93" s="319"/>
    </row>
    <row r="94" spans="1:10" s="271" customFormat="1" ht="11.25" x14ac:dyDescent="0.2">
      <c r="A94" s="295" t="s">
        <v>743</v>
      </c>
      <c r="B94" s="326">
        <v>877</v>
      </c>
      <c r="C94" s="296">
        <v>3</v>
      </c>
      <c r="D94" s="296"/>
      <c r="E94" s="297"/>
      <c r="F94" s="298"/>
      <c r="G94" s="299">
        <v>113142</v>
      </c>
      <c r="H94" s="299">
        <v>104014.2</v>
      </c>
      <c r="I94" s="289">
        <f t="shared" si="1"/>
        <v>91.932438882112749</v>
      </c>
      <c r="J94" s="324"/>
    </row>
    <row r="95" spans="1:10" s="271" customFormat="1" ht="22.5" x14ac:dyDescent="0.2">
      <c r="A95" s="295" t="s">
        <v>753</v>
      </c>
      <c r="B95" s="326">
        <v>877</v>
      </c>
      <c r="C95" s="296">
        <v>3</v>
      </c>
      <c r="D95" s="296">
        <v>9</v>
      </c>
      <c r="E95" s="297"/>
      <c r="F95" s="298"/>
      <c r="G95" s="299">
        <v>98448.9</v>
      </c>
      <c r="H95" s="299">
        <v>89321.1</v>
      </c>
      <c r="I95" s="289">
        <f t="shared" si="1"/>
        <v>90.72838802668187</v>
      </c>
      <c r="J95" s="324"/>
    </row>
    <row r="96" spans="1:10" s="271" customFormat="1" ht="33.75" x14ac:dyDescent="0.2">
      <c r="A96" s="295" t="s">
        <v>754</v>
      </c>
      <c r="B96" s="326">
        <v>877</v>
      </c>
      <c r="C96" s="296">
        <v>3</v>
      </c>
      <c r="D96" s="296">
        <v>9</v>
      </c>
      <c r="E96" s="297">
        <v>300000000</v>
      </c>
      <c r="F96" s="298"/>
      <c r="G96" s="299">
        <v>3769.3</v>
      </c>
      <c r="H96" s="299">
        <v>3741.4</v>
      </c>
      <c r="I96" s="289">
        <f t="shared" si="1"/>
        <v>99.259809513702805</v>
      </c>
      <c r="J96" s="324"/>
    </row>
    <row r="97" spans="1:10" s="271" customFormat="1" ht="33.75" x14ac:dyDescent="0.2">
      <c r="A97" s="295" t="s">
        <v>755</v>
      </c>
      <c r="B97" s="326">
        <v>877</v>
      </c>
      <c r="C97" s="296">
        <v>3</v>
      </c>
      <c r="D97" s="296">
        <v>9</v>
      </c>
      <c r="E97" s="297">
        <v>330000000</v>
      </c>
      <c r="F97" s="298"/>
      <c r="G97" s="299">
        <v>1693.6</v>
      </c>
      <c r="H97" s="299">
        <v>1665.7</v>
      </c>
      <c r="I97" s="289">
        <f t="shared" si="1"/>
        <v>98.352621634388299</v>
      </c>
      <c r="J97" s="324"/>
    </row>
    <row r="98" spans="1:10" s="271" customFormat="1" ht="33.75" x14ac:dyDescent="0.2">
      <c r="A98" s="295" t="s">
        <v>756</v>
      </c>
      <c r="B98" s="326">
        <v>877</v>
      </c>
      <c r="C98" s="296">
        <v>3</v>
      </c>
      <c r="D98" s="296">
        <v>9</v>
      </c>
      <c r="E98" s="297">
        <v>330020200</v>
      </c>
      <c r="F98" s="298"/>
      <c r="G98" s="299">
        <v>1693.6</v>
      </c>
      <c r="H98" s="299">
        <v>1665.7</v>
      </c>
      <c r="I98" s="289">
        <f t="shared" si="1"/>
        <v>98.352621634388299</v>
      </c>
      <c r="J98" s="324"/>
    </row>
    <row r="99" spans="1:10" s="271" customFormat="1" ht="11.25" x14ac:dyDescent="0.2">
      <c r="A99" s="295" t="s">
        <v>698</v>
      </c>
      <c r="B99" s="326">
        <v>877</v>
      </c>
      <c r="C99" s="296">
        <v>3</v>
      </c>
      <c r="D99" s="296">
        <v>9</v>
      </c>
      <c r="E99" s="297">
        <v>330020200</v>
      </c>
      <c r="F99" s="298">
        <v>200</v>
      </c>
      <c r="G99" s="299">
        <v>1693.6</v>
      </c>
      <c r="H99" s="299">
        <v>1665.7</v>
      </c>
      <c r="I99" s="289">
        <f t="shared" si="1"/>
        <v>98.352621634388299</v>
      </c>
      <c r="J99" s="324"/>
    </row>
    <row r="100" spans="1:10" s="271" customFormat="1" ht="11.25" x14ac:dyDescent="0.2">
      <c r="A100" s="295" t="s">
        <v>757</v>
      </c>
      <c r="B100" s="326">
        <v>877</v>
      </c>
      <c r="C100" s="296">
        <v>3</v>
      </c>
      <c r="D100" s="296">
        <v>9</v>
      </c>
      <c r="E100" s="297">
        <v>340000000</v>
      </c>
      <c r="F100" s="298"/>
      <c r="G100" s="299">
        <v>2075.6999999999998</v>
      </c>
      <c r="H100" s="299">
        <v>2075.6999999999998</v>
      </c>
      <c r="I100" s="289">
        <f t="shared" si="1"/>
        <v>100</v>
      </c>
      <c r="J100" s="324"/>
    </row>
    <row r="101" spans="1:10" s="285" customFormat="1" ht="22.5" x14ac:dyDescent="0.15">
      <c r="A101" s="295" t="s">
        <v>758</v>
      </c>
      <c r="B101" s="326">
        <v>877</v>
      </c>
      <c r="C101" s="296">
        <v>3</v>
      </c>
      <c r="D101" s="296">
        <v>9</v>
      </c>
      <c r="E101" s="297">
        <v>340020200</v>
      </c>
      <c r="F101" s="298"/>
      <c r="G101" s="299">
        <v>2075.6999999999998</v>
      </c>
      <c r="H101" s="299">
        <v>2075.6999999999998</v>
      </c>
      <c r="I101" s="289">
        <f t="shared" si="1"/>
        <v>100</v>
      </c>
      <c r="J101" s="324"/>
    </row>
    <row r="102" spans="1:10" s="271" customFormat="1" ht="11.25" x14ac:dyDescent="0.2">
      <c r="A102" s="295" t="s">
        <v>698</v>
      </c>
      <c r="B102" s="326">
        <v>877</v>
      </c>
      <c r="C102" s="296">
        <v>3</v>
      </c>
      <c r="D102" s="296">
        <v>9</v>
      </c>
      <c r="E102" s="297">
        <v>340020200</v>
      </c>
      <c r="F102" s="298">
        <v>200</v>
      </c>
      <c r="G102" s="299">
        <v>2075.6999999999998</v>
      </c>
      <c r="H102" s="299">
        <v>2075.6999999999998</v>
      </c>
      <c r="I102" s="289">
        <f t="shared" si="1"/>
        <v>100</v>
      </c>
      <c r="J102" s="324"/>
    </row>
    <row r="103" spans="1:10" s="271" customFormat="1" ht="22.5" x14ac:dyDescent="0.2">
      <c r="A103" s="295" t="s">
        <v>762</v>
      </c>
      <c r="B103" s="326">
        <v>877</v>
      </c>
      <c r="C103" s="296">
        <v>3</v>
      </c>
      <c r="D103" s="296">
        <v>9</v>
      </c>
      <c r="E103" s="297">
        <v>7700000000</v>
      </c>
      <c r="F103" s="298"/>
      <c r="G103" s="299">
        <v>86924.6</v>
      </c>
      <c r="H103" s="299">
        <v>77853.399999999994</v>
      </c>
      <c r="I103" s="289">
        <f t="shared" si="1"/>
        <v>89.564289050510425</v>
      </c>
      <c r="J103" s="324"/>
    </row>
    <row r="104" spans="1:10" s="271" customFormat="1" ht="11.25" x14ac:dyDescent="0.2">
      <c r="A104" s="295" t="s">
        <v>763</v>
      </c>
      <c r="B104" s="326">
        <v>877</v>
      </c>
      <c r="C104" s="296">
        <v>3</v>
      </c>
      <c r="D104" s="296">
        <v>9</v>
      </c>
      <c r="E104" s="297">
        <v>7700020010</v>
      </c>
      <c r="F104" s="298"/>
      <c r="G104" s="299">
        <v>6915.4</v>
      </c>
      <c r="H104" s="299">
        <v>3580.3</v>
      </c>
      <c r="I104" s="289">
        <f t="shared" si="1"/>
        <v>51.772854787864773</v>
      </c>
      <c r="J104" s="324"/>
    </row>
    <row r="105" spans="1:10" s="271" customFormat="1" ht="11.25" x14ac:dyDescent="0.2">
      <c r="A105" s="295" t="s">
        <v>698</v>
      </c>
      <c r="B105" s="326">
        <v>877</v>
      </c>
      <c r="C105" s="296">
        <v>3</v>
      </c>
      <c r="D105" s="296">
        <v>9</v>
      </c>
      <c r="E105" s="297">
        <v>7700020010</v>
      </c>
      <c r="F105" s="298">
        <v>200</v>
      </c>
      <c r="G105" s="299">
        <v>6915.4</v>
      </c>
      <c r="H105" s="299">
        <v>3580.3</v>
      </c>
      <c r="I105" s="289">
        <f t="shared" si="1"/>
        <v>51.772854787864773</v>
      </c>
      <c r="J105" s="324"/>
    </row>
    <row r="106" spans="1:10" s="271" customFormat="1" ht="22.5" x14ac:dyDescent="0.2">
      <c r="A106" s="295" t="s">
        <v>764</v>
      </c>
      <c r="B106" s="326">
        <v>877</v>
      </c>
      <c r="C106" s="296">
        <v>3</v>
      </c>
      <c r="D106" s="296">
        <v>9</v>
      </c>
      <c r="E106" s="297">
        <v>7700020020</v>
      </c>
      <c r="F106" s="298"/>
      <c r="G106" s="299">
        <v>45031</v>
      </c>
      <c r="H106" s="299">
        <v>41010.699999999997</v>
      </c>
      <c r="I106" s="289">
        <f t="shared" si="1"/>
        <v>91.072150296462425</v>
      </c>
      <c r="J106" s="324"/>
    </row>
    <row r="107" spans="1:10" s="271" customFormat="1" ht="33.75" x14ac:dyDescent="0.2">
      <c r="A107" s="295" t="s">
        <v>695</v>
      </c>
      <c r="B107" s="326">
        <v>877</v>
      </c>
      <c r="C107" s="296">
        <v>3</v>
      </c>
      <c r="D107" s="296">
        <v>9</v>
      </c>
      <c r="E107" s="297">
        <v>7700020020</v>
      </c>
      <c r="F107" s="298">
        <v>100</v>
      </c>
      <c r="G107" s="299">
        <v>32142.5</v>
      </c>
      <c r="H107" s="299">
        <v>31984.1</v>
      </c>
      <c r="I107" s="289">
        <f t="shared" si="1"/>
        <v>99.507194524383607</v>
      </c>
      <c r="J107" s="324"/>
    </row>
    <row r="108" spans="1:10" s="271" customFormat="1" ht="11.25" x14ac:dyDescent="0.2">
      <c r="A108" s="295" t="s">
        <v>698</v>
      </c>
      <c r="B108" s="326">
        <v>877</v>
      </c>
      <c r="C108" s="296">
        <v>3</v>
      </c>
      <c r="D108" s="296">
        <v>9</v>
      </c>
      <c r="E108" s="297">
        <v>7700020020</v>
      </c>
      <c r="F108" s="298">
        <v>200</v>
      </c>
      <c r="G108" s="299">
        <v>12418.1</v>
      </c>
      <c r="H108" s="299">
        <v>8585.2000000000007</v>
      </c>
      <c r="I108" s="289">
        <f t="shared" si="1"/>
        <v>69.134569700678853</v>
      </c>
      <c r="J108" s="324"/>
    </row>
    <row r="109" spans="1:10" s="271" customFormat="1" ht="11.25" x14ac:dyDescent="0.2">
      <c r="A109" s="295" t="s">
        <v>713</v>
      </c>
      <c r="B109" s="326">
        <v>877</v>
      </c>
      <c r="C109" s="296">
        <v>3</v>
      </c>
      <c r="D109" s="296">
        <v>9</v>
      </c>
      <c r="E109" s="297">
        <v>7700020020</v>
      </c>
      <c r="F109" s="298">
        <v>800</v>
      </c>
      <c r="G109" s="299">
        <v>470.4</v>
      </c>
      <c r="H109" s="299">
        <v>441.4</v>
      </c>
      <c r="I109" s="289">
        <f t="shared" si="1"/>
        <v>93.835034013605451</v>
      </c>
      <c r="J109" s="324"/>
    </row>
    <row r="110" spans="1:10" s="271" customFormat="1" ht="33.75" x14ac:dyDescent="0.2">
      <c r="A110" s="295" t="s">
        <v>765</v>
      </c>
      <c r="B110" s="326">
        <v>877</v>
      </c>
      <c r="C110" s="296">
        <v>3</v>
      </c>
      <c r="D110" s="296">
        <v>9</v>
      </c>
      <c r="E110" s="297">
        <v>7700020030</v>
      </c>
      <c r="F110" s="298"/>
      <c r="G110" s="299">
        <v>34978.199999999997</v>
      </c>
      <c r="H110" s="299">
        <v>33262.400000000001</v>
      </c>
      <c r="I110" s="289">
        <f t="shared" si="1"/>
        <v>95.094658959008768</v>
      </c>
      <c r="J110" s="324"/>
    </row>
    <row r="111" spans="1:10" s="271" customFormat="1" ht="22.5" x14ac:dyDescent="0.2">
      <c r="A111" s="295" t="s">
        <v>724</v>
      </c>
      <c r="B111" s="326">
        <v>877</v>
      </c>
      <c r="C111" s="296">
        <v>3</v>
      </c>
      <c r="D111" s="296">
        <v>9</v>
      </c>
      <c r="E111" s="297">
        <v>7700020030</v>
      </c>
      <c r="F111" s="298">
        <v>600</v>
      </c>
      <c r="G111" s="299">
        <v>34978.199999999997</v>
      </c>
      <c r="H111" s="299">
        <v>33262.400000000001</v>
      </c>
      <c r="I111" s="289">
        <f t="shared" si="1"/>
        <v>95.094658959008768</v>
      </c>
      <c r="J111" s="324"/>
    </row>
    <row r="112" spans="1:10" s="271" customFormat="1" ht="11.25" x14ac:dyDescent="0.2">
      <c r="A112" s="295" t="s">
        <v>712</v>
      </c>
      <c r="B112" s="326">
        <v>877</v>
      </c>
      <c r="C112" s="296">
        <v>3</v>
      </c>
      <c r="D112" s="296">
        <v>9</v>
      </c>
      <c r="E112" s="297">
        <v>8900000000</v>
      </c>
      <c r="F112" s="298"/>
      <c r="G112" s="299">
        <v>7755</v>
      </c>
      <c r="H112" s="299">
        <v>7726.3</v>
      </c>
      <c r="I112" s="289">
        <f t="shared" si="1"/>
        <v>99.629916183107667</v>
      </c>
      <c r="J112" s="324"/>
    </row>
    <row r="113" spans="1:10" s="271" customFormat="1" ht="11.25" x14ac:dyDescent="0.2">
      <c r="A113" s="295" t="s">
        <v>712</v>
      </c>
      <c r="B113" s="326">
        <v>877</v>
      </c>
      <c r="C113" s="296">
        <v>3</v>
      </c>
      <c r="D113" s="296">
        <v>9</v>
      </c>
      <c r="E113" s="297">
        <v>8900000110</v>
      </c>
      <c r="F113" s="298"/>
      <c r="G113" s="299">
        <v>7586</v>
      </c>
      <c r="H113" s="299">
        <v>7586</v>
      </c>
      <c r="I113" s="289">
        <f t="shared" si="1"/>
        <v>100</v>
      </c>
      <c r="J113" s="324"/>
    </row>
    <row r="114" spans="1:10" s="271" customFormat="1" ht="33.75" x14ac:dyDescent="0.2">
      <c r="A114" s="295" t="s">
        <v>695</v>
      </c>
      <c r="B114" s="326">
        <v>877</v>
      </c>
      <c r="C114" s="296">
        <v>3</v>
      </c>
      <c r="D114" s="296">
        <v>9</v>
      </c>
      <c r="E114" s="297">
        <v>8900000110</v>
      </c>
      <c r="F114" s="298">
        <v>100</v>
      </c>
      <c r="G114" s="299">
        <v>7586</v>
      </c>
      <c r="H114" s="299">
        <v>7586</v>
      </c>
      <c r="I114" s="289">
        <f t="shared" si="1"/>
        <v>100</v>
      </c>
      <c r="J114" s="324"/>
    </row>
    <row r="115" spans="1:10" s="271" customFormat="1" ht="11.25" x14ac:dyDescent="0.2">
      <c r="A115" s="295" t="s">
        <v>712</v>
      </c>
      <c r="B115" s="326">
        <v>877</v>
      </c>
      <c r="C115" s="296">
        <v>3</v>
      </c>
      <c r="D115" s="296">
        <v>9</v>
      </c>
      <c r="E115" s="297">
        <v>8900000190</v>
      </c>
      <c r="F115" s="298"/>
      <c r="G115" s="299">
        <v>136.1</v>
      </c>
      <c r="H115" s="299">
        <v>107.4</v>
      </c>
      <c r="I115" s="289">
        <f t="shared" si="1"/>
        <v>78.912564290962536</v>
      </c>
      <c r="J115" s="324"/>
    </row>
    <row r="116" spans="1:10" s="271" customFormat="1" ht="33.75" x14ac:dyDescent="0.2">
      <c r="A116" s="295" t="s">
        <v>695</v>
      </c>
      <c r="B116" s="326">
        <v>877</v>
      </c>
      <c r="C116" s="296">
        <v>3</v>
      </c>
      <c r="D116" s="296">
        <v>9</v>
      </c>
      <c r="E116" s="297">
        <v>8900000190</v>
      </c>
      <c r="F116" s="298">
        <v>100</v>
      </c>
      <c r="G116" s="299">
        <v>107.4</v>
      </c>
      <c r="H116" s="299">
        <v>78.7</v>
      </c>
      <c r="I116" s="289">
        <f t="shared" si="1"/>
        <v>73.277467411545629</v>
      </c>
      <c r="J116" s="324"/>
    </row>
    <row r="117" spans="1:10" s="271" customFormat="1" ht="11.25" x14ac:dyDescent="0.2">
      <c r="A117" s="295" t="s">
        <v>698</v>
      </c>
      <c r="B117" s="326">
        <v>877</v>
      </c>
      <c r="C117" s="296">
        <v>3</v>
      </c>
      <c r="D117" s="296">
        <v>9</v>
      </c>
      <c r="E117" s="297">
        <v>8900000190</v>
      </c>
      <c r="F117" s="298">
        <v>200</v>
      </c>
      <c r="G117" s="299">
        <v>28.7</v>
      </c>
      <c r="H117" s="299">
        <v>28.7</v>
      </c>
      <c r="I117" s="289">
        <f t="shared" si="1"/>
        <v>100</v>
      </c>
      <c r="J117" s="324"/>
    </row>
    <row r="118" spans="1:10" s="271" customFormat="1" ht="11.25" x14ac:dyDescent="0.2">
      <c r="A118" s="295" t="s">
        <v>712</v>
      </c>
      <c r="B118" s="326">
        <v>877</v>
      </c>
      <c r="C118" s="296">
        <v>3</v>
      </c>
      <c r="D118" s="296">
        <v>9</v>
      </c>
      <c r="E118" s="297">
        <v>8900000870</v>
      </c>
      <c r="F118" s="298"/>
      <c r="G118" s="299">
        <v>32.9</v>
      </c>
      <c r="H118" s="299">
        <v>32.9</v>
      </c>
      <c r="I118" s="289">
        <f t="shared" si="1"/>
        <v>100</v>
      </c>
      <c r="J118" s="324"/>
    </row>
    <row r="119" spans="1:10" s="271" customFormat="1" ht="33.75" x14ac:dyDescent="0.2">
      <c r="A119" s="295" t="s">
        <v>695</v>
      </c>
      <c r="B119" s="326">
        <v>877</v>
      </c>
      <c r="C119" s="296">
        <v>3</v>
      </c>
      <c r="D119" s="296">
        <v>9</v>
      </c>
      <c r="E119" s="297">
        <v>8900000870</v>
      </c>
      <c r="F119" s="298">
        <v>100</v>
      </c>
      <c r="G119" s="299">
        <v>32.9</v>
      </c>
      <c r="H119" s="299">
        <v>32.9</v>
      </c>
      <c r="I119" s="289">
        <f t="shared" si="1"/>
        <v>100</v>
      </c>
      <c r="J119" s="324"/>
    </row>
    <row r="120" spans="1:10" s="271" customFormat="1" ht="11.25" x14ac:dyDescent="0.2">
      <c r="A120" s="295" t="s">
        <v>766</v>
      </c>
      <c r="B120" s="326">
        <v>877</v>
      </c>
      <c r="C120" s="296">
        <v>3</v>
      </c>
      <c r="D120" s="296">
        <v>10</v>
      </c>
      <c r="E120" s="297"/>
      <c r="F120" s="298"/>
      <c r="G120" s="299">
        <v>14693.1</v>
      </c>
      <c r="H120" s="299">
        <v>14693.1</v>
      </c>
      <c r="I120" s="289">
        <f t="shared" si="1"/>
        <v>100</v>
      </c>
      <c r="J120" s="324"/>
    </row>
    <row r="121" spans="1:10" s="271" customFormat="1" ht="33.75" x14ac:dyDescent="0.2">
      <c r="A121" s="295" t="s">
        <v>754</v>
      </c>
      <c r="B121" s="326">
        <v>877</v>
      </c>
      <c r="C121" s="296">
        <v>3</v>
      </c>
      <c r="D121" s="296">
        <v>10</v>
      </c>
      <c r="E121" s="297">
        <v>300000000</v>
      </c>
      <c r="F121" s="298"/>
      <c r="G121" s="299">
        <v>14693.1</v>
      </c>
      <c r="H121" s="299">
        <v>14693.1</v>
      </c>
      <c r="I121" s="289">
        <f t="shared" si="1"/>
        <v>100</v>
      </c>
      <c r="J121" s="324"/>
    </row>
    <row r="122" spans="1:10" s="271" customFormat="1" ht="22.5" x14ac:dyDescent="0.2">
      <c r="A122" s="295" t="s">
        <v>767</v>
      </c>
      <c r="B122" s="326">
        <v>877</v>
      </c>
      <c r="C122" s="296">
        <v>3</v>
      </c>
      <c r="D122" s="296">
        <v>10</v>
      </c>
      <c r="E122" s="297">
        <v>310000000</v>
      </c>
      <c r="F122" s="298"/>
      <c r="G122" s="299">
        <v>14500</v>
      </c>
      <c r="H122" s="299">
        <v>14500</v>
      </c>
      <c r="I122" s="289">
        <f t="shared" si="1"/>
        <v>100</v>
      </c>
      <c r="J122" s="324"/>
    </row>
    <row r="123" spans="1:10" s="271" customFormat="1" ht="22.5" x14ac:dyDescent="0.2">
      <c r="A123" s="295" t="s">
        <v>768</v>
      </c>
      <c r="B123" s="326">
        <v>877</v>
      </c>
      <c r="C123" s="296">
        <v>3</v>
      </c>
      <c r="D123" s="296">
        <v>10</v>
      </c>
      <c r="E123" s="297">
        <v>310020230</v>
      </c>
      <c r="F123" s="298"/>
      <c r="G123" s="299">
        <v>14500</v>
      </c>
      <c r="H123" s="299">
        <v>14500</v>
      </c>
      <c r="I123" s="289">
        <f t="shared" si="1"/>
        <v>100</v>
      </c>
      <c r="J123" s="324"/>
    </row>
    <row r="124" spans="1:10" s="271" customFormat="1" ht="11.25" x14ac:dyDescent="0.2">
      <c r="A124" s="295" t="s">
        <v>698</v>
      </c>
      <c r="B124" s="326">
        <v>877</v>
      </c>
      <c r="C124" s="296">
        <v>3</v>
      </c>
      <c r="D124" s="296">
        <v>10</v>
      </c>
      <c r="E124" s="297">
        <v>310020230</v>
      </c>
      <c r="F124" s="298">
        <v>200</v>
      </c>
      <c r="G124" s="299">
        <v>14500</v>
      </c>
      <c r="H124" s="299">
        <v>14500</v>
      </c>
      <c r="I124" s="289">
        <f t="shared" si="1"/>
        <v>100</v>
      </c>
      <c r="J124" s="324"/>
    </row>
    <row r="125" spans="1:10" s="271" customFormat="1" ht="11.25" x14ac:dyDescent="0.2">
      <c r="A125" s="295" t="s">
        <v>769</v>
      </c>
      <c r="B125" s="326">
        <v>877</v>
      </c>
      <c r="C125" s="296">
        <v>3</v>
      </c>
      <c r="D125" s="296">
        <v>10</v>
      </c>
      <c r="E125" s="297">
        <v>320000000</v>
      </c>
      <c r="F125" s="298"/>
      <c r="G125" s="299">
        <v>193.1</v>
      </c>
      <c r="H125" s="299">
        <v>193.1</v>
      </c>
      <c r="I125" s="289">
        <f t="shared" si="1"/>
        <v>100</v>
      </c>
      <c r="J125" s="324"/>
    </row>
    <row r="126" spans="1:10" s="271" customFormat="1" ht="11.25" x14ac:dyDescent="0.2">
      <c r="A126" s="295" t="s">
        <v>770</v>
      </c>
      <c r="B126" s="326">
        <v>877</v>
      </c>
      <c r="C126" s="296">
        <v>3</v>
      </c>
      <c r="D126" s="296">
        <v>10</v>
      </c>
      <c r="E126" s="297">
        <v>320020220</v>
      </c>
      <c r="F126" s="298"/>
      <c r="G126" s="299">
        <v>193.1</v>
      </c>
      <c r="H126" s="299">
        <v>193.1</v>
      </c>
      <c r="I126" s="289">
        <f t="shared" si="1"/>
        <v>100</v>
      </c>
      <c r="J126" s="324"/>
    </row>
    <row r="127" spans="1:10" s="271" customFormat="1" ht="11.25" x14ac:dyDescent="0.2">
      <c r="A127" s="295" t="s">
        <v>698</v>
      </c>
      <c r="B127" s="326">
        <v>877</v>
      </c>
      <c r="C127" s="296">
        <v>3</v>
      </c>
      <c r="D127" s="296">
        <v>10</v>
      </c>
      <c r="E127" s="297">
        <v>320020220</v>
      </c>
      <c r="F127" s="298">
        <v>200</v>
      </c>
      <c r="G127" s="299">
        <v>193.1</v>
      </c>
      <c r="H127" s="299">
        <v>193.1</v>
      </c>
      <c r="I127" s="289">
        <f t="shared" si="1"/>
        <v>100</v>
      </c>
      <c r="J127" s="324"/>
    </row>
    <row r="128" spans="1:10" s="285" customFormat="1" ht="11.25" x14ac:dyDescent="0.15">
      <c r="A128" s="295" t="s">
        <v>1142</v>
      </c>
      <c r="B128" s="326">
        <v>877</v>
      </c>
      <c r="C128" s="296">
        <v>7</v>
      </c>
      <c r="D128" s="296"/>
      <c r="E128" s="297"/>
      <c r="F128" s="298"/>
      <c r="G128" s="299">
        <v>4949.6000000000004</v>
      </c>
      <c r="H128" s="299">
        <v>4846.6000000000004</v>
      </c>
      <c r="I128" s="289">
        <f t="shared" si="1"/>
        <v>97.919023759495715</v>
      </c>
      <c r="J128" s="324"/>
    </row>
    <row r="129" spans="1:10" s="271" customFormat="1" ht="11.25" x14ac:dyDescent="0.2">
      <c r="A129" s="295" t="s">
        <v>1271</v>
      </c>
      <c r="B129" s="326">
        <v>877</v>
      </c>
      <c r="C129" s="296">
        <v>7</v>
      </c>
      <c r="D129" s="296">
        <v>9</v>
      </c>
      <c r="E129" s="297"/>
      <c r="F129" s="298"/>
      <c r="G129" s="299">
        <v>4949.6000000000004</v>
      </c>
      <c r="H129" s="299">
        <v>4846.6000000000004</v>
      </c>
      <c r="I129" s="289">
        <f t="shared" si="1"/>
        <v>97.919023759495715</v>
      </c>
      <c r="J129" s="324"/>
    </row>
    <row r="130" spans="1:10" s="271" customFormat="1" ht="11.25" x14ac:dyDescent="0.2">
      <c r="A130" s="295" t="s">
        <v>1311</v>
      </c>
      <c r="B130" s="326">
        <v>877</v>
      </c>
      <c r="C130" s="296">
        <v>7</v>
      </c>
      <c r="D130" s="296">
        <v>9</v>
      </c>
      <c r="E130" s="297">
        <v>8700000000</v>
      </c>
      <c r="F130" s="298"/>
      <c r="G130" s="299">
        <v>4949.6000000000004</v>
      </c>
      <c r="H130" s="299">
        <v>4846.6000000000004</v>
      </c>
      <c r="I130" s="289">
        <f t="shared" si="1"/>
        <v>97.919023759495715</v>
      </c>
      <c r="J130" s="324"/>
    </row>
    <row r="131" spans="1:10" s="271" customFormat="1" ht="22.5" x14ac:dyDescent="0.2">
      <c r="A131" s="295" t="s">
        <v>1313</v>
      </c>
      <c r="B131" s="326">
        <v>877</v>
      </c>
      <c r="C131" s="296">
        <v>7</v>
      </c>
      <c r="D131" s="296">
        <v>9</v>
      </c>
      <c r="E131" s="297">
        <v>8700040590</v>
      </c>
      <c r="F131" s="298"/>
      <c r="G131" s="299">
        <v>4949.6000000000004</v>
      </c>
      <c r="H131" s="299">
        <v>4846.6000000000004</v>
      </c>
      <c r="I131" s="289">
        <f t="shared" si="1"/>
        <v>97.919023759495715</v>
      </c>
      <c r="J131" s="324"/>
    </row>
    <row r="132" spans="1:10" s="271" customFormat="1" ht="22.5" x14ac:dyDescent="0.2">
      <c r="A132" s="295" t="s">
        <v>724</v>
      </c>
      <c r="B132" s="326">
        <v>877</v>
      </c>
      <c r="C132" s="296">
        <v>7</v>
      </c>
      <c r="D132" s="296">
        <v>9</v>
      </c>
      <c r="E132" s="297">
        <v>8700040590</v>
      </c>
      <c r="F132" s="298">
        <v>600</v>
      </c>
      <c r="G132" s="299">
        <v>4949.6000000000004</v>
      </c>
      <c r="H132" s="299">
        <v>4846.6000000000004</v>
      </c>
      <c r="I132" s="289">
        <f t="shared" si="1"/>
        <v>97.919023759495715</v>
      </c>
      <c r="J132" s="324"/>
    </row>
    <row r="133" spans="1:10" s="285" customFormat="1" ht="10.5" x14ac:dyDescent="0.15">
      <c r="A133" s="291" t="s">
        <v>1652</v>
      </c>
      <c r="B133" s="325">
        <v>900</v>
      </c>
      <c r="C133" s="292"/>
      <c r="D133" s="292"/>
      <c r="E133" s="293"/>
      <c r="F133" s="294"/>
      <c r="G133" s="282">
        <v>122429.2</v>
      </c>
      <c r="H133" s="282">
        <v>121113</v>
      </c>
      <c r="I133" s="283">
        <f t="shared" si="1"/>
        <v>98.924929673639951</v>
      </c>
      <c r="J133" s="319"/>
    </row>
    <row r="134" spans="1:10" s="271" customFormat="1" ht="11.25" x14ac:dyDescent="0.2">
      <c r="A134" s="295" t="s">
        <v>692</v>
      </c>
      <c r="B134" s="326">
        <v>900</v>
      </c>
      <c r="C134" s="296">
        <v>1</v>
      </c>
      <c r="D134" s="296"/>
      <c r="E134" s="297"/>
      <c r="F134" s="298"/>
      <c r="G134" s="299">
        <v>122429.2</v>
      </c>
      <c r="H134" s="299">
        <v>121113</v>
      </c>
      <c r="I134" s="289">
        <f t="shared" si="1"/>
        <v>98.924929673639951</v>
      </c>
      <c r="J134" s="324"/>
    </row>
    <row r="135" spans="1:10" s="271" customFormat="1" ht="22.5" x14ac:dyDescent="0.2">
      <c r="A135" s="295" t="s">
        <v>696</v>
      </c>
      <c r="B135" s="326">
        <v>900</v>
      </c>
      <c r="C135" s="296">
        <v>1</v>
      </c>
      <c r="D135" s="296">
        <v>3</v>
      </c>
      <c r="E135" s="297"/>
      <c r="F135" s="298"/>
      <c r="G135" s="299">
        <v>122429.2</v>
      </c>
      <c r="H135" s="299">
        <v>121113</v>
      </c>
      <c r="I135" s="289">
        <f t="shared" si="1"/>
        <v>98.924929673639951</v>
      </c>
      <c r="J135" s="324"/>
    </row>
    <row r="136" spans="1:10" s="271" customFormat="1" ht="11.25" x14ac:dyDescent="0.2">
      <c r="A136" s="295" t="s">
        <v>697</v>
      </c>
      <c r="B136" s="326">
        <v>900</v>
      </c>
      <c r="C136" s="296">
        <v>1</v>
      </c>
      <c r="D136" s="296">
        <v>3</v>
      </c>
      <c r="E136" s="297">
        <v>7900000000</v>
      </c>
      <c r="F136" s="298"/>
      <c r="G136" s="299">
        <v>115646.3</v>
      </c>
      <c r="H136" s="299">
        <v>114331.3</v>
      </c>
      <c r="I136" s="289">
        <f t="shared" si="1"/>
        <v>98.862912172719746</v>
      </c>
      <c r="J136" s="324"/>
    </row>
    <row r="137" spans="1:10" s="271" customFormat="1" ht="11.25" x14ac:dyDescent="0.2">
      <c r="A137" s="295" t="s">
        <v>697</v>
      </c>
      <c r="B137" s="326">
        <v>900</v>
      </c>
      <c r="C137" s="296">
        <v>1</v>
      </c>
      <c r="D137" s="296">
        <v>3</v>
      </c>
      <c r="E137" s="297">
        <v>7900000111</v>
      </c>
      <c r="F137" s="298"/>
      <c r="G137" s="299">
        <v>3373.4</v>
      </c>
      <c r="H137" s="299">
        <v>3373.4</v>
      </c>
      <c r="I137" s="289">
        <f t="shared" si="1"/>
        <v>100</v>
      </c>
      <c r="J137" s="324"/>
    </row>
    <row r="138" spans="1:10" s="271" customFormat="1" ht="33.75" x14ac:dyDescent="0.2">
      <c r="A138" s="295" t="s">
        <v>695</v>
      </c>
      <c r="B138" s="326">
        <v>900</v>
      </c>
      <c r="C138" s="296">
        <v>1</v>
      </c>
      <c r="D138" s="296">
        <v>3</v>
      </c>
      <c r="E138" s="297">
        <v>7900000111</v>
      </c>
      <c r="F138" s="298">
        <v>100</v>
      </c>
      <c r="G138" s="299">
        <v>3373.4</v>
      </c>
      <c r="H138" s="299">
        <v>3373.4</v>
      </c>
      <c r="I138" s="289">
        <f t="shared" si="1"/>
        <v>100</v>
      </c>
      <c r="J138" s="324"/>
    </row>
    <row r="139" spans="1:10" s="271" customFormat="1" ht="11.25" x14ac:dyDescent="0.2">
      <c r="A139" s="295" t="s">
        <v>697</v>
      </c>
      <c r="B139" s="326">
        <v>900</v>
      </c>
      <c r="C139" s="296">
        <v>1</v>
      </c>
      <c r="D139" s="296">
        <v>3</v>
      </c>
      <c r="E139" s="297">
        <v>7900000112</v>
      </c>
      <c r="F139" s="298"/>
      <c r="G139" s="299">
        <v>17142.7</v>
      </c>
      <c r="H139" s="299">
        <v>17142.7</v>
      </c>
      <c r="I139" s="289">
        <f t="shared" si="1"/>
        <v>100</v>
      </c>
      <c r="J139" s="324"/>
    </row>
    <row r="140" spans="1:10" s="271" customFormat="1" ht="33.75" x14ac:dyDescent="0.2">
      <c r="A140" s="295" t="s">
        <v>695</v>
      </c>
      <c r="B140" s="326">
        <v>900</v>
      </c>
      <c r="C140" s="296">
        <v>1</v>
      </c>
      <c r="D140" s="296">
        <v>3</v>
      </c>
      <c r="E140" s="297">
        <v>7900000112</v>
      </c>
      <c r="F140" s="298">
        <v>100</v>
      </c>
      <c r="G140" s="299">
        <v>17142.7</v>
      </c>
      <c r="H140" s="299">
        <v>17142.7</v>
      </c>
      <c r="I140" s="289">
        <f t="shared" si="1"/>
        <v>100</v>
      </c>
      <c r="J140" s="324"/>
    </row>
    <row r="141" spans="1:10" s="271" customFormat="1" ht="11.25" x14ac:dyDescent="0.2">
      <c r="A141" s="295" t="s">
        <v>697</v>
      </c>
      <c r="B141" s="326">
        <v>900</v>
      </c>
      <c r="C141" s="296">
        <v>1</v>
      </c>
      <c r="D141" s="296">
        <v>3</v>
      </c>
      <c r="E141" s="297">
        <v>7900000113</v>
      </c>
      <c r="F141" s="298"/>
      <c r="G141" s="299">
        <v>67868.800000000003</v>
      </c>
      <c r="H141" s="299">
        <v>67579.8</v>
      </c>
      <c r="I141" s="289">
        <f t="shared" si="1"/>
        <v>99.574178414823905</v>
      </c>
      <c r="J141" s="324"/>
    </row>
    <row r="142" spans="1:10" s="271" customFormat="1" ht="33.75" x14ac:dyDescent="0.2">
      <c r="A142" s="295" t="s">
        <v>695</v>
      </c>
      <c r="B142" s="326">
        <v>900</v>
      </c>
      <c r="C142" s="296">
        <v>1</v>
      </c>
      <c r="D142" s="296">
        <v>3</v>
      </c>
      <c r="E142" s="297">
        <v>7900000113</v>
      </c>
      <c r="F142" s="298">
        <v>100</v>
      </c>
      <c r="G142" s="299">
        <v>67868.800000000003</v>
      </c>
      <c r="H142" s="299">
        <v>67579.8</v>
      </c>
      <c r="I142" s="289">
        <f t="shared" ref="I142:I205" si="2">+H142/G142*100</f>
        <v>99.574178414823905</v>
      </c>
      <c r="J142" s="324"/>
    </row>
    <row r="143" spans="1:10" s="285" customFormat="1" ht="11.25" x14ac:dyDescent="0.15">
      <c r="A143" s="295" t="s">
        <v>697</v>
      </c>
      <c r="B143" s="326">
        <v>900</v>
      </c>
      <c r="C143" s="296">
        <v>1</v>
      </c>
      <c r="D143" s="296">
        <v>3</v>
      </c>
      <c r="E143" s="297">
        <v>7900000191</v>
      </c>
      <c r="F143" s="298"/>
      <c r="G143" s="299">
        <v>1953.7</v>
      </c>
      <c r="H143" s="299">
        <v>1953.6</v>
      </c>
      <c r="I143" s="289">
        <f t="shared" si="2"/>
        <v>99.994881506884369</v>
      </c>
      <c r="J143" s="324"/>
    </row>
    <row r="144" spans="1:10" s="271" customFormat="1" ht="33.75" x14ac:dyDescent="0.2">
      <c r="A144" s="295" t="s">
        <v>695</v>
      </c>
      <c r="B144" s="326">
        <v>900</v>
      </c>
      <c r="C144" s="296">
        <v>1</v>
      </c>
      <c r="D144" s="296">
        <v>3</v>
      </c>
      <c r="E144" s="297">
        <v>7900000191</v>
      </c>
      <c r="F144" s="298">
        <v>100</v>
      </c>
      <c r="G144" s="299">
        <v>453.7</v>
      </c>
      <c r="H144" s="299">
        <v>453.6</v>
      </c>
      <c r="I144" s="289">
        <f t="shared" si="2"/>
        <v>99.977959003746975</v>
      </c>
      <c r="J144" s="324"/>
    </row>
    <row r="145" spans="1:10" s="271" customFormat="1" ht="11.25" x14ac:dyDescent="0.2">
      <c r="A145" s="295" t="s">
        <v>698</v>
      </c>
      <c r="B145" s="326">
        <v>900</v>
      </c>
      <c r="C145" s="296">
        <v>1</v>
      </c>
      <c r="D145" s="296">
        <v>3</v>
      </c>
      <c r="E145" s="297">
        <v>7900000191</v>
      </c>
      <c r="F145" s="298">
        <v>200</v>
      </c>
      <c r="G145" s="299">
        <v>1500</v>
      </c>
      <c r="H145" s="299">
        <v>1500</v>
      </c>
      <c r="I145" s="289">
        <f t="shared" si="2"/>
        <v>100</v>
      </c>
      <c r="J145" s="324"/>
    </row>
    <row r="146" spans="1:10" s="271" customFormat="1" ht="11.25" x14ac:dyDescent="0.2">
      <c r="A146" s="295" t="s">
        <v>697</v>
      </c>
      <c r="B146" s="326">
        <v>900</v>
      </c>
      <c r="C146" s="296">
        <v>1</v>
      </c>
      <c r="D146" s="296">
        <v>3</v>
      </c>
      <c r="E146" s="297">
        <v>7900000192</v>
      </c>
      <c r="F146" s="298"/>
      <c r="G146" s="299">
        <v>3175.3</v>
      </c>
      <c r="H146" s="299">
        <v>3175.2</v>
      </c>
      <c r="I146" s="289">
        <f t="shared" si="2"/>
        <v>99.996850691273252</v>
      </c>
      <c r="J146" s="324"/>
    </row>
    <row r="147" spans="1:10" s="271" customFormat="1" ht="33.75" x14ac:dyDescent="0.2">
      <c r="A147" s="295" t="s">
        <v>695</v>
      </c>
      <c r="B147" s="326">
        <v>900</v>
      </c>
      <c r="C147" s="296">
        <v>1</v>
      </c>
      <c r="D147" s="296">
        <v>3</v>
      </c>
      <c r="E147" s="297">
        <v>7900000192</v>
      </c>
      <c r="F147" s="298">
        <v>100</v>
      </c>
      <c r="G147" s="299">
        <v>3175.3</v>
      </c>
      <c r="H147" s="299">
        <v>3175.2</v>
      </c>
      <c r="I147" s="289">
        <f t="shared" si="2"/>
        <v>99.996850691273252</v>
      </c>
      <c r="J147" s="324"/>
    </row>
    <row r="148" spans="1:10" s="271" customFormat="1" ht="11.25" x14ac:dyDescent="0.2">
      <c r="A148" s="295" t="s">
        <v>697</v>
      </c>
      <c r="B148" s="326">
        <v>900</v>
      </c>
      <c r="C148" s="296">
        <v>1</v>
      </c>
      <c r="D148" s="296">
        <v>3</v>
      </c>
      <c r="E148" s="297">
        <v>7900000193</v>
      </c>
      <c r="F148" s="298"/>
      <c r="G148" s="299">
        <v>21772.400000000001</v>
      </c>
      <c r="H148" s="299">
        <v>20746.599999999999</v>
      </c>
      <c r="I148" s="289">
        <f t="shared" si="2"/>
        <v>95.288530433025286</v>
      </c>
      <c r="J148" s="324"/>
    </row>
    <row r="149" spans="1:10" s="271" customFormat="1" ht="33.75" x14ac:dyDescent="0.2">
      <c r="A149" s="295" t="s">
        <v>695</v>
      </c>
      <c r="B149" s="326">
        <v>900</v>
      </c>
      <c r="C149" s="296">
        <v>1</v>
      </c>
      <c r="D149" s="296">
        <v>3</v>
      </c>
      <c r="E149" s="297">
        <v>7900000193</v>
      </c>
      <c r="F149" s="298">
        <v>100</v>
      </c>
      <c r="G149" s="299">
        <v>11317.6</v>
      </c>
      <c r="H149" s="299">
        <v>11146.1</v>
      </c>
      <c r="I149" s="289">
        <f t="shared" si="2"/>
        <v>98.484661058881741</v>
      </c>
      <c r="J149" s="324"/>
    </row>
    <row r="150" spans="1:10" s="271" customFormat="1" ht="11.25" x14ac:dyDescent="0.2">
      <c r="A150" s="295" t="s">
        <v>698</v>
      </c>
      <c r="B150" s="326">
        <v>900</v>
      </c>
      <c r="C150" s="296">
        <v>1</v>
      </c>
      <c r="D150" s="296">
        <v>3</v>
      </c>
      <c r="E150" s="297">
        <v>7900000193</v>
      </c>
      <c r="F150" s="298">
        <v>200</v>
      </c>
      <c r="G150" s="299">
        <v>10454.799999999999</v>
      </c>
      <c r="H150" s="299">
        <v>9600.5</v>
      </c>
      <c r="I150" s="289">
        <f t="shared" si="2"/>
        <v>91.828633737613359</v>
      </c>
      <c r="J150" s="324"/>
    </row>
    <row r="151" spans="1:10" s="271" customFormat="1" ht="22.5" x14ac:dyDescent="0.2">
      <c r="A151" s="295" t="s">
        <v>699</v>
      </c>
      <c r="B151" s="326">
        <v>900</v>
      </c>
      <c r="C151" s="296">
        <v>1</v>
      </c>
      <c r="D151" s="296">
        <v>3</v>
      </c>
      <c r="E151" s="297">
        <v>7900098700</v>
      </c>
      <c r="F151" s="298"/>
      <c r="G151" s="299">
        <v>360</v>
      </c>
      <c r="H151" s="299">
        <v>360</v>
      </c>
      <c r="I151" s="289">
        <f t="shared" si="2"/>
        <v>100</v>
      </c>
      <c r="J151" s="324"/>
    </row>
    <row r="152" spans="1:10" s="271" customFormat="1" ht="11.25" x14ac:dyDescent="0.2">
      <c r="A152" s="295" t="s">
        <v>698</v>
      </c>
      <c r="B152" s="326">
        <v>900</v>
      </c>
      <c r="C152" s="296">
        <v>1</v>
      </c>
      <c r="D152" s="296">
        <v>3</v>
      </c>
      <c r="E152" s="297">
        <v>7900098700</v>
      </c>
      <c r="F152" s="298">
        <v>200</v>
      </c>
      <c r="G152" s="299">
        <v>360</v>
      </c>
      <c r="H152" s="299">
        <v>360</v>
      </c>
      <c r="I152" s="289">
        <f t="shared" si="2"/>
        <v>100</v>
      </c>
      <c r="J152" s="324"/>
    </row>
    <row r="153" spans="1:10" s="271" customFormat="1" ht="11.25" x14ac:dyDescent="0.2">
      <c r="A153" s="295" t="s">
        <v>700</v>
      </c>
      <c r="B153" s="326">
        <v>900</v>
      </c>
      <c r="C153" s="296">
        <v>1</v>
      </c>
      <c r="D153" s="296">
        <v>3</v>
      </c>
      <c r="E153" s="297">
        <v>9900000000</v>
      </c>
      <c r="F153" s="298"/>
      <c r="G153" s="299">
        <v>6782.9</v>
      </c>
      <c r="H153" s="299">
        <v>6781.7</v>
      </c>
      <c r="I153" s="289">
        <f t="shared" si="2"/>
        <v>99.982308452136991</v>
      </c>
      <c r="J153" s="324"/>
    </row>
    <row r="154" spans="1:10" s="285" customFormat="1" ht="22.5" x14ac:dyDescent="0.15">
      <c r="A154" s="295" t="s">
        <v>702</v>
      </c>
      <c r="B154" s="326">
        <v>900</v>
      </c>
      <c r="C154" s="296">
        <v>1</v>
      </c>
      <c r="D154" s="296">
        <v>3</v>
      </c>
      <c r="E154" s="297">
        <v>9900051420</v>
      </c>
      <c r="F154" s="298"/>
      <c r="G154" s="299">
        <v>6782.9</v>
      </c>
      <c r="H154" s="299">
        <v>6781.7</v>
      </c>
      <c r="I154" s="289">
        <f t="shared" si="2"/>
        <v>99.982308452136991</v>
      </c>
      <c r="J154" s="324"/>
    </row>
    <row r="155" spans="1:10" s="285" customFormat="1" ht="33.75" x14ac:dyDescent="0.15">
      <c r="A155" s="295" t="s">
        <v>695</v>
      </c>
      <c r="B155" s="326">
        <v>900</v>
      </c>
      <c r="C155" s="296">
        <v>1</v>
      </c>
      <c r="D155" s="296">
        <v>3</v>
      </c>
      <c r="E155" s="297">
        <v>9900051420</v>
      </c>
      <c r="F155" s="298">
        <v>100</v>
      </c>
      <c r="G155" s="299">
        <v>6144.3</v>
      </c>
      <c r="H155" s="299">
        <v>6144.3</v>
      </c>
      <c r="I155" s="289">
        <f t="shared" si="2"/>
        <v>100</v>
      </c>
      <c r="J155" s="324"/>
    </row>
    <row r="156" spans="1:10" s="271" customFormat="1" ht="11.25" x14ac:dyDescent="0.2">
      <c r="A156" s="295" t="s">
        <v>698</v>
      </c>
      <c r="B156" s="326">
        <v>900</v>
      </c>
      <c r="C156" s="296">
        <v>1</v>
      </c>
      <c r="D156" s="296">
        <v>3</v>
      </c>
      <c r="E156" s="297">
        <v>9900051420</v>
      </c>
      <c r="F156" s="298">
        <v>200</v>
      </c>
      <c r="G156" s="299">
        <v>638.6</v>
      </c>
      <c r="H156" s="299">
        <v>637.4</v>
      </c>
      <c r="I156" s="289">
        <f t="shared" si="2"/>
        <v>99.812088944566241</v>
      </c>
      <c r="J156" s="324"/>
    </row>
    <row r="157" spans="1:10" s="285" customFormat="1" ht="21" x14ac:dyDescent="0.15">
      <c r="A157" s="291" t="s">
        <v>1653</v>
      </c>
      <c r="B157" s="325">
        <v>901</v>
      </c>
      <c r="C157" s="292"/>
      <c r="D157" s="292"/>
      <c r="E157" s="293"/>
      <c r="F157" s="294"/>
      <c r="G157" s="282">
        <v>16327.8</v>
      </c>
      <c r="H157" s="282">
        <v>15382.6</v>
      </c>
      <c r="I157" s="283">
        <f t="shared" si="2"/>
        <v>94.211100086968244</v>
      </c>
      <c r="J157" s="319"/>
    </row>
    <row r="158" spans="1:10" s="271" customFormat="1" ht="11.25" x14ac:dyDescent="0.2">
      <c r="A158" s="295" t="s">
        <v>692</v>
      </c>
      <c r="B158" s="326">
        <v>901</v>
      </c>
      <c r="C158" s="296">
        <v>1</v>
      </c>
      <c r="D158" s="296"/>
      <c r="E158" s="297"/>
      <c r="F158" s="298"/>
      <c r="G158" s="299">
        <v>13395.8</v>
      </c>
      <c r="H158" s="299">
        <v>12884.9</v>
      </c>
      <c r="I158" s="289">
        <f t="shared" si="2"/>
        <v>96.186118036996675</v>
      </c>
      <c r="J158" s="324"/>
    </row>
    <row r="159" spans="1:10" s="271" customFormat="1" ht="11.25" x14ac:dyDescent="0.2">
      <c r="A159" s="295" t="s">
        <v>730</v>
      </c>
      <c r="B159" s="326">
        <v>901</v>
      </c>
      <c r="C159" s="296">
        <v>1</v>
      </c>
      <c r="D159" s="296">
        <v>13</v>
      </c>
      <c r="E159" s="297"/>
      <c r="F159" s="298"/>
      <c r="G159" s="299">
        <v>13395.8</v>
      </c>
      <c r="H159" s="299">
        <v>12884.9</v>
      </c>
      <c r="I159" s="289">
        <f t="shared" si="2"/>
        <v>96.186118036996675</v>
      </c>
      <c r="J159" s="324"/>
    </row>
    <row r="160" spans="1:10" s="271" customFormat="1" ht="11.25" x14ac:dyDescent="0.2">
      <c r="A160" s="295" t="s">
        <v>712</v>
      </c>
      <c r="B160" s="326">
        <v>901</v>
      </c>
      <c r="C160" s="296">
        <v>1</v>
      </c>
      <c r="D160" s="296">
        <v>13</v>
      </c>
      <c r="E160" s="297">
        <v>8900000000</v>
      </c>
      <c r="F160" s="298"/>
      <c r="G160" s="299">
        <v>13395.8</v>
      </c>
      <c r="H160" s="299">
        <v>12884.9</v>
      </c>
      <c r="I160" s="289">
        <f t="shared" si="2"/>
        <v>96.186118036996675</v>
      </c>
      <c r="J160" s="324"/>
    </row>
    <row r="161" spans="1:10" s="271" customFormat="1" ht="11.25" x14ac:dyDescent="0.2">
      <c r="A161" s="295" t="s">
        <v>712</v>
      </c>
      <c r="B161" s="326">
        <v>901</v>
      </c>
      <c r="C161" s="296">
        <v>1</v>
      </c>
      <c r="D161" s="296">
        <v>13</v>
      </c>
      <c r="E161" s="297">
        <v>8900000110</v>
      </c>
      <c r="F161" s="298"/>
      <c r="G161" s="299">
        <v>10885.3</v>
      </c>
      <c r="H161" s="299">
        <v>10780.6</v>
      </c>
      <c r="I161" s="289">
        <f t="shared" si="2"/>
        <v>99.038152370628282</v>
      </c>
      <c r="J161" s="324"/>
    </row>
    <row r="162" spans="1:10" s="271" customFormat="1" ht="33.75" x14ac:dyDescent="0.2">
      <c r="A162" s="295" t="s">
        <v>695</v>
      </c>
      <c r="B162" s="326">
        <v>901</v>
      </c>
      <c r="C162" s="296">
        <v>1</v>
      </c>
      <c r="D162" s="296">
        <v>13</v>
      </c>
      <c r="E162" s="297">
        <v>8900000110</v>
      </c>
      <c r="F162" s="298">
        <v>100</v>
      </c>
      <c r="G162" s="299">
        <v>10885.3</v>
      </c>
      <c r="H162" s="299">
        <v>10780.6</v>
      </c>
      <c r="I162" s="289">
        <f t="shared" si="2"/>
        <v>99.038152370628282</v>
      </c>
      <c r="J162" s="324"/>
    </row>
    <row r="163" spans="1:10" s="271" customFormat="1" ht="11.25" x14ac:dyDescent="0.2">
      <c r="A163" s="295" t="s">
        <v>712</v>
      </c>
      <c r="B163" s="326">
        <v>901</v>
      </c>
      <c r="C163" s="296">
        <v>1</v>
      </c>
      <c r="D163" s="296">
        <v>13</v>
      </c>
      <c r="E163" s="297">
        <v>8900000190</v>
      </c>
      <c r="F163" s="298"/>
      <c r="G163" s="299">
        <v>2385.5</v>
      </c>
      <c r="H163" s="299">
        <v>1981.1</v>
      </c>
      <c r="I163" s="289">
        <f t="shared" si="2"/>
        <v>83.04757912387339</v>
      </c>
      <c r="J163" s="324"/>
    </row>
    <row r="164" spans="1:10" s="271" customFormat="1" ht="33.75" x14ac:dyDescent="0.2">
      <c r="A164" s="295" t="s">
        <v>695</v>
      </c>
      <c r="B164" s="326">
        <v>901</v>
      </c>
      <c r="C164" s="296">
        <v>1</v>
      </c>
      <c r="D164" s="296">
        <v>13</v>
      </c>
      <c r="E164" s="297">
        <v>8900000190</v>
      </c>
      <c r="F164" s="298">
        <v>100</v>
      </c>
      <c r="G164" s="299">
        <v>201.5</v>
      </c>
      <c r="H164" s="299">
        <v>105.4</v>
      </c>
      <c r="I164" s="289">
        <f t="shared" si="2"/>
        <v>52.307692307692314</v>
      </c>
      <c r="J164" s="324"/>
    </row>
    <row r="165" spans="1:10" s="271" customFormat="1" ht="11.25" x14ac:dyDescent="0.2">
      <c r="A165" s="295" t="s">
        <v>698</v>
      </c>
      <c r="B165" s="326">
        <v>901</v>
      </c>
      <c r="C165" s="296">
        <v>1</v>
      </c>
      <c r="D165" s="296">
        <v>13</v>
      </c>
      <c r="E165" s="297">
        <v>8900000190</v>
      </c>
      <c r="F165" s="298">
        <v>200</v>
      </c>
      <c r="G165" s="299">
        <v>2182.5</v>
      </c>
      <c r="H165" s="299">
        <v>1875.7</v>
      </c>
      <c r="I165" s="289">
        <f t="shared" si="2"/>
        <v>85.942726231386018</v>
      </c>
      <c r="J165" s="324"/>
    </row>
    <row r="166" spans="1:10" s="271" customFormat="1" ht="11.25" x14ac:dyDescent="0.2">
      <c r="A166" s="295" t="s">
        <v>713</v>
      </c>
      <c r="B166" s="326">
        <v>901</v>
      </c>
      <c r="C166" s="296">
        <v>1</v>
      </c>
      <c r="D166" s="296">
        <v>13</v>
      </c>
      <c r="E166" s="297">
        <v>8900000190</v>
      </c>
      <c r="F166" s="298">
        <v>800</v>
      </c>
      <c r="G166" s="299">
        <v>1.5</v>
      </c>
      <c r="H166" s="299">
        <v>0</v>
      </c>
      <c r="I166" s="289">
        <f t="shared" si="2"/>
        <v>0</v>
      </c>
      <c r="J166" s="324"/>
    </row>
    <row r="167" spans="1:10" s="271" customFormat="1" ht="11.25" x14ac:dyDescent="0.2">
      <c r="A167" s="295" t="s">
        <v>712</v>
      </c>
      <c r="B167" s="326">
        <v>901</v>
      </c>
      <c r="C167" s="296">
        <v>1</v>
      </c>
      <c r="D167" s="296">
        <v>13</v>
      </c>
      <c r="E167" s="297">
        <v>8900000870</v>
      </c>
      <c r="F167" s="298"/>
      <c r="G167" s="299">
        <v>125</v>
      </c>
      <c r="H167" s="299">
        <v>123.2</v>
      </c>
      <c r="I167" s="289">
        <f t="shared" si="2"/>
        <v>98.56</v>
      </c>
      <c r="J167" s="324"/>
    </row>
    <row r="168" spans="1:10" s="271" customFormat="1" ht="33.75" x14ac:dyDescent="0.2">
      <c r="A168" s="295" t="s">
        <v>695</v>
      </c>
      <c r="B168" s="326">
        <v>901</v>
      </c>
      <c r="C168" s="296">
        <v>1</v>
      </c>
      <c r="D168" s="296">
        <v>13</v>
      </c>
      <c r="E168" s="297">
        <v>8900000870</v>
      </c>
      <c r="F168" s="298">
        <v>100</v>
      </c>
      <c r="G168" s="299">
        <v>125</v>
      </c>
      <c r="H168" s="299">
        <v>123.2</v>
      </c>
      <c r="I168" s="289">
        <f t="shared" si="2"/>
        <v>98.56</v>
      </c>
      <c r="J168" s="324"/>
    </row>
    <row r="169" spans="1:10" s="285" customFormat="1" ht="11.25" x14ac:dyDescent="0.15">
      <c r="A169" s="295" t="s">
        <v>799</v>
      </c>
      <c r="B169" s="326">
        <v>901</v>
      </c>
      <c r="C169" s="296">
        <v>4</v>
      </c>
      <c r="D169" s="296"/>
      <c r="E169" s="297"/>
      <c r="F169" s="298"/>
      <c r="G169" s="299">
        <v>2932</v>
      </c>
      <c r="H169" s="299">
        <v>2497.6999999999998</v>
      </c>
      <c r="I169" s="289">
        <f t="shared" si="2"/>
        <v>85.187585266030013</v>
      </c>
      <c r="J169" s="324"/>
    </row>
    <row r="170" spans="1:10" s="271" customFormat="1" ht="11.25" x14ac:dyDescent="0.2">
      <c r="A170" s="295" t="s">
        <v>991</v>
      </c>
      <c r="B170" s="326">
        <v>901</v>
      </c>
      <c r="C170" s="296">
        <v>4</v>
      </c>
      <c r="D170" s="296">
        <v>10</v>
      </c>
      <c r="E170" s="297"/>
      <c r="F170" s="298"/>
      <c r="G170" s="299">
        <v>2932</v>
      </c>
      <c r="H170" s="299">
        <v>2497.6999999999998</v>
      </c>
      <c r="I170" s="289">
        <f t="shared" si="2"/>
        <v>85.187585266030013</v>
      </c>
      <c r="J170" s="324"/>
    </row>
    <row r="171" spans="1:10" s="271" customFormat="1" ht="22.5" x14ac:dyDescent="0.2">
      <c r="A171" s="295" t="s">
        <v>834</v>
      </c>
      <c r="B171" s="326">
        <v>901</v>
      </c>
      <c r="C171" s="296">
        <v>4</v>
      </c>
      <c r="D171" s="296">
        <v>10</v>
      </c>
      <c r="E171" s="297">
        <v>1200000000</v>
      </c>
      <c r="F171" s="298"/>
      <c r="G171" s="299">
        <v>2932</v>
      </c>
      <c r="H171" s="299">
        <v>2497.6999999999998</v>
      </c>
      <c r="I171" s="289">
        <f t="shared" si="2"/>
        <v>85.187585266030013</v>
      </c>
      <c r="J171" s="324"/>
    </row>
    <row r="172" spans="1:10" s="271" customFormat="1" ht="22.5" x14ac:dyDescent="0.2">
      <c r="A172" s="295" t="s">
        <v>992</v>
      </c>
      <c r="B172" s="326">
        <v>901</v>
      </c>
      <c r="C172" s="296">
        <v>4</v>
      </c>
      <c r="D172" s="296">
        <v>10</v>
      </c>
      <c r="E172" s="297">
        <v>1210000000</v>
      </c>
      <c r="F172" s="298"/>
      <c r="G172" s="299">
        <v>2932</v>
      </c>
      <c r="H172" s="299">
        <v>2497.6999999999998</v>
      </c>
      <c r="I172" s="289">
        <f t="shared" si="2"/>
        <v>85.187585266030013</v>
      </c>
      <c r="J172" s="324"/>
    </row>
    <row r="173" spans="1:10" s="271" customFormat="1" ht="22.5" x14ac:dyDescent="0.2">
      <c r="A173" s="295" t="s">
        <v>995</v>
      </c>
      <c r="B173" s="326">
        <v>901</v>
      </c>
      <c r="C173" s="296">
        <v>4</v>
      </c>
      <c r="D173" s="296">
        <v>10</v>
      </c>
      <c r="E173" s="297">
        <v>1210300000</v>
      </c>
      <c r="F173" s="298"/>
      <c r="G173" s="299">
        <v>2932</v>
      </c>
      <c r="H173" s="299">
        <v>2497.6999999999998</v>
      </c>
      <c r="I173" s="289">
        <f t="shared" si="2"/>
        <v>85.187585266030013</v>
      </c>
      <c r="J173" s="324"/>
    </row>
    <row r="174" spans="1:10" s="285" customFormat="1" ht="22.5" x14ac:dyDescent="0.15">
      <c r="A174" s="295" t="s">
        <v>995</v>
      </c>
      <c r="B174" s="326">
        <v>901</v>
      </c>
      <c r="C174" s="296">
        <v>4</v>
      </c>
      <c r="D174" s="296">
        <v>10</v>
      </c>
      <c r="E174" s="297">
        <v>1210300190</v>
      </c>
      <c r="F174" s="298"/>
      <c r="G174" s="299">
        <v>2932</v>
      </c>
      <c r="H174" s="299">
        <v>2497.6999999999998</v>
      </c>
      <c r="I174" s="289">
        <f t="shared" si="2"/>
        <v>85.187585266030013</v>
      </c>
      <c r="J174" s="324"/>
    </row>
    <row r="175" spans="1:10" s="271" customFormat="1" ht="11.25" x14ac:dyDescent="0.2">
      <c r="A175" s="295" t="s">
        <v>698</v>
      </c>
      <c r="B175" s="326">
        <v>901</v>
      </c>
      <c r="C175" s="296">
        <v>4</v>
      </c>
      <c r="D175" s="296">
        <v>10</v>
      </c>
      <c r="E175" s="297">
        <v>1210300190</v>
      </c>
      <c r="F175" s="298">
        <v>200</v>
      </c>
      <c r="G175" s="299">
        <v>2932</v>
      </c>
      <c r="H175" s="299">
        <v>2497.6999999999998</v>
      </c>
      <c r="I175" s="289">
        <f t="shared" si="2"/>
        <v>85.187585266030013</v>
      </c>
      <c r="J175" s="324"/>
    </row>
    <row r="176" spans="1:10" s="285" customFormat="1" ht="10.5" x14ac:dyDescent="0.15">
      <c r="A176" s="291" t="s">
        <v>565</v>
      </c>
      <c r="B176" s="325">
        <v>902</v>
      </c>
      <c r="C176" s="292"/>
      <c r="D176" s="292"/>
      <c r="E176" s="293"/>
      <c r="F176" s="294"/>
      <c r="G176" s="282">
        <v>3817660.7</v>
      </c>
      <c r="H176" s="282">
        <v>3813566.4</v>
      </c>
      <c r="I176" s="283">
        <f t="shared" si="2"/>
        <v>99.89275369600027</v>
      </c>
      <c r="J176" s="319"/>
    </row>
    <row r="177" spans="1:10" s="271" customFormat="1" ht="11.25" x14ac:dyDescent="0.2">
      <c r="A177" s="295" t="s">
        <v>799</v>
      </c>
      <c r="B177" s="326">
        <v>902</v>
      </c>
      <c r="C177" s="296">
        <v>4</v>
      </c>
      <c r="D177" s="296"/>
      <c r="E177" s="297"/>
      <c r="F177" s="298"/>
      <c r="G177" s="299">
        <v>3751958.6</v>
      </c>
      <c r="H177" s="299">
        <v>3747962.2</v>
      </c>
      <c r="I177" s="289">
        <f t="shared" si="2"/>
        <v>99.893484965425799</v>
      </c>
      <c r="J177" s="324"/>
    </row>
    <row r="178" spans="1:10" s="271" customFormat="1" ht="11.25" x14ac:dyDescent="0.2">
      <c r="A178" s="295" t="s">
        <v>800</v>
      </c>
      <c r="B178" s="326">
        <v>902</v>
      </c>
      <c r="C178" s="296">
        <v>4</v>
      </c>
      <c r="D178" s="296">
        <v>1</v>
      </c>
      <c r="E178" s="297"/>
      <c r="F178" s="298"/>
      <c r="G178" s="299">
        <v>24945.3</v>
      </c>
      <c r="H178" s="299">
        <v>23413</v>
      </c>
      <c r="I178" s="289">
        <f t="shared" si="2"/>
        <v>93.85735990346879</v>
      </c>
      <c r="J178" s="324"/>
    </row>
    <row r="179" spans="1:10" s="271" customFormat="1" ht="11.25" x14ac:dyDescent="0.2">
      <c r="A179" s="295" t="s">
        <v>712</v>
      </c>
      <c r="B179" s="326">
        <v>902</v>
      </c>
      <c r="C179" s="296">
        <v>4</v>
      </c>
      <c r="D179" s="296">
        <v>1</v>
      </c>
      <c r="E179" s="297">
        <v>8900000000</v>
      </c>
      <c r="F179" s="298"/>
      <c r="G179" s="299">
        <v>24945.3</v>
      </c>
      <c r="H179" s="299">
        <v>23413</v>
      </c>
      <c r="I179" s="289">
        <f t="shared" si="2"/>
        <v>93.85735990346879</v>
      </c>
      <c r="J179" s="324"/>
    </row>
    <row r="180" spans="1:10" s="271" customFormat="1" ht="11.25" x14ac:dyDescent="0.2">
      <c r="A180" s="295" t="s">
        <v>712</v>
      </c>
      <c r="B180" s="326">
        <v>902</v>
      </c>
      <c r="C180" s="296">
        <v>4</v>
      </c>
      <c r="D180" s="296">
        <v>1</v>
      </c>
      <c r="E180" s="297">
        <v>8900000110</v>
      </c>
      <c r="F180" s="298"/>
      <c r="G180" s="299">
        <v>18677</v>
      </c>
      <c r="H180" s="299">
        <v>18141.2</v>
      </c>
      <c r="I180" s="289">
        <f t="shared" si="2"/>
        <v>97.13123092573754</v>
      </c>
      <c r="J180" s="324"/>
    </row>
    <row r="181" spans="1:10" s="271" customFormat="1" ht="33.75" x14ac:dyDescent="0.2">
      <c r="A181" s="295" t="s">
        <v>695</v>
      </c>
      <c r="B181" s="326">
        <v>902</v>
      </c>
      <c r="C181" s="296">
        <v>4</v>
      </c>
      <c r="D181" s="296">
        <v>1</v>
      </c>
      <c r="E181" s="297">
        <v>8900000110</v>
      </c>
      <c r="F181" s="298">
        <v>100</v>
      </c>
      <c r="G181" s="299">
        <v>18677</v>
      </c>
      <c r="H181" s="299">
        <v>18141.2</v>
      </c>
      <c r="I181" s="289">
        <f t="shared" si="2"/>
        <v>97.13123092573754</v>
      </c>
      <c r="J181" s="324"/>
    </row>
    <row r="182" spans="1:10" s="271" customFormat="1" ht="11.25" x14ac:dyDescent="0.2">
      <c r="A182" s="295" t="s">
        <v>712</v>
      </c>
      <c r="B182" s="326">
        <v>902</v>
      </c>
      <c r="C182" s="296">
        <v>4</v>
      </c>
      <c r="D182" s="296">
        <v>1</v>
      </c>
      <c r="E182" s="297">
        <v>8900000190</v>
      </c>
      <c r="F182" s="298"/>
      <c r="G182" s="299">
        <v>6250.8</v>
      </c>
      <c r="H182" s="299">
        <v>5254.3</v>
      </c>
      <c r="I182" s="289">
        <f t="shared" si="2"/>
        <v>84.058040570806938</v>
      </c>
      <c r="J182" s="324"/>
    </row>
    <row r="183" spans="1:10" s="271" customFormat="1" ht="33.75" x14ac:dyDescent="0.2">
      <c r="A183" s="295" t="s">
        <v>695</v>
      </c>
      <c r="B183" s="326">
        <v>902</v>
      </c>
      <c r="C183" s="296">
        <v>4</v>
      </c>
      <c r="D183" s="296">
        <v>1</v>
      </c>
      <c r="E183" s="297">
        <v>8900000190</v>
      </c>
      <c r="F183" s="298">
        <v>100</v>
      </c>
      <c r="G183" s="299">
        <v>639</v>
      </c>
      <c r="H183" s="299">
        <v>137.30000000000001</v>
      </c>
      <c r="I183" s="289">
        <f t="shared" si="2"/>
        <v>21.486697965571206</v>
      </c>
      <c r="J183" s="324"/>
    </row>
    <row r="184" spans="1:10" s="271" customFormat="1" ht="11.25" x14ac:dyDescent="0.2">
      <c r="A184" s="295" t="s">
        <v>698</v>
      </c>
      <c r="B184" s="326">
        <v>902</v>
      </c>
      <c r="C184" s="296">
        <v>4</v>
      </c>
      <c r="D184" s="296">
        <v>1</v>
      </c>
      <c r="E184" s="297">
        <v>8900000190</v>
      </c>
      <c r="F184" s="298">
        <v>200</v>
      </c>
      <c r="G184" s="299">
        <v>5535.9</v>
      </c>
      <c r="H184" s="299">
        <v>5079</v>
      </c>
      <c r="I184" s="289">
        <f t="shared" si="2"/>
        <v>91.746599468921048</v>
      </c>
      <c r="J184" s="324"/>
    </row>
    <row r="185" spans="1:10" s="271" customFormat="1" ht="11.25" x14ac:dyDescent="0.2">
      <c r="A185" s="295" t="s">
        <v>713</v>
      </c>
      <c r="B185" s="326">
        <v>902</v>
      </c>
      <c r="C185" s="296">
        <v>4</v>
      </c>
      <c r="D185" s="296">
        <v>1</v>
      </c>
      <c r="E185" s="297">
        <v>8900000190</v>
      </c>
      <c r="F185" s="298">
        <v>800</v>
      </c>
      <c r="G185" s="299">
        <v>75.900000000000006</v>
      </c>
      <c r="H185" s="299">
        <v>38</v>
      </c>
      <c r="I185" s="289">
        <f t="shared" si="2"/>
        <v>50.065876152832665</v>
      </c>
      <c r="J185" s="324"/>
    </row>
    <row r="186" spans="1:10" s="271" customFormat="1" ht="11.25" x14ac:dyDescent="0.2">
      <c r="A186" s="295" t="s">
        <v>712</v>
      </c>
      <c r="B186" s="326">
        <v>902</v>
      </c>
      <c r="C186" s="296">
        <v>4</v>
      </c>
      <c r="D186" s="296">
        <v>1</v>
      </c>
      <c r="E186" s="297">
        <v>8900000870</v>
      </c>
      <c r="F186" s="298"/>
      <c r="G186" s="299">
        <v>17.5</v>
      </c>
      <c r="H186" s="299">
        <v>17.5</v>
      </c>
      <c r="I186" s="289">
        <f t="shared" si="2"/>
        <v>100</v>
      </c>
      <c r="J186" s="324"/>
    </row>
    <row r="187" spans="1:10" s="271" customFormat="1" ht="33.75" x14ac:dyDescent="0.2">
      <c r="A187" s="295" t="s">
        <v>695</v>
      </c>
      <c r="B187" s="326">
        <v>902</v>
      </c>
      <c r="C187" s="296">
        <v>4</v>
      </c>
      <c r="D187" s="296">
        <v>1</v>
      </c>
      <c r="E187" s="297">
        <v>8900000870</v>
      </c>
      <c r="F187" s="298">
        <v>100</v>
      </c>
      <c r="G187" s="299">
        <v>17.5</v>
      </c>
      <c r="H187" s="299">
        <v>17.5</v>
      </c>
      <c r="I187" s="289">
        <f t="shared" si="2"/>
        <v>100</v>
      </c>
      <c r="J187" s="324"/>
    </row>
    <row r="188" spans="1:10" s="271" customFormat="1" ht="11.25" x14ac:dyDescent="0.2">
      <c r="A188" s="295" t="s">
        <v>837</v>
      </c>
      <c r="B188" s="326">
        <v>902</v>
      </c>
      <c r="C188" s="296">
        <v>4</v>
      </c>
      <c r="D188" s="296">
        <v>2</v>
      </c>
      <c r="E188" s="297"/>
      <c r="F188" s="298"/>
      <c r="G188" s="299">
        <v>3697042.6</v>
      </c>
      <c r="H188" s="299">
        <v>3694922.3</v>
      </c>
      <c r="I188" s="289">
        <f t="shared" si="2"/>
        <v>99.942648753898581</v>
      </c>
      <c r="J188" s="324"/>
    </row>
    <row r="189" spans="1:10" s="271" customFormat="1" ht="22.5" x14ac:dyDescent="0.2">
      <c r="A189" s="295" t="s">
        <v>759</v>
      </c>
      <c r="B189" s="326">
        <v>902</v>
      </c>
      <c r="C189" s="296">
        <v>4</v>
      </c>
      <c r="D189" s="296">
        <v>2</v>
      </c>
      <c r="E189" s="297">
        <v>1900000000</v>
      </c>
      <c r="F189" s="298"/>
      <c r="G189" s="299">
        <v>3697042.6</v>
      </c>
      <c r="H189" s="299">
        <v>3694922.3</v>
      </c>
      <c r="I189" s="289">
        <f t="shared" si="2"/>
        <v>99.942648753898581</v>
      </c>
      <c r="J189" s="324"/>
    </row>
    <row r="190" spans="1:10" s="271" customFormat="1" ht="22.5" x14ac:dyDescent="0.2">
      <c r="A190" s="295" t="s">
        <v>760</v>
      </c>
      <c r="B190" s="326">
        <v>902</v>
      </c>
      <c r="C190" s="296">
        <v>4</v>
      </c>
      <c r="D190" s="296">
        <v>2</v>
      </c>
      <c r="E190" s="297">
        <v>1930000000</v>
      </c>
      <c r="F190" s="298"/>
      <c r="G190" s="299">
        <v>3697042.6</v>
      </c>
      <c r="H190" s="299">
        <v>3694922.3</v>
      </c>
      <c r="I190" s="289">
        <f t="shared" si="2"/>
        <v>99.942648753898581</v>
      </c>
      <c r="J190" s="324"/>
    </row>
    <row r="191" spans="1:10" s="271" customFormat="1" ht="22.5" x14ac:dyDescent="0.2">
      <c r="A191" s="295" t="s">
        <v>838</v>
      </c>
      <c r="B191" s="326">
        <v>902</v>
      </c>
      <c r="C191" s="296">
        <v>4</v>
      </c>
      <c r="D191" s="296">
        <v>2</v>
      </c>
      <c r="E191" s="297">
        <v>1930000310</v>
      </c>
      <c r="F191" s="298"/>
      <c r="G191" s="299">
        <v>71315.8</v>
      </c>
      <c r="H191" s="299">
        <v>71315.8</v>
      </c>
      <c r="I191" s="289">
        <f t="shared" si="2"/>
        <v>100</v>
      </c>
      <c r="J191" s="324"/>
    </row>
    <row r="192" spans="1:10" s="271" customFormat="1" ht="11.25" x14ac:dyDescent="0.2">
      <c r="A192" s="295" t="s">
        <v>713</v>
      </c>
      <c r="B192" s="326">
        <v>902</v>
      </c>
      <c r="C192" s="296">
        <v>4</v>
      </c>
      <c r="D192" s="296">
        <v>2</v>
      </c>
      <c r="E192" s="297">
        <v>1930000310</v>
      </c>
      <c r="F192" s="298">
        <v>800</v>
      </c>
      <c r="G192" s="299">
        <v>71315.8</v>
      </c>
      <c r="H192" s="299">
        <v>71315.8</v>
      </c>
      <c r="I192" s="289">
        <f t="shared" si="2"/>
        <v>100</v>
      </c>
      <c r="J192" s="324"/>
    </row>
    <row r="193" spans="1:10" s="271" customFormat="1" ht="33.75" x14ac:dyDescent="0.2">
      <c r="A193" s="295" t="s">
        <v>839</v>
      </c>
      <c r="B193" s="326">
        <v>902</v>
      </c>
      <c r="C193" s="296">
        <v>4</v>
      </c>
      <c r="D193" s="296">
        <v>2</v>
      </c>
      <c r="E193" s="297">
        <v>1930067010</v>
      </c>
      <c r="F193" s="298"/>
      <c r="G193" s="299">
        <v>74788.600000000006</v>
      </c>
      <c r="H193" s="299">
        <v>74788.600000000006</v>
      </c>
      <c r="I193" s="289">
        <f t="shared" si="2"/>
        <v>100</v>
      </c>
      <c r="J193" s="324"/>
    </row>
    <row r="194" spans="1:10" s="271" customFormat="1" ht="11.25" x14ac:dyDescent="0.2">
      <c r="A194" s="295" t="s">
        <v>713</v>
      </c>
      <c r="B194" s="326">
        <v>902</v>
      </c>
      <c r="C194" s="296">
        <v>4</v>
      </c>
      <c r="D194" s="296">
        <v>2</v>
      </c>
      <c r="E194" s="297">
        <v>1930067010</v>
      </c>
      <c r="F194" s="298">
        <v>800</v>
      </c>
      <c r="G194" s="299">
        <v>74788.600000000006</v>
      </c>
      <c r="H194" s="299">
        <v>74788.600000000006</v>
      </c>
      <c r="I194" s="289">
        <f t="shared" si="2"/>
        <v>100</v>
      </c>
      <c r="J194" s="324"/>
    </row>
    <row r="195" spans="1:10" s="271" customFormat="1" ht="56.25" x14ac:dyDescent="0.2">
      <c r="A195" s="295" t="s">
        <v>840</v>
      </c>
      <c r="B195" s="326">
        <v>902</v>
      </c>
      <c r="C195" s="296">
        <v>4</v>
      </c>
      <c r="D195" s="296">
        <v>2</v>
      </c>
      <c r="E195" s="297">
        <v>1930067020</v>
      </c>
      <c r="F195" s="298"/>
      <c r="G195" s="299">
        <v>218900.7</v>
      </c>
      <c r="H195" s="299">
        <v>218900.7</v>
      </c>
      <c r="I195" s="289">
        <f t="shared" si="2"/>
        <v>100</v>
      </c>
      <c r="J195" s="324"/>
    </row>
    <row r="196" spans="1:10" s="271" customFormat="1" ht="11.25" x14ac:dyDescent="0.2">
      <c r="A196" s="295" t="s">
        <v>713</v>
      </c>
      <c r="B196" s="326">
        <v>902</v>
      </c>
      <c r="C196" s="296">
        <v>4</v>
      </c>
      <c r="D196" s="296">
        <v>2</v>
      </c>
      <c r="E196" s="297">
        <v>1930067020</v>
      </c>
      <c r="F196" s="298">
        <v>800</v>
      </c>
      <c r="G196" s="299">
        <v>218900.7</v>
      </c>
      <c r="H196" s="299">
        <v>218900.7</v>
      </c>
      <c r="I196" s="289">
        <f t="shared" si="2"/>
        <v>100</v>
      </c>
      <c r="J196" s="324"/>
    </row>
    <row r="197" spans="1:10" s="271" customFormat="1" ht="22.5" x14ac:dyDescent="0.2">
      <c r="A197" s="295" t="s">
        <v>841</v>
      </c>
      <c r="B197" s="326">
        <v>902</v>
      </c>
      <c r="C197" s="296">
        <v>4</v>
      </c>
      <c r="D197" s="296">
        <v>2</v>
      </c>
      <c r="E197" s="297">
        <v>1930067030</v>
      </c>
      <c r="F197" s="298"/>
      <c r="G197" s="299">
        <v>29900</v>
      </c>
      <c r="H197" s="299">
        <v>29900</v>
      </c>
      <c r="I197" s="289">
        <f t="shared" si="2"/>
        <v>100</v>
      </c>
      <c r="J197" s="324"/>
    </row>
    <row r="198" spans="1:10" s="271" customFormat="1" ht="11.25" x14ac:dyDescent="0.2">
      <c r="A198" s="295" t="s">
        <v>713</v>
      </c>
      <c r="B198" s="326">
        <v>902</v>
      </c>
      <c r="C198" s="296">
        <v>4</v>
      </c>
      <c r="D198" s="296">
        <v>2</v>
      </c>
      <c r="E198" s="297">
        <v>1930067030</v>
      </c>
      <c r="F198" s="298">
        <v>800</v>
      </c>
      <c r="G198" s="299">
        <v>29900</v>
      </c>
      <c r="H198" s="299">
        <v>29900</v>
      </c>
      <c r="I198" s="289">
        <f t="shared" si="2"/>
        <v>100</v>
      </c>
      <c r="J198" s="324"/>
    </row>
    <row r="199" spans="1:10" s="271" customFormat="1" ht="11.25" x14ac:dyDescent="0.2">
      <c r="A199" s="295" t="s">
        <v>842</v>
      </c>
      <c r="B199" s="326">
        <v>902</v>
      </c>
      <c r="C199" s="296">
        <v>4</v>
      </c>
      <c r="D199" s="296">
        <v>2</v>
      </c>
      <c r="E199" s="297">
        <v>1930067031</v>
      </c>
      <c r="F199" s="298"/>
      <c r="G199" s="299">
        <v>29900</v>
      </c>
      <c r="H199" s="299">
        <v>29900</v>
      </c>
      <c r="I199" s="289">
        <f t="shared" si="2"/>
        <v>100</v>
      </c>
      <c r="J199" s="324"/>
    </row>
    <row r="200" spans="1:10" s="271" customFormat="1" ht="11.25" x14ac:dyDescent="0.2">
      <c r="A200" s="295" t="s">
        <v>713</v>
      </c>
      <c r="B200" s="326">
        <v>902</v>
      </c>
      <c r="C200" s="296">
        <v>4</v>
      </c>
      <c r="D200" s="296">
        <v>2</v>
      </c>
      <c r="E200" s="297">
        <v>1930067031</v>
      </c>
      <c r="F200" s="298">
        <v>800</v>
      </c>
      <c r="G200" s="299">
        <v>29900</v>
      </c>
      <c r="H200" s="299">
        <v>29900</v>
      </c>
      <c r="I200" s="289">
        <f t="shared" si="2"/>
        <v>100</v>
      </c>
      <c r="J200" s="324"/>
    </row>
    <row r="201" spans="1:10" s="271" customFormat="1" ht="56.25" x14ac:dyDescent="0.2">
      <c r="A201" s="295" t="s">
        <v>843</v>
      </c>
      <c r="B201" s="326">
        <v>902</v>
      </c>
      <c r="C201" s="296">
        <v>4</v>
      </c>
      <c r="D201" s="296">
        <v>2</v>
      </c>
      <c r="E201" s="297">
        <v>1930067040</v>
      </c>
      <c r="F201" s="298"/>
      <c r="G201" s="299">
        <v>267620.40000000002</v>
      </c>
      <c r="H201" s="299">
        <v>267620.40000000002</v>
      </c>
      <c r="I201" s="289">
        <f t="shared" si="2"/>
        <v>100</v>
      </c>
      <c r="J201" s="324"/>
    </row>
    <row r="202" spans="1:10" s="271" customFormat="1" ht="11.25" x14ac:dyDescent="0.2">
      <c r="A202" s="295" t="s">
        <v>713</v>
      </c>
      <c r="B202" s="326">
        <v>902</v>
      </c>
      <c r="C202" s="296">
        <v>4</v>
      </c>
      <c r="D202" s="296">
        <v>2</v>
      </c>
      <c r="E202" s="297">
        <v>1930067040</v>
      </c>
      <c r="F202" s="298">
        <v>800</v>
      </c>
      <c r="G202" s="299">
        <v>267620.40000000002</v>
      </c>
      <c r="H202" s="299">
        <v>267620.40000000002</v>
      </c>
      <c r="I202" s="289">
        <f t="shared" si="2"/>
        <v>100</v>
      </c>
      <c r="J202" s="324"/>
    </row>
    <row r="203" spans="1:10" s="271" customFormat="1" ht="11.25" x14ac:dyDescent="0.2">
      <c r="A203" s="295" t="s">
        <v>844</v>
      </c>
      <c r="B203" s="326">
        <v>902</v>
      </c>
      <c r="C203" s="296">
        <v>4</v>
      </c>
      <c r="D203" s="296">
        <v>2</v>
      </c>
      <c r="E203" s="297">
        <v>1930067050</v>
      </c>
      <c r="F203" s="298"/>
      <c r="G203" s="299">
        <v>1600</v>
      </c>
      <c r="H203" s="299">
        <v>1600</v>
      </c>
      <c r="I203" s="289">
        <f t="shared" si="2"/>
        <v>100</v>
      </c>
      <c r="J203" s="324"/>
    </row>
    <row r="204" spans="1:10" s="271" customFormat="1" ht="11.25" x14ac:dyDescent="0.2">
      <c r="A204" s="295" t="s">
        <v>713</v>
      </c>
      <c r="B204" s="326">
        <v>902</v>
      </c>
      <c r="C204" s="296">
        <v>4</v>
      </c>
      <c r="D204" s="296">
        <v>2</v>
      </c>
      <c r="E204" s="297">
        <v>1930067050</v>
      </c>
      <c r="F204" s="298">
        <v>800</v>
      </c>
      <c r="G204" s="299">
        <v>1600</v>
      </c>
      <c r="H204" s="299">
        <v>1600</v>
      </c>
      <c r="I204" s="289">
        <f t="shared" si="2"/>
        <v>100</v>
      </c>
      <c r="J204" s="324"/>
    </row>
    <row r="205" spans="1:10" s="271" customFormat="1" ht="22.5" x14ac:dyDescent="0.2">
      <c r="A205" s="295" t="s">
        <v>845</v>
      </c>
      <c r="B205" s="326">
        <v>902</v>
      </c>
      <c r="C205" s="296">
        <v>4</v>
      </c>
      <c r="D205" s="296">
        <v>2</v>
      </c>
      <c r="E205" s="297">
        <v>1930067070</v>
      </c>
      <c r="F205" s="298"/>
      <c r="G205" s="299">
        <v>3017.1</v>
      </c>
      <c r="H205" s="299">
        <v>896.8</v>
      </c>
      <c r="I205" s="289">
        <f t="shared" si="2"/>
        <v>29.723907063073813</v>
      </c>
      <c r="J205" s="324"/>
    </row>
    <row r="206" spans="1:10" s="271" customFormat="1" ht="11.25" x14ac:dyDescent="0.2">
      <c r="A206" s="295" t="s">
        <v>713</v>
      </c>
      <c r="B206" s="326">
        <v>902</v>
      </c>
      <c r="C206" s="296">
        <v>4</v>
      </c>
      <c r="D206" s="296">
        <v>2</v>
      </c>
      <c r="E206" s="297">
        <v>1930067070</v>
      </c>
      <c r="F206" s="298">
        <v>800</v>
      </c>
      <c r="G206" s="299">
        <v>3017.1</v>
      </c>
      <c r="H206" s="299">
        <v>896.8</v>
      </c>
      <c r="I206" s="289">
        <f t="shared" ref="I206:I269" si="3">+H206/G206*100</f>
        <v>29.723907063073813</v>
      </c>
      <c r="J206" s="324"/>
    </row>
    <row r="207" spans="1:10" s="271" customFormat="1" ht="11.25" x14ac:dyDescent="0.2">
      <c r="A207" s="295" t="s">
        <v>846</v>
      </c>
      <c r="B207" s="326">
        <v>902</v>
      </c>
      <c r="C207" s="296">
        <v>4</v>
      </c>
      <c r="D207" s="296">
        <v>2</v>
      </c>
      <c r="E207" s="297" t="s">
        <v>847</v>
      </c>
      <c r="F207" s="298"/>
      <c r="G207" s="299">
        <v>3000000</v>
      </c>
      <c r="H207" s="299">
        <v>3000000</v>
      </c>
      <c r="I207" s="289">
        <f t="shared" si="3"/>
        <v>100</v>
      </c>
      <c r="J207" s="324"/>
    </row>
    <row r="208" spans="1:10" s="271" customFormat="1" ht="11.25" x14ac:dyDescent="0.2">
      <c r="A208" s="295" t="s">
        <v>713</v>
      </c>
      <c r="B208" s="326">
        <v>902</v>
      </c>
      <c r="C208" s="296">
        <v>4</v>
      </c>
      <c r="D208" s="296">
        <v>2</v>
      </c>
      <c r="E208" s="297" t="s">
        <v>847</v>
      </c>
      <c r="F208" s="298">
        <v>800</v>
      </c>
      <c r="G208" s="299">
        <v>3000000</v>
      </c>
      <c r="H208" s="299">
        <v>3000000</v>
      </c>
      <c r="I208" s="289">
        <f t="shared" si="3"/>
        <v>100</v>
      </c>
      <c r="J208" s="324"/>
    </row>
    <row r="209" spans="1:10" s="271" customFormat="1" ht="11.25" x14ac:dyDescent="0.2">
      <c r="A209" s="295" t="s">
        <v>991</v>
      </c>
      <c r="B209" s="326">
        <v>902</v>
      </c>
      <c r="C209" s="296">
        <v>4</v>
      </c>
      <c r="D209" s="296">
        <v>10</v>
      </c>
      <c r="E209" s="297"/>
      <c r="F209" s="298"/>
      <c r="G209" s="299">
        <v>551.5</v>
      </c>
      <c r="H209" s="299">
        <v>210.1</v>
      </c>
      <c r="I209" s="289">
        <f t="shared" si="3"/>
        <v>38.09610154125113</v>
      </c>
      <c r="J209" s="324"/>
    </row>
    <row r="210" spans="1:10" s="271" customFormat="1" ht="22.5" x14ac:dyDescent="0.2">
      <c r="A210" s="295" t="s">
        <v>834</v>
      </c>
      <c r="B210" s="326">
        <v>902</v>
      </c>
      <c r="C210" s="296">
        <v>4</v>
      </c>
      <c r="D210" s="296">
        <v>10</v>
      </c>
      <c r="E210" s="297">
        <v>1200000000</v>
      </c>
      <c r="F210" s="298"/>
      <c r="G210" s="299">
        <v>551.5</v>
      </c>
      <c r="H210" s="299">
        <v>210.1</v>
      </c>
      <c r="I210" s="289">
        <f t="shared" si="3"/>
        <v>38.09610154125113</v>
      </c>
      <c r="J210" s="324"/>
    </row>
    <row r="211" spans="1:10" s="271" customFormat="1" ht="22.5" x14ac:dyDescent="0.2">
      <c r="A211" s="295" t="s">
        <v>992</v>
      </c>
      <c r="B211" s="326">
        <v>902</v>
      </c>
      <c r="C211" s="296">
        <v>4</v>
      </c>
      <c r="D211" s="296">
        <v>10</v>
      </c>
      <c r="E211" s="297">
        <v>1210000000</v>
      </c>
      <c r="F211" s="298"/>
      <c r="G211" s="299">
        <v>551.5</v>
      </c>
      <c r="H211" s="299">
        <v>210.1</v>
      </c>
      <c r="I211" s="289">
        <f t="shared" si="3"/>
        <v>38.09610154125113</v>
      </c>
      <c r="J211" s="324"/>
    </row>
    <row r="212" spans="1:10" s="271" customFormat="1" ht="22.5" x14ac:dyDescent="0.2">
      <c r="A212" s="295" t="s">
        <v>995</v>
      </c>
      <c r="B212" s="326">
        <v>902</v>
      </c>
      <c r="C212" s="296">
        <v>4</v>
      </c>
      <c r="D212" s="296">
        <v>10</v>
      </c>
      <c r="E212" s="297">
        <v>1210300000</v>
      </c>
      <c r="F212" s="298"/>
      <c r="G212" s="299">
        <v>551.5</v>
      </c>
      <c r="H212" s="299">
        <v>210.1</v>
      </c>
      <c r="I212" s="289">
        <f t="shared" si="3"/>
        <v>38.09610154125113</v>
      </c>
      <c r="J212" s="324"/>
    </row>
    <row r="213" spans="1:10" s="271" customFormat="1" ht="22.5" x14ac:dyDescent="0.2">
      <c r="A213" s="295" t="s">
        <v>995</v>
      </c>
      <c r="B213" s="326">
        <v>902</v>
      </c>
      <c r="C213" s="296">
        <v>4</v>
      </c>
      <c r="D213" s="296">
        <v>10</v>
      </c>
      <c r="E213" s="297">
        <v>1210300190</v>
      </c>
      <c r="F213" s="298"/>
      <c r="G213" s="299">
        <v>551.5</v>
      </c>
      <c r="H213" s="299">
        <v>210.1</v>
      </c>
      <c r="I213" s="289">
        <f t="shared" si="3"/>
        <v>38.09610154125113</v>
      </c>
      <c r="J213" s="324"/>
    </row>
    <row r="214" spans="1:10" s="271" customFormat="1" ht="11.25" x14ac:dyDescent="0.2">
      <c r="A214" s="295" t="s">
        <v>698</v>
      </c>
      <c r="B214" s="326">
        <v>902</v>
      </c>
      <c r="C214" s="296">
        <v>4</v>
      </c>
      <c r="D214" s="296">
        <v>10</v>
      </c>
      <c r="E214" s="297">
        <v>1210300190</v>
      </c>
      <c r="F214" s="298">
        <v>200</v>
      </c>
      <c r="G214" s="299">
        <v>551.5</v>
      </c>
      <c r="H214" s="299">
        <v>210.1</v>
      </c>
      <c r="I214" s="289">
        <f t="shared" si="3"/>
        <v>38.09610154125113</v>
      </c>
      <c r="J214" s="324"/>
    </row>
    <row r="215" spans="1:10" s="271" customFormat="1" ht="11.25" x14ac:dyDescent="0.2">
      <c r="A215" s="295" t="s">
        <v>1000</v>
      </c>
      <c r="B215" s="326">
        <v>902</v>
      </c>
      <c r="C215" s="296">
        <v>4</v>
      </c>
      <c r="D215" s="296">
        <v>11</v>
      </c>
      <c r="E215" s="297"/>
      <c r="F215" s="298"/>
      <c r="G215" s="299">
        <v>13840</v>
      </c>
      <c r="H215" s="299">
        <v>13840</v>
      </c>
      <c r="I215" s="289">
        <f t="shared" si="3"/>
        <v>100</v>
      </c>
      <c r="J215" s="324"/>
    </row>
    <row r="216" spans="1:10" s="271" customFormat="1" ht="22.5" x14ac:dyDescent="0.2">
      <c r="A216" s="295" t="s">
        <v>759</v>
      </c>
      <c r="B216" s="326">
        <v>902</v>
      </c>
      <c r="C216" s="296">
        <v>4</v>
      </c>
      <c r="D216" s="296">
        <v>11</v>
      </c>
      <c r="E216" s="297">
        <v>1900000000</v>
      </c>
      <c r="F216" s="298"/>
      <c r="G216" s="299">
        <v>13840</v>
      </c>
      <c r="H216" s="299">
        <v>13840</v>
      </c>
      <c r="I216" s="289">
        <f t="shared" si="3"/>
        <v>100</v>
      </c>
      <c r="J216" s="324"/>
    </row>
    <row r="217" spans="1:10" s="271" customFormat="1" ht="22.5" x14ac:dyDescent="0.2">
      <c r="A217" s="295" t="s">
        <v>760</v>
      </c>
      <c r="B217" s="326">
        <v>902</v>
      </c>
      <c r="C217" s="296">
        <v>4</v>
      </c>
      <c r="D217" s="296">
        <v>11</v>
      </c>
      <c r="E217" s="297">
        <v>1930000000</v>
      </c>
      <c r="F217" s="298"/>
      <c r="G217" s="299">
        <v>13840</v>
      </c>
      <c r="H217" s="299">
        <v>13840</v>
      </c>
      <c r="I217" s="289">
        <f t="shared" si="3"/>
        <v>100</v>
      </c>
      <c r="J217" s="324"/>
    </row>
    <row r="218" spans="1:10" s="271" customFormat="1" ht="11.25" x14ac:dyDescent="0.2">
      <c r="A218" s="295" t="s">
        <v>1001</v>
      </c>
      <c r="B218" s="326">
        <v>902</v>
      </c>
      <c r="C218" s="296">
        <v>4</v>
      </c>
      <c r="D218" s="296">
        <v>11</v>
      </c>
      <c r="E218" s="297">
        <v>1930041200</v>
      </c>
      <c r="F218" s="298"/>
      <c r="G218" s="299">
        <v>6500</v>
      </c>
      <c r="H218" s="299">
        <v>6500</v>
      </c>
      <c r="I218" s="289">
        <f t="shared" si="3"/>
        <v>100</v>
      </c>
      <c r="J218" s="324"/>
    </row>
    <row r="219" spans="1:10" s="271" customFormat="1" ht="11.25" x14ac:dyDescent="0.2">
      <c r="A219" s="295" t="s">
        <v>698</v>
      </c>
      <c r="B219" s="326">
        <v>902</v>
      </c>
      <c r="C219" s="296">
        <v>4</v>
      </c>
      <c r="D219" s="296">
        <v>11</v>
      </c>
      <c r="E219" s="297">
        <v>1930041200</v>
      </c>
      <c r="F219" s="298">
        <v>200</v>
      </c>
      <c r="G219" s="299">
        <v>6500</v>
      </c>
      <c r="H219" s="299">
        <v>6500</v>
      </c>
      <c r="I219" s="289">
        <f t="shared" si="3"/>
        <v>100</v>
      </c>
      <c r="J219" s="324"/>
    </row>
    <row r="220" spans="1:10" s="271" customFormat="1" ht="11.25" x14ac:dyDescent="0.2">
      <c r="A220" s="295" t="s">
        <v>1002</v>
      </c>
      <c r="B220" s="326">
        <v>902</v>
      </c>
      <c r="C220" s="296">
        <v>4</v>
      </c>
      <c r="D220" s="296">
        <v>11</v>
      </c>
      <c r="E220" s="297" t="s">
        <v>1003</v>
      </c>
      <c r="F220" s="298"/>
      <c r="G220" s="299">
        <v>7340</v>
      </c>
      <c r="H220" s="299">
        <v>7340</v>
      </c>
      <c r="I220" s="289">
        <f t="shared" si="3"/>
        <v>100</v>
      </c>
      <c r="J220" s="324"/>
    </row>
    <row r="221" spans="1:10" s="271" customFormat="1" ht="11.25" x14ac:dyDescent="0.2">
      <c r="A221" s="295" t="s">
        <v>698</v>
      </c>
      <c r="B221" s="326">
        <v>902</v>
      </c>
      <c r="C221" s="296">
        <v>4</v>
      </c>
      <c r="D221" s="296">
        <v>11</v>
      </c>
      <c r="E221" s="297" t="s">
        <v>1003</v>
      </c>
      <c r="F221" s="298">
        <v>200</v>
      </c>
      <c r="G221" s="299">
        <v>7340</v>
      </c>
      <c r="H221" s="299">
        <v>7340</v>
      </c>
      <c r="I221" s="289">
        <f t="shared" si="3"/>
        <v>100</v>
      </c>
      <c r="J221" s="324"/>
    </row>
    <row r="222" spans="1:10" s="271" customFormat="1" ht="11.25" x14ac:dyDescent="0.2">
      <c r="A222" s="295" t="s">
        <v>1004</v>
      </c>
      <c r="B222" s="326">
        <v>902</v>
      </c>
      <c r="C222" s="296">
        <v>4</v>
      </c>
      <c r="D222" s="296">
        <v>12</v>
      </c>
      <c r="E222" s="297"/>
      <c r="F222" s="298"/>
      <c r="G222" s="299">
        <v>15579.2</v>
      </c>
      <c r="H222" s="299">
        <v>15576.8</v>
      </c>
      <c r="I222" s="289">
        <f t="shared" si="3"/>
        <v>99.984594844407908</v>
      </c>
      <c r="J222" s="324"/>
    </row>
    <row r="223" spans="1:10" s="271" customFormat="1" ht="22.5" x14ac:dyDescent="0.2">
      <c r="A223" s="295" t="s">
        <v>759</v>
      </c>
      <c r="B223" s="326">
        <v>902</v>
      </c>
      <c r="C223" s="296">
        <v>4</v>
      </c>
      <c r="D223" s="296">
        <v>12</v>
      </c>
      <c r="E223" s="297">
        <v>1900000000</v>
      </c>
      <c r="F223" s="298"/>
      <c r="G223" s="299">
        <v>14305.2</v>
      </c>
      <c r="H223" s="299">
        <v>14302.8</v>
      </c>
      <c r="I223" s="289">
        <f t="shared" si="3"/>
        <v>99.98322288398623</v>
      </c>
      <c r="J223" s="324"/>
    </row>
    <row r="224" spans="1:10" s="271" customFormat="1" ht="22.5" x14ac:dyDescent="0.2">
      <c r="A224" s="295" t="s">
        <v>760</v>
      </c>
      <c r="B224" s="326">
        <v>902</v>
      </c>
      <c r="C224" s="296">
        <v>4</v>
      </c>
      <c r="D224" s="296">
        <v>12</v>
      </c>
      <c r="E224" s="297">
        <v>1930000000</v>
      </c>
      <c r="F224" s="298"/>
      <c r="G224" s="299">
        <v>14305.2</v>
      </c>
      <c r="H224" s="299">
        <v>14302.8</v>
      </c>
      <c r="I224" s="289">
        <f t="shared" si="3"/>
        <v>99.98322288398623</v>
      </c>
      <c r="J224" s="324"/>
    </row>
    <row r="225" spans="1:10" s="285" customFormat="1" ht="22.5" x14ac:dyDescent="0.15">
      <c r="A225" s="295" t="s">
        <v>1013</v>
      </c>
      <c r="B225" s="326">
        <v>902</v>
      </c>
      <c r="C225" s="296">
        <v>4</v>
      </c>
      <c r="D225" s="296">
        <v>12</v>
      </c>
      <c r="E225" s="297">
        <v>1930040670</v>
      </c>
      <c r="F225" s="298"/>
      <c r="G225" s="299">
        <v>14305.2</v>
      </c>
      <c r="H225" s="299">
        <v>14302.8</v>
      </c>
      <c r="I225" s="289">
        <f t="shared" si="3"/>
        <v>99.98322288398623</v>
      </c>
      <c r="J225" s="324"/>
    </row>
    <row r="226" spans="1:10" s="271" customFormat="1" ht="22.5" x14ac:dyDescent="0.2">
      <c r="A226" s="295" t="s">
        <v>724</v>
      </c>
      <c r="B226" s="326">
        <v>902</v>
      </c>
      <c r="C226" s="296">
        <v>4</v>
      </c>
      <c r="D226" s="296">
        <v>12</v>
      </c>
      <c r="E226" s="297">
        <v>1930040670</v>
      </c>
      <c r="F226" s="298">
        <v>600</v>
      </c>
      <c r="G226" s="299">
        <v>14305.2</v>
      </c>
      <c r="H226" s="299">
        <v>14302.8</v>
      </c>
      <c r="I226" s="289">
        <f t="shared" si="3"/>
        <v>99.98322288398623</v>
      </c>
      <c r="J226" s="324"/>
    </row>
    <row r="227" spans="1:10" s="271" customFormat="1" ht="11.25" x14ac:dyDescent="0.2">
      <c r="A227" s="295" t="s">
        <v>712</v>
      </c>
      <c r="B227" s="326">
        <v>902</v>
      </c>
      <c r="C227" s="296">
        <v>4</v>
      </c>
      <c r="D227" s="296">
        <v>12</v>
      </c>
      <c r="E227" s="297">
        <v>8900000000</v>
      </c>
      <c r="F227" s="298"/>
      <c r="G227" s="299">
        <v>1274</v>
      </c>
      <c r="H227" s="299">
        <v>1274</v>
      </c>
      <c r="I227" s="289">
        <f t="shared" si="3"/>
        <v>100</v>
      </c>
      <c r="J227" s="324"/>
    </row>
    <row r="228" spans="1:10" s="271" customFormat="1" ht="11.25" x14ac:dyDescent="0.2">
      <c r="A228" s="295" t="s">
        <v>735</v>
      </c>
      <c r="B228" s="326">
        <v>902</v>
      </c>
      <c r="C228" s="296">
        <v>4</v>
      </c>
      <c r="D228" s="296">
        <v>12</v>
      </c>
      <c r="E228" s="297">
        <v>8900099990</v>
      </c>
      <c r="F228" s="298"/>
      <c r="G228" s="299">
        <v>1274</v>
      </c>
      <c r="H228" s="299">
        <v>1274</v>
      </c>
      <c r="I228" s="289">
        <f t="shared" si="3"/>
        <v>100</v>
      </c>
      <c r="J228" s="324"/>
    </row>
    <row r="229" spans="1:10" s="271" customFormat="1" ht="11.25" x14ac:dyDescent="0.2">
      <c r="A229" s="295" t="s">
        <v>698</v>
      </c>
      <c r="B229" s="326">
        <v>902</v>
      </c>
      <c r="C229" s="296">
        <v>4</v>
      </c>
      <c r="D229" s="296">
        <v>12</v>
      </c>
      <c r="E229" s="297">
        <v>8900099990</v>
      </c>
      <c r="F229" s="298">
        <v>200</v>
      </c>
      <c r="G229" s="299">
        <v>1274</v>
      </c>
      <c r="H229" s="299">
        <v>1274</v>
      </c>
      <c r="I229" s="289">
        <f t="shared" si="3"/>
        <v>100</v>
      </c>
      <c r="J229" s="324"/>
    </row>
    <row r="230" spans="1:10" s="285" customFormat="1" ht="11.25" x14ac:dyDescent="0.15">
      <c r="A230" s="295" t="s">
        <v>1464</v>
      </c>
      <c r="B230" s="326">
        <v>902</v>
      </c>
      <c r="C230" s="296">
        <v>10</v>
      </c>
      <c r="D230" s="296"/>
      <c r="E230" s="297"/>
      <c r="F230" s="298"/>
      <c r="G230" s="299">
        <v>21830.799999999999</v>
      </c>
      <c r="H230" s="299">
        <v>21736.400000000001</v>
      </c>
      <c r="I230" s="289">
        <f t="shared" si="3"/>
        <v>99.567583414258763</v>
      </c>
      <c r="J230" s="324"/>
    </row>
    <row r="231" spans="1:10" s="271" customFormat="1" ht="11.25" x14ac:dyDescent="0.2">
      <c r="A231" s="295" t="s">
        <v>1476</v>
      </c>
      <c r="B231" s="326">
        <v>902</v>
      </c>
      <c r="C231" s="296">
        <v>10</v>
      </c>
      <c r="D231" s="296">
        <v>3</v>
      </c>
      <c r="E231" s="297"/>
      <c r="F231" s="298"/>
      <c r="G231" s="299">
        <v>21830.799999999999</v>
      </c>
      <c r="H231" s="299">
        <v>21736.400000000001</v>
      </c>
      <c r="I231" s="289">
        <f t="shared" si="3"/>
        <v>99.567583414258763</v>
      </c>
      <c r="J231" s="324"/>
    </row>
    <row r="232" spans="1:10" s="271" customFormat="1" ht="22.5" x14ac:dyDescent="0.2">
      <c r="A232" s="295" t="s">
        <v>1204</v>
      </c>
      <c r="B232" s="326">
        <v>902</v>
      </c>
      <c r="C232" s="296">
        <v>10</v>
      </c>
      <c r="D232" s="296">
        <v>3</v>
      </c>
      <c r="E232" s="297">
        <v>1000000000</v>
      </c>
      <c r="F232" s="298"/>
      <c r="G232" s="299">
        <v>21830.799999999999</v>
      </c>
      <c r="H232" s="299">
        <v>21736.400000000001</v>
      </c>
      <c r="I232" s="289">
        <f t="shared" si="3"/>
        <v>99.567583414258763</v>
      </c>
      <c r="J232" s="324"/>
    </row>
    <row r="233" spans="1:10" s="271" customFormat="1" ht="22.5" x14ac:dyDescent="0.2">
      <c r="A233" s="295" t="s">
        <v>1506</v>
      </c>
      <c r="B233" s="326">
        <v>902</v>
      </c>
      <c r="C233" s="296">
        <v>10</v>
      </c>
      <c r="D233" s="296">
        <v>3</v>
      </c>
      <c r="E233" s="297">
        <v>1030000000</v>
      </c>
      <c r="F233" s="298"/>
      <c r="G233" s="299">
        <v>21830.799999999999</v>
      </c>
      <c r="H233" s="299">
        <v>21736.400000000001</v>
      </c>
      <c r="I233" s="289">
        <f t="shared" si="3"/>
        <v>99.567583414258763</v>
      </c>
      <c r="J233" s="324"/>
    </row>
    <row r="234" spans="1:10" s="271" customFormat="1" ht="11.25" x14ac:dyDescent="0.2">
      <c r="A234" s="295" t="s">
        <v>1511</v>
      </c>
      <c r="B234" s="326">
        <v>902</v>
      </c>
      <c r="C234" s="296">
        <v>10</v>
      </c>
      <c r="D234" s="296">
        <v>3</v>
      </c>
      <c r="E234" s="297" t="s">
        <v>1512</v>
      </c>
      <c r="F234" s="298"/>
      <c r="G234" s="299">
        <v>21830.799999999999</v>
      </c>
      <c r="H234" s="299">
        <v>21736.400000000001</v>
      </c>
      <c r="I234" s="289">
        <f t="shared" si="3"/>
        <v>99.567583414258763</v>
      </c>
      <c r="J234" s="324"/>
    </row>
    <row r="235" spans="1:10" s="271" customFormat="1" ht="11.25" x14ac:dyDescent="0.2">
      <c r="A235" s="295" t="s">
        <v>1515</v>
      </c>
      <c r="B235" s="326">
        <v>902</v>
      </c>
      <c r="C235" s="296">
        <v>10</v>
      </c>
      <c r="D235" s="296">
        <v>3</v>
      </c>
      <c r="E235" s="297" t="s">
        <v>1516</v>
      </c>
      <c r="F235" s="298"/>
      <c r="G235" s="299">
        <v>21830.799999999999</v>
      </c>
      <c r="H235" s="299">
        <v>21736.400000000001</v>
      </c>
      <c r="I235" s="289">
        <f t="shared" si="3"/>
        <v>99.567583414258763</v>
      </c>
      <c r="J235" s="324"/>
    </row>
    <row r="236" spans="1:10" s="271" customFormat="1" ht="22.5" x14ac:dyDescent="0.2">
      <c r="A236" s="295" t="s">
        <v>724</v>
      </c>
      <c r="B236" s="326">
        <v>902</v>
      </c>
      <c r="C236" s="296">
        <v>10</v>
      </c>
      <c r="D236" s="296">
        <v>3</v>
      </c>
      <c r="E236" s="297" t="s">
        <v>1516</v>
      </c>
      <c r="F236" s="298">
        <v>600</v>
      </c>
      <c r="G236" s="299">
        <v>21830.799999999999</v>
      </c>
      <c r="H236" s="299">
        <v>21736.400000000001</v>
      </c>
      <c r="I236" s="289">
        <f t="shared" si="3"/>
        <v>99.567583414258763</v>
      </c>
      <c r="J236" s="324"/>
    </row>
    <row r="237" spans="1:10" s="271" customFormat="1" ht="22.5" x14ac:dyDescent="0.2">
      <c r="A237" s="295" t="s">
        <v>1632</v>
      </c>
      <c r="B237" s="326">
        <v>902</v>
      </c>
      <c r="C237" s="296">
        <v>14</v>
      </c>
      <c r="D237" s="296"/>
      <c r="E237" s="297"/>
      <c r="F237" s="298"/>
      <c r="G237" s="299">
        <v>43871.3</v>
      </c>
      <c r="H237" s="299">
        <v>43867.8</v>
      </c>
      <c r="I237" s="289">
        <f t="shared" si="3"/>
        <v>99.99202211924424</v>
      </c>
      <c r="J237" s="324"/>
    </row>
    <row r="238" spans="1:10" s="271" customFormat="1" ht="11.25" x14ac:dyDescent="0.2">
      <c r="A238" s="295" t="s">
        <v>1639</v>
      </c>
      <c r="B238" s="326">
        <v>902</v>
      </c>
      <c r="C238" s="296">
        <v>14</v>
      </c>
      <c r="D238" s="296">
        <v>3</v>
      </c>
      <c r="E238" s="297"/>
      <c r="F238" s="298"/>
      <c r="G238" s="299">
        <v>43871.3</v>
      </c>
      <c r="H238" s="299">
        <v>43867.8</v>
      </c>
      <c r="I238" s="289">
        <f t="shared" si="3"/>
        <v>99.99202211924424</v>
      </c>
      <c r="J238" s="324"/>
    </row>
    <row r="239" spans="1:10" s="271" customFormat="1" ht="22.5" x14ac:dyDescent="0.2">
      <c r="A239" s="295" t="s">
        <v>759</v>
      </c>
      <c r="B239" s="326">
        <v>902</v>
      </c>
      <c r="C239" s="296">
        <v>14</v>
      </c>
      <c r="D239" s="296">
        <v>3</v>
      </c>
      <c r="E239" s="297">
        <v>1900000000</v>
      </c>
      <c r="F239" s="298"/>
      <c r="G239" s="299">
        <v>43871.3</v>
      </c>
      <c r="H239" s="299">
        <v>43867.8</v>
      </c>
      <c r="I239" s="289">
        <f t="shared" si="3"/>
        <v>99.99202211924424</v>
      </c>
      <c r="J239" s="324"/>
    </row>
    <row r="240" spans="1:10" s="271" customFormat="1" ht="22.5" x14ac:dyDescent="0.2">
      <c r="A240" s="295" t="s">
        <v>760</v>
      </c>
      <c r="B240" s="326">
        <v>902</v>
      </c>
      <c r="C240" s="296">
        <v>14</v>
      </c>
      <c r="D240" s="296">
        <v>3</v>
      </c>
      <c r="E240" s="297">
        <v>1930000000</v>
      </c>
      <c r="F240" s="298"/>
      <c r="G240" s="299">
        <v>43871.3</v>
      </c>
      <c r="H240" s="299">
        <v>43867.8</v>
      </c>
      <c r="I240" s="289">
        <f t="shared" si="3"/>
        <v>99.99202211924424</v>
      </c>
      <c r="J240" s="324"/>
    </row>
    <row r="241" spans="1:10" s="271" customFormat="1" ht="33.75" x14ac:dyDescent="0.2">
      <c r="A241" s="295" t="s">
        <v>1644</v>
      </c>
      <c r="B241" s="326">
        <v>902</v>
      </c>
      <c r="C241" s="296">
        <v>14</v>
      </c>
      <c r="D241" s="296">
        <v>3</v>
      </c>
      <c r="E241" s="297">
        <v>1930075060</v>
      </c>
      <c r="F241" s="298"/>
      <c r="G241" s="299">
        <v>43871.3</v>
      </c>
      <c r="H241" s="299">
        <v>43867.8</v>
      </c>
      <c r="I241" s="289">
        <f t="shared" si="3"/>
        <v>99.99202211924424</v>
      </c>
      <c r="J241" s="324"/>
    </row>
    <row r="242" spans="1:10" s="271" customFormat="1" ht="11.25" x14ac:dyDescent="0.2">
      <c r="A242" s="295" t="s">
        <v>710</v>
      </c>
      <c r="B242" s="326">
        <v>902</v>
      </c>
      <c r="C242" s="296">
        <v>14</v>
      </c>
      <c r="D242" s="296">
        <v>3</v>
      </c>
      <c r="E242" s="297">
        <v>1930075060</v>
      </c>
      <c r="F242" s="298">
        <v>500</v>
      </c>
      <c r="G242" s="299">
        <v>43871.3</v>
      </c>
      <c r="H242" s="299">
        <v>43867.8</v>
      </c>
      <c r="I242" s="289">
        <f t="shared" si="3"/>
        <v>99.99202211924424</v>
      </c>
      <c r="J242" s="324"/>
    </row>
    <row r="243" spans="1:10" s="285" customFormat="1" ht="10.5" x14ac:dyDescent="0.15">
      <c r="A243" s="291" t="s">
        <v>569</v>
      </c>
      <c r="B243" s="325">
        <v>903</v>
      </c>
      <c r="C243" s="292"/>
      <c r="D243" s="292"/>
      <c r="E243" s="293"/>
      <c r="F243" s="294"/>
      <c r="G243" s="282">
        <v>844600.1</v>
      </c>
      <c r="H243" s="282">
        <v>842264.1</v>
      </c>
      <c r="I243" s="283">
        <f t="shared" si="3"/>
        <v>99.723419402862973</v>
      </c>
      <c r="J243" s="319"/>
    </row>
    <row r="244" spans="1:10" s="271" customFormat="1" ht="11.25" x14ac:dyDescent="0.2">
      <c r="A244" s="295" t="s">
        <v>692</v>
      </c>
      <c r="B244" s="326">
        <v>903</v>
      </c>
      <c r="C244" s="296">
        <v>1</v>
      </c>
      <c r="D244" s="296"/>
      <c r="E244" s="297"/>
      <c r="F244" s="298"/>
      <c r="G244" s="299">
        <v>42457.1</v>
      </c>
      <c r="H244" s="299">
        <v>41428.5</v>
      </c>
      <c r="I244" s="289">
        <f t="shared" si="3"/>
        <v>97.577319223404331</v>
      </c>
      <c r="J244" s="324"/>
    </row>
    <row r="245" spans="1:10" s="271" customFormat="1" ht="11.25" x14ac:dyDescent="0.2">
      <c r="A245" s="295" t="s">
        <v>730</v>
      </c>
      <c r="B245" s="326">
        <v>903</v>
      </c>
      <c r="C245" s="296">
        <v>1</v>
      </c>
      <c r="D245" s="296">
        <v>13</v>
      </c>
      <c r="E245" s="297"/>
      <c r="F245" s="298"/>
      <c r="G245" s="299">
        <v>42457.1</v>
      </c>
      <c r="H245" s="299">
        <v>41428.5</v>
      </c>
      <c r="I245" s="289">
        <f t="shared" si="3"/>
        <v>97.577319223404331</v>
      </c>
      <c r="J245" s="324"/>
    </row>
    <row r="246" spans="1:10" s="271" customFormat="1" ht="11.25" x14ac:dyDescent="0.2">
      <c r="A246" s="295" t="s">
        <v>712</v>
      </c>
      <c r="B246" s="326">
        <v>903</v>
      </c>
      <c r="C246" s="296">
        <v>1</v>
      </c>
      <c r="D246" s="296">
        <v>13</v>
      </c>
      <c r="E246" s="297">
        <v>8900000000</v>
      </c>
      <c r="F246" s="298"/>
      <c r="G246" s="299">
        <v>42457.1</v>
      </c>
      <c r="H246" s="299">
        <v>41428.5</v>
      </c>
      <c r="I246" s="289">
        <f t="shared" si="3"/>
        <v>97.577319223404331</v>
      </c>
      <c r="J246" s="324"/>
    </row>
    <row r="247" spans="1:10" s="271" customFormat="1" ht="11.25" x14ac:dyDescent="0.2">
      <c r="A247" s="295" t="s">
        <v>712</v>
      </c>
      <c r="B247" s="326">
        <v>903</v>
      </c>
      <c r="C247" s="296">
        <v>1</v>
      </c>
      <c r="D247" s="296">
        <v>13</v>
      </c>
      <c r="E247" s="297">
        <v>8900000110</v>
      </c>
      <c r="F247" s="298"/>
      <c r="G247" s="299">
        <v>40283.4</v>
      </c>
      <c r="H247" s="299">
        <v>39792.199999999997</v>
      </c>
      <c r="I247" s="289">
        <f t="shared" si="3"/>
        <v>98.780639171470114</v>
      </c>
      <c r="J247" s="324"/>
    </row>
    <row r="248" spans="1:10" s="271" customFormat="1" ht="33.75" x14ac:dyDescent="0.2">
      <c r="A248" s="295" t="s">
        <v>695</v>
      </c>
      <c r="B248" s="326">
        <v>903</v>
      </c>
      <c r="C248" s="296">
        <v>1</v>
      </c>
      <c r="D248" s="296">
        <v>13</v>
      </c>
      <c r="E248" s="297">
        <v>8900000110</v>
      </c>
      <c r="F248" s="298">
        <v>100</v>
      </c>
      <c r="G248" s="299">
        <v>40283.4</v>
      </c>
      <c r="H248" s="299">
        <v>39792.199999999997</v>
      </c>
      <c r="I248" s="289">
        <f t="shared" si="3"/>
        <v>98.780639171470114</v>
      </c>
      <c r="J248" s="324"/>
    </row>
    <row r="249" spans="1:10" s="285" customFormat="1" ht="11.25" x14ac:dyDescent="0.15">
      <c r="A249" s="295" t="s">
        <v>712</v>
      </c>
      <c r="B249" s="326">
        <v>903</v>
      </c>
      <c r="C249" s="296">
        <v>1</v>
      </c>
      <c r="D249" s="296">
        <v>13</v>
      </c>
      <c r="E249" s="297">
        <v>8900000190</v>
      </c>
      <c r="F249" s="298"/>
      <c r="G249" s="299">
        <v>2112</v>
      </c>
      <c r="H249" s="299">
        <v>1596.7</v>
      </c>
      <c r="I249" s="289">
        <f t="shared" si="3"/>
        <v>75.601325757575751</v>
      </c>
      <c r="J249" s="324"/>
    </row>
    <row r="250" spans="1:10" s="271" customFormat="1" ht="33.75" x14ac:dyDescent="0.2">
      <c r="A250" s="295" t="s">
        <v>695</v>
      </c>
      <c r="B250" s="326">
        <v>903</v>
      </c>
      <c r="C250" s="296">
        <v>1</v>
      </c>
      <c r="D250" s="296">
        <v>13</v>
      </c>
      <c r="E250" s="297">
        <v>8900000190</v>
      </c>
      <c r="F250" s="298">
        <v>100</v>
      </c>
      <c r="G250" s="299">
        <v>113.8</v>
      </c>
      <c r="H250" s="299">
        <v>96.1</v>
      </c>
      <c r="I250" s="289">
        <f t="shared" si="3"/>
        <v>84.446397188049204</v>
      </c>
      <c r="J250" s="324"/>
    </row>
    <row r="251" spans="1:10" s="271" customFormat="1" ht="11.25" x14ac:dyDescent="0.2">
      <c r="A251" s="295" t="s">
        <v>698</v>
      </c>
      <c r="B251" s="326">
        <v>903</v>
      </c>
      <c r="C251" s="296">
        <v>1</v>
      </c>
      <c r="D251" s="296">
        <v>13</v>
      </c>
      <c r="E251" s="297">
        <v>8900000190</v>
      </c>
      <c r="F251" s="298">
        <v>200</v>
      </c>
      <c r="G251" s="299">
        <v>1998.2</v>
      </c>
      <c r="H251" s="299">
        <v>1500.6</v>
      </c>
      <c r="I251" s="289">
        <f t="shared" si="3"/>
        <v>75.097587829046134</v>
      </c>
      <c r="J251" s="324"/>
    </row>
    <row r="252" spans="1:10" s="271" customFormat="1" ht="11.25" x14ac:dyDescent="0.2">
      <c r="A252" s="295" t="s">
        <v>712</v>
      </c>
      <c r="B252" s="326">
        <v>903</v>
      </c>
      <c r="C252" s="296">
        <v>1</v>
      </c>
      <c r="D252" s="296">
        <v>13</v>
      </c>
      <c r="E252" s="297">
        <v>8900000870</v>
      </c>
      <c r="F252" s="298"/>
      <c r="G252" s="299">
        <v>61.7</v>
      </c>
      <c r="H252" s="299">
        <v>39.6</v>
      </c>
      <c r="I252" s="289">
        <f t="shared" si="3"/>
        <v>64.181523500810371</v>
      </c>
      <c r="J252" s="324"/>
    </row>
    <row r="253" spans="1:10" s="271" customFormat="1" ht="33.75" x14ac:dyDescent="0.2">
      <c r="A253" s="295" t="s">
        <v>695</v>
      </c>
      <c r="B253" s="326">
        <v>903</v>
      </c>
      <c r="C253" s="296">
        <v>1</v>
      </c>
      <c r="D253" s="296">
        <v>13</v>
      </c>
      <c r="E253" s="297">
        <v>8900000870</v>
      </c>
      <c r="F253" s="298">
        <v>100</v>
      </c>
      <c r="G253" s="299">
        <v>61.7</v>
      </c>
      <c r="H253" s="299">
        <v>39.6</v>
      </c>
      <c r="I253" s="289">
        <f t="shared" si="3"/>
        <v>64.181523500810371</v>
      </c>
      <c r="J253" s="324"/>
    </row>
    <row r="254" spans="1:10" s="271" customFormat="1" ht="11.25" x14ac:dyDescent="0.2">
      <c r="A254" s="295" t="s">
        <v>799</v>
      </c>
      <c r="B254" s="326">
        <v>903</v>
      </c>
      <c r="C254" s="296">
        <v>4</v>
      </c>
      <c r="D254" s="296"/>
      <c r="E254" s="297"/>
      <c r="F254" s="298"/>
      <c r="G254" s="299">
        <v>792143</v>
      </c>
      <c r="H254" s="299">
        <v>790835.6</v>
      </c>
      <c r="I254" s="289">
        <f t="shared" si="3"/>
        <v>99.834954042388816</v>
      </c>
      <c r="J254" s="324"/>
    </row>
    <row r="255" spans="1:10" s="271" customFormat="1" ht="11.25" x14ac:dyDescent="0.2">
      <c r="A255" s="295" t="s">
        <v>800</v>
      </c>
      <c r="B255" s="326">
        <v>903</v>
      </c>
      <c r="C255" s="296">
        <v>4</v>
      </c>
      <c r="D255" s="296">
        <v>1</v>
      </c>
      <c r="E255" s="297"/>
      <c r="F255" s="298"/>
      <c r="G255" s="299">
        <v>109.2</v>
      </c>
      <c r="H255" s="299">
        <v>96.4</v>
      </c>
      <c r="I255" s="289">
        <f t="shared" si="3"/>
        <v>88.278388278388292</v>
      </c>
      <c r="J255" s="324"/>
    </row>
    <row r="256" spans="1:10" s="271" customFormat="1" ht="22.5" x14ac:dyDescent="0.2">
      <c r="A256" s="295" t="s">
        <v>801</v>
      </c>
      <c r="B256" s="326">
        <v>903</v>
      </c>
      <c r="C256" s="296">
        <v>4</v>
      </c>
      <c r="D256" s="296">
        <v>1</v>
      </c>
      <c r="E256" s="297">
        <v>400000000</v>
      </c>
      <c r="F256" s="298"/>
      <c r="G256" s="299">
        <v>109.2</v>
      </c>
      <c r="H256" s="299">
        <v>96.4</v>
      </c>
      <c r="I256" s="289">
        <f t="shared" si="3"/>
        <v>88.278388278388292</v>
      </c>
      <c r="J256" s="324"/>
    </row>
    <row r="257" spans="1:10" s="271" customFormat="1" ht="11.25" x14ac:dyDescent="0.2">
      <c r="A257" s="295" t="s">
        <v>804</v>
      </c>
      <c r="B257" s="326">
        <v>903</v>
      </c>
      <c r="C257" s="296">
        <v>4</v>
      </c>
      <c r="D257" s="296">
        <v>1</v>
      </c>
      <c r="E257" s="297">
        <v>420000000</v>
      </c>
      <c r="F257" s="298"/>
      <c r="G257" s="299">
        <v>109.2</v>
      </c>
      <c r="H257" s="299">
        <v>96.4</v>
      </c>
      <c r="I257" s="289">
        <f t="shared" si="3"/>
        <v>88.278388278388292</v>
      </c>
      <c r="J257" s="324"/>
    </row>
    <row r="258" spans="1:10" s="271" customFormat="1" ht="11.25" x14ac:dyDescent="0.2">
      <c r="A258" s="295" t="s">
        <v>805</v>
      </c>
      <c r="B258" s="326">
        <v>903</v>
      </c>
      <c r="C258" s="296">
        <v>4</v>
      </c>
      <c r="D258" s="296">
        <v>1</v>
      </c>
      <c r="E258" s="297">
        <v>420042260</v>
      </c>
      <c r="F258" s="298"/>
      <c r="G258" s="299">
        <v>109.2</v>
      </c>
      <c r="H258" s="299">
        <v>96.4</v>
      </c>
      <c r="I258" s="289">
        <f t="shared" si="3"/>
        <v>88.278388278388292</v>
      </c>
      <c r="J258" s="324"/>
    </row>
    <row r="259" spans="1:10" s="271" customFormat="1" ht="11.25" x14ac:dyDescent="0.2">
      <c r="A259" s="295" t="s">
        <v>698</v>
      </c>
      <c r="B259" s="326">
        <v>903</v>
      </c>
      <c r="C259" s="296">
        <v>4</v>
      </c>
      <c r="D259" s="296">
        <v>1</v>
      </c>
      <c r="E259" s="297">
        <v>420042260</v>
      </c>
      <c r="F259" s="298">
        <v>200</v>
      </c>
      <c r="G259" s="299">
        <v>109.2</v>
      </c>
      <c r="H259" s="299">
        <v>96.4</v>
      </c>
      <c r="I259" s="289">
        <f t="shared" si="3"/>
        <v>88.278388278388292</v>
      </c>
      <c r="J259" s="324"/>
    </row>
    <row r="260" spans="1:10" s="271" customFormat="1" ht="11.25" x14ac:dyDescent="0.2">
      <c r="A260" s="295" t="s">
        <v>991</v>
      </c>
      <c r="B260" s="326">
        <v>903</v>
      </c>
      <c r="C260" s="296">
        <v>4</v>
      </c>
      <c r="D260" s="296">
        <v>10</v>
      </c>
      <c r="E260" s="297"/>
      <c r="F260" s="298"/>
      <c r="G260" s="299">
        <v>201.6</v>
      </c>
      <c r="H260" s="299">
        <v>119.9</v>
      </c>
      <c r="I260" s="289">
        <f t="shared" si="3"/>
        <v>59.474206349206348</v>
      </c>
      <c r="J260" s="324"/>
    </row>
    <row r="261" spans="1:10" s="271" customFormat="1" ht="22.5" x14ac:dyDescent="0.2">
      <c r="A261" s="295" t="s">
        <v>834</v>
      </c>
      <c r="B261" s="326">
        <v>903</v>
      </c>
      <c r="C261" s="296">
        <v>4</v>
      </c>
      <c r="D261" s="296">
        <v>10</v>
      </c>
      <c r="E261" s="297">
        <v>1200000000</v>
      </c>
      <c r="F261" s="298"/>
      <c r="G261" s="299">
        <v>201.6</v>
      </c>
      <c r="H261" s="299">
        <v>119.9</v>
      </c>
      <c r="I261" s="289">
        <f t="shared" si="3"/>
        <v>59.474206349206348</v>
      </c>
      <c r="J261" s="324"/>
    </row>
    <row r="262" spans="1:10" s="271" customFormat="1" ht="22.5" x14ac:dyDescent="0.2">
      <c r="A262" s="295" t="s">
        <v>992</v>
      </c>
      <c r="B262" s="326">
        <v>903</v>
      </c>
      <c r="C262" s="296">
        <v>4</v>
      </c>
      <c r="D262" s="296">
        <v>10</v>
      </c>
      <c r="E262" s="297">
        <v>1210000000</v>
      </c>
      <c r="F262" s="298"/>
      <c r="G262" s="299">
        <v>201.6</v>
      </c>
      <c r="H262" s="299">
        <v>119.9</v>
      </c>
      <c r="I262" s="289">
        <f t="shared" si="3"/>
        <v>59.474206349206348</v>
      </c>
      <c r="J262" s="324"/>
    </row>
    <row r="263" spans="1:10" s="271" customFormat="1" ht="22.5" x14ac:dyDescent="0.2">
      <c r="A263" s="295" t="s">
        <v>995</v>
      </c>
      <c r="B263" s="326">
        <v>903</v>
      </c>
      <c r="C263" s="296">
        <v>4</v>
      </c>
      <c r="D263" s="296">
        <v>10</v>
      </c>
      <c r="E263" s="297">
        <v>1210300000</v>
      </c>
      <c r="F263" s="298"/>
      <c r="G263" s="299">
        <v>201.6</v>
      </c>
      <c r="H263" s="299">
        <v>119.9</v>
      </c>
      <c r="I263" s="289">
        <f t="shared" si="3"/>
        <v>59.474206349206348</v>
      </c>
      <c r="J263" s="324"/>
    </row>
    <row r="264" spans="1:10" s="271" customFormat="1" ht="22.5" x14ac:dyDescent="0.2">
      <c r="A264" s="295" t="s">
        <v>995</v>
      </c>
      <c r="B264" s="326">
        <v>903</v>
      </c>
      <c r="C264" s="296">
        <v>4</v>
      </c>
      <c r="D264" s="296">
        <v>10</v>
      </c>
      <c r="E264" s="297">
        <v>1210300190</v>
      </c>
      <c r="F264" s="298"/>
      <c r="G264" s="299">
        <v>201.6</v>
      </c>
      <c r="H264" s="299">
        <v>119.9</v>
      </c>
      <c r="I264" s="289">
        <f t="shared" si="3"/>
        <v>59.474206349206348</v>
      </c>
      <c r="J264" s="324"/>
    </row>
    <row r="265" spans="1:10" s="271" customFormat="1" ht="11.25" x14ac:dyDescent="0.2">
      <c r="A265" s="295" t="s">
        <v>698</v>
      </c>
      <c r="B265" s="326">
        <v>903</v>
      </c>
      <c r="C265" s="296">
        <v>4</v>
      </c>
      <c r="D265" s="296">
        <v>10</v>
      </c>
      <c r="E265" s="297">
        <v>1210300190</v>
      </c>
      <c r="F265" s="298">
        <v>200</v>
      </c>
      <c r="G265" s="299">
        <v>201.6</v>
      </c>
      <c r="H265" s="299">
        <v>119.9</v>
      </c>
      <c r="I265" s="289">
        <f t="shared" si="3"/>
        <v>59.474206349206348</v>
      </c>
      <c r="J265" s="324"/>
    </row>
    <row r="266" spans="1:10" s="271" customFormat="1" ht="11.25" x14ac:dyDescent="0.2">
      <c r="A266" s="295" t="s">
        <v>1004</v>
      </c>
      <c r="B266" s="326">
        <v>903</v>
      </c>
      <c r="C266" s="296">
        <v>4</v>
      </c>
      <c r="D266" s="296">
        <v>12</v>
      </c>
      <c r="E266" s="297"/>
      <c r="F266" s="298"/>
      <c r="G266" s="299">
        <v>791832.2</v>
      </c>
      <c r="H266" s="299">
        <v>790619.3</v>
      </c>
      <c r="I266" s="289">
        <f t="shared" si="3"/>
        <v>99.846823607324893</v>
      </c>
      <c r="J266" s="324"/>
    </row>
    <row r="267" spans="1:10" s="285" customFormat="1" ht="22.5" x14ac:dyDescent="0.15">
      <c r="A267" s="295" t="s">
        <v>1014</v>
      </c>
      <c r="B267" s="326">
        <v>903</v>
      </c>
      <c r="C267" s="296">
        <v>4</v>
      </c>
      <c r="D267" s="296">
        <v>12</v>
      </c>
      <c r="E267" s="297">
        <v>2000000000</v>
      </c>
      <c r="F267" s="298"/>
      <c r="G267" s="299">
        <v>744630.6</v>
      </c>
      <c r="H267" s="299">
        <v>743646.8</v>
      </c>
      <c r="I267" s="289">
        <f t="shared" si="3"/>
        <v>99.867880798882041</v>
      </c>
      <c r="J267" s="324"/>
    </row>
    <row r="268" spans="1:10" s="271" customFormat="1" ht="11.25" x14ac:dyDescent="0.2">
      <c r="A268" s="295" t="s">
        <v>1015</v>
      </c>
      <c r="B268" s="326">
        <v>903</v>
      </c>
      <c r="C268" s="296">
        <v>4</v>
      </c>
      <c r="D268" s="296">
        <v>12</v>
      </c>
      <c r="E268" s="297">
        <v>2020000000</v>
      </c>
      <c r="F268" s="298"/>
      <c r="G268" s="299">
        <v>34308.6</v>
      </c>
      <c r="H268" s="299">
        <v>34308.6</v>
      </c>
      <c r="I268" s="289">
        <f t="shared" si="3"/>
        <v>100</v>
      </c>
      <c r="J268" s="324"/>
    </row>
    <row r="269" spans="1:10" s="271" customFormat="1" ht="33.75" x14ac:dyDescent="0.2">
      <c r="A269" s="295" t="s">
        <v>1016</v>
      </c>
      <c r="B269" s="326">
        <v>903</v>
      </c>
      <c r="C269" s="296">
        <v>4</v>
      </c>
      <c r="D269" s="296">
        <v>12</v>
      </c>
      <c r="E269" s="297">
        <v>2020065290</v>
      </c>
      <c r="F269" s="298"/>
      <c r="G269" s="299">
        <v>321.10000000000002</v>
      </c>
      <c r="H269" s="299">
        <v>321.10000000000002</v>
      </c>
      <c r="I269" s="289">
        <f t="shared" si="3"/>
        <v>100</v>
      </c>
      <c r="J269" s="324"/>
    </row>
    <row r="270" spans="1:10" s="271" customFormat="1" ht="11.25" x14ac:dyDescent="0.2">
      <c r="A270" s="295" t="s">
        <v>713</v>
      </c>
      <c r="B270" s="326">
        <v>903</v>
      </c>
      <c r="C270" s="296">
        <v>4</v>
      </c>
      <c r="D270" s="296">
        <v>12</v>
      </c>
      <c r="E270" s="297">
        <v>2020065290</v>
      </c>
      <c r="F270" s="298">
        <v>800</v>
      </c>
      <c r="G270" s="299">
        <v>321.10000000000002</v>
      </c>
      <c r="H270" s="299">
        <v>321.10000000000002</v>
      </c>
      <c r="I270" s="289">
        <f t="shared" ref="I270:I333" si="4">+H270/G270*100</f>
        <v>100</v>
      </c>
      <c r="J270" s="324"/>
    </row>
    <row r="271" spans="1:10" s="271" customFormat="1" ht="11.25" x14ac:dyDescent="0.2">
      <c r="A271" s="295" t="s">
        <v>1017</v>
      </c>
      <c r="B271" s="326">
        <v>903</v>
      </c>
      <c r="C271" s="296">
        <v>4</v>
      </c>
      <c r="D271" s="296">
        <v>12</v>
      </c>
      <c r="E271" s="297">
        <v>2020065300</v>
      </c>
      <c r="F271" s="298"/>
      <c r="G271" s="299">
        <v>2128.6999999999998</v>
      </c>
      <c r="H271" s="299">
        <v>2128.6999999999998</v>
      </c>
      <c r="I271" s="289">
        <f t="shared" si="4"/>
        <v>100</v>
      </c>
      <c r="J271" s="324"/>
    </row>
    <row r="272" spans="1:10" s="271" customFormat="1" ht="11.25" x14ac:dyDescent="0.2">
      <c r="A272" s="295" t="s">
        <v>713</v>
      </c>
      <c r="B272" s="326">
        <v>903</v>
      </c>
      <c r="C272" s="296">
        <v>4</v>
      </c>
      <c r="D272" s="296">
        <v>12</v>
      </c>
      <c r="E272" s="297">
        <v>2020065300</v>
      </c>
      <c r="F272" s="298">
        <v>800</v>
      </c>
      <c r="G272" s="299">
        <v>2128.6999999999998</v>
      </c>
      <c r="H272" s="299">
        <v>2128.6999999999998</v>
      </c>
      <c r="I272" s="289">
        <f t="shared" si="4"/>
        <v>100</v>
      </c>
      <c r="J272" s="324"/>
    </row>
    <row r="273" spans="1:10" s="271" customFormat="1" ht="45" x14ac:dyDescent="0.2">
      <c r="A273" s="295" t="s">
        <v>1018</v>
      </c>
      <c r="B273" s="326">
        <v>903</v>
      </c>
      <c r="C273" s="296">
        <v>4</v>
      </c>
      <c r="D273" s="296">
        <v>12</v>
      </c>
      <c r="E273" s="297" t="s">
        <v>1019</v>
      </c>
      <c r="F273" s="298"/>
      <c r="G273" s="299">
        <v>31858.799999999999</v>
      </c>
      <c r="H273" s="299">
        <v>31858.799999999999</v>
      </c>
      <c r="I273" s="289">
        <f t="shared" si="4"/>
        <v>100</v>
      </c>
      <c r="J273" s="324"/>
    </row>
    <row r="274" spans="1:10" s="271" customFormat="1" ht="22.5" x14ac:dyDescent="0.2">
      <c r="A274" s="295" t="s">
        <v>724</v>
      </c>
      <c r="B274" s="326">
        <v>903</v>
      </c>
      <c r="C274" s="296">
        <v>4</v>
      </c>
      <c r="D274" s="296">
        <v>12</v>
      </c>
      <c r="E274" s="297" t="s">
        <v>1019</v>
      </c>
      <c r="F274" s="298">
        <v>600</v>
      </c>
      <c r="G274" s="299">
        <v>31858.799999999999</v>
      </c>
      <c r="H274" s="299">
        <v>31858.799999999999</v>
      </c>
      <c r="I274" s="289">
        <f t="shared" si="4"/>
        <v>100</v>
      </c>
      <c r="J274" s="324"/>
    </row>
    <row r="275" spans="1:10" s="271" customFormat="1" ht="11.25" x14ac:dyDescent="0.2">
      <c r="A275" s="295" t="s">
        <v>1022</v>
      </c>
      <c r="B275" s="326">
        <v>903</v>
      </c>
      <c r="C275" s="296">
        <v>4</v>
      </c>
      <c r="D275" s="296">
        <v>12</v>
      </c>
      <c r="E275" s="297">
        <v>2040000000</v>
      </c>
      <c r="F275" s="298"/>
      <c r="G275" s="299">
        <v>233090</v>
      </c>
      <c r="H275" s="299">
        <v>233090</v>
      </c>
      <c r="I275" s="289">
        <f t="shared" si="4"/>
        <v>100</v>
      </c>
      <c r="J275" s="324"/>
    </row>
    <row r="276" spans="1:10" s="271" customFormat="1" ht="11.25" x14ac:dyDescent="0.2">
      <c r="A276" s="295" t="s">
        <v>1023</v>
      </c>
      <c r="B276" s="326">
        <v>903</v>
      </c>
      <c r="C276" s="296">
        <v>4</v>
      </c>
      <c r="D276" s="296">
        <v>12</v>
      </c>
      <c r="E276" s="297" t="s">
        <v>1024</v>
      </c>
      <c r="F276" s="298"/>
      <c r="G276" s="299">
        <v>50510</v>
      </c>
      <c r="H276" s="299">
        <v>50510</v>
      </c>
      <c r="I276" s="289">
        <f t="shared" si="4"/>
        <v>100</v>
      </c>
      <c r="J276" s="324"/>
    </row>
    <row r="277" spans="1:10" s="271" customFormat="1" ht="11.25" x14ac:dyDescent="0.2">
      <c r="A277" s="295" t="s">
        <v>713</v>
      </c>
      <c r="B277" s="326">
        <v>903</v>
      </c>
      <c r="C277" s="296">
        <v>4</v>
      </c>
      <c r="D277" s="296">
        <v>12</v>
      </c>
      <c r="E277" s="297" t="s">
        <v>1024</v>
      </c>
      <c r="F277" s="298">
        <v>800</v>
      </c>
      <c r="G277" s="299">
        <v>50510</v>
      </c>
      <c r="H277" s="299">
        <v>50510</v>
      </c>
      <c r="I277" s="289">
        <f t="shared" si="4"/>
        <v>100</v>
      </c>
      <c r="J277" s="324"/>
    </row>
    <row r="278" spans="1:10" s="271" customFormat="1" ht="33.75" x14ac:dyDescent="0.2">
      <c r="A278" s="295" t="s">
        <v>1025</v>
      </c>
      <c r="B278" s="326">
        <v>903</v>
      </c>
      <c r="C278" s="296">
        <v>4</v>
      </c>
      <c r="D278" s="296">
        <v>12</v>
      </c>
      <c r="E278" s="297">
        <v>2040100000</v>
      </c>
      <c r="F278" s="298"/>
      <c r="G278" s="299">
        <v>180080</v>
      </c>
      <c r="H278" s="299">
        <v>180080</v>
      </c>
      <c r="I278" s="289">
        <f t="shared" si="4"/>
        <v>100</v>
      </c>
      <c r="J278" s="324"/>
    </row>
    <row r="279" spans="1:10" s="271" customFormat="1" ht="33.75" x14ac:dyDescent="0.2">
      <c r="A279" s="295" t="s">
        <v>1025</v>
      </c>
      <c r="B279" s="326">
        <v>903</v>
      </c>
      <c r="C279" s="296">
        <v>4</v>
      </c>
      <c r="D279" s="296">
        <v>12</v>
      </c>
      <c r="E279" s="297" t="s">
        <v>1026</v>
      </c>
      <c r="F279" s="298"/>
      <c r="G279" s="299">
        <v>180080</v>
      </c>
      <c r="H279" s="299">
        <v>180080</v>
      </c>
      <c r="I279" s="289">
        <f t="shared" si="4"/>
        <v>100</v>
      </c>
      <c r="J279" s="324"/>
    </row>
    <row r="280" spans="1:10" s="271" customFormat="1" ht="22.5" x14ac:dyDescent="0.2">
      <c r="A280" s="295" t="s">
        <v>724</v>
      </c>
      <c r="B280" s="326">
        <v>903</v>
      </c>
      <c r="C280" s="296">
        <v>4</v>
      </c>
      <c r="D280" s="296">
        <v>12</v>
      </c>
      <c r="E280" s="297" t="s">
        <v>1026</v>
      </c>
      <c r="F280" s="298">
        <v>600</v>
      </c>
      <c r="G280" s="299">
        <v>180080</v>
      </c>
      <c r="H280" s="299">
        <v>180080</v>
      </c>
      <c r="I280" s="289">
        <f t="shared" si="4"/>
        <v>100</v>
      </c>
      <c r="J280" s="324"/>
    </row>
    <row r="281" spans="1:10" s="271" customFormat="1" ht="22.5" x14ac:dyDescent="0.2">
      <c r="A281" s="295" t="s">
        <v>1027</v>
      </c>
      <c r="B281" s="326">
        <v>903</v>
      </c>
      <c r="C281" s="296">
        <v>4</v>
      </c>
      <c r="D281" s="296">
        <v>12</v>
      </c>
      <c r="E281" s="297">
        <v>2040200000</v>
      </c>
      <c r="F281" s="298"/>
      <c r="G281" s="299">
        <v>2500</v>
      </c>
      <c r="H281" s="299">
        <v>2500</v>
      </c>
      <c r="I281" s="289">
        <f t="shared" si="4"/>
        <v>100</v>
      </c>
      <c r="J281" s="324"/>
    </row>
    <row r="282" spans="1:10" s="271" customFormat="1" ht="22.5" x14ac:dyDescent="0.2">
      <c r="A282" s="295" t="s">
        <v>1028</v>
      </c>
      <c r="B282" s="326">
        <v>903</v>
      </c>
      <c r="C282" s="296">
        <v>4</v>
      </c>
      <c r="D282" s="296">
        <v>12</v>
      </c>
      <c r="E282" s="297">
        <v>2040260070</v>
      </c>
      <c r="F282" s="298"/>
      <c r="G282" s="299">
        <v>2500</v>
      </c>
      <c r="H282" s="299">
        <v>2500</v>
      </c>
      <c r="I282" s="289">
        <f t="shared" si="4"/>
        <v>100</v>
      </c>
      <c r="J282" s="324"/>
    </row>
    <row r="283" spans="1:10" s="271" customFormat="1" ht="11.25" x14ac:dyDescent="0.2">
      <c r="A283" s="295" t="s">
        <v>713</v>
      </c>
      <c r="B283" s="326">
        <v>903</v>
      </c>
      <c r="C283" s="296">
        <v>4</v>
      </c>
      <c r="D283" s="296">
        <v>12</v>
      </c>
      <c r="E283" s="297">
        <v>2040260070</v>
      </c>
      <c r="F283" s="298">
        <v>800</v>
      </c>
      <c r="G283" s="299">
        <v>2500</v>
      </c>
      <c r="H283" s="299">
        <v>2500</v>
      </c>
      <c r="I283" s="289">
        <f t="shared" si="4"/>
        <v>100</v>
      </c>
      <c r="J283" s="324"/>
    </row>
    <row r="284" spans="1:10" s="285" customFormat="1" ht="11.25" x14ac:dyDescent="0.15">
      <c r="A284" s="295" t="s">
        <v>1029</v>
      </c>
      <c r="B284" s="326">
        <v>903</v>
      </c>
      <c r="C284" s="296">
        <v>4</v>
      </c>
      <c r="D284" s="296">
        <v>12</v>
      </c>
      <c r="E284" s="297">
        <v>2060000000</v>
      </c>
      <c r="F284" s="298"/>
      <c r="G284" s="299">
        <v>128140.8</v>
      </c>
      <c r="H284" s="299">
        <v>127157</v>
      </c>
      <c r="I284" s="289">
        <f t="shared" si="4"/>
        <v>99.23225077414844</v>
      </c>
      <c r="J284" s="324"/>
    </row>
    <row r="285" spans="1:10" s="271" customFormat="1" ht="11.25" x14ac:dyDescent="0.2">
      <c r="A285" s="295" t="s">
        <v>1030</v>
      </c>
      <c r="B285" s="326">
        <v>903</v>
      </c>
      <c r="C285" s="296">
        <v>4</v>
      </c>
      <c r="D285" s="296">
        <v>12</v>
      </c>
      <c r="E285" s="297">
        <v>2060047000</v>
      </c>
      <c r="F285" s="298"/>
      <c r="G285" s="299">
        <v>26223.9</v>
      </c>
      <c r="H285" s="299">
        <v>25240.1</v>
      </c>
      <c r="I285" s="289">
        <f t="shared" si="4"/>
        <v>96.248460373933682</v>
      </c>
      <c r="J285" s="324"/>
    </row>
    <row r="286" spans="1:10" s="271" customFormat="1" ht="22.5" x14ac:dyDescent="0.2">
      <c r="A286" s="295" t="s">
        <v>724</v>
      </c>
      <c r="B286" s="326">
        <v>903</v>
      </c>
      <c r="C286" s="296">
        <v>4</v>
      </c>
      <c r="D286" s="296">
        <v>12</v>
      </c>
      <c r="E286" s="297">
        <v>2060047000</v>
      </c>
      <c r="F286" s="298">
        <v>600</v>
      </c>
      <c r="G286" s="299">
        <v>26223.9</v>
      </c>
      <c r="H286" s="299">
        <v>25240.1</v>
      </c>
      <c r="I286" s="289">
        <f t="shared" si="4"/>
        <v>96.248460373933682</v>
      </c>
      <c r="J286" s="324"/>
    </row>
    <row r="287" spans="1:10" s="271" customFormat="1" ht="45" x14ac:dyDescent="0.2">
      <c r="A287" s="295" t="s">
        <v>1031</v>
      </c>
      <c r="B287" s="326">
        <v>903</v>
      </c>
      <c r="C287" s="296">
        <v>4</v>
      </c>
      <c r="D287" s="296">
        <v>12</v>
      </c>
      <c r="E287" s="297">
        <v>2060047290</v>
      </c>
      <c r="F287" s="298"/>
      <c r="G287" s="299">
        <v>906.9</v>
      </c>
      <c r="H287" s="299">
        <v>906.9</v>
      </c>
      <c r="I287" s="289">
        <f t="shared" si="4"/>
        <v>100</v>
      </c>
      <c r="J287" s="324"/>
    </row>
    <row r="288" spans="1:10" s="271" customFormat="1" ht="11.25" x14ac:dyDescent="0.2">
      <c r="A288" s="295" t="s">
        <v>713</v>
      </c>
      <c r="B288" s="326">
        <v>903</v>
      </c>
      <c r="C288" s="296">
        <v>4</v>
      </c>
      <c r="D288" s="296">
        <v>12</v>
      </c>
      <c r="E288" s="297">
        <v>2060047290</v>
      </c>
      <c r="F288" s="298">
        <v>800</v>
      </c>
      <c r="G288" s="299">
        <v>906.9</v>
      </c>
      <c r="H288" s="299">
        <v>906.9</v>
      </c>
      <c r="I288" s="289">
        <f t="shared" si="4"/>
        <v>100</v>
      </c>
      <c r="J288" s="324"/>
    </row>
    <row r="289" spans="1:10" s="271" customFormat="1" ht="11.25" x14ac:dyDescent="0.2">
      <c r="A289" s="295" t="s">
        <v>1032</v>
      </c>
      <c r="B289" s="326">
        <v>903</v>
      </c>
      <c r="C289" s="296">
        <v>4</v>
      </c>
      <c r="D289" s="296">
        <v>12</v>
      </c>
      <c r="E289" s="297" t="s">
        <v>1033</v>
      </c>
      <c r="F289" s="298"/>
      <c r="G289" s="299">
        <v>101010</v>
      </c>
      <c r="H289" s="299">
        <v>101010</v>
      </c>
      <c r="I289" s="289">
        <f t="shared" si="4"/>
        <v>100</v>
      </c>
      <c r="J289" s="324"/>
    </row>
    <row r="290" spans="1:10" s="271" customFormat="1" ht="11.25" x14ac:dyDescent="0.2">
      <c r="A290" s="295" t="s">
        <v>713</v>
      </c>
      <c r="B290" s="326">
        <v>903</v>
      </c>
      <c r="C290" s="296">
        <v>4</v>
      </c>
      <c r="D290" s="296">
        <v>12</v>
      </c>
      <c r="E290" s="297" t="s">
        <v>1033</v>
      </c>
      <c r="F290" s="298">
        <v>800</v>
      </c>
      <c r="G290" s="299">
        <v>101010</v>
      </c>
      <c r="H290" s="299">
        <v>101010</v>
      </c>
      <c r="I290" s="289">
        <f t="shared" si="4"/>
        <v>100</v>
      </c>
      <c r="J290" s="324"/>
    </row>
    <row r="291" spans="1:10" s="271" customFormat="1" ht="33.75" x14ac:dyDescent="0.2">
      <c r="A291" s="295" t="s">
        <v>1034</v>
      </c>
      <c r="B291" s="326">
        <v>903</v>
      </c>
      <c r="C291" s="296">
        <v>4</v>
      </c>
      <c r="D291" s="296">
        <v>12</v>
      </c>
      <c r="E291" s="297">
        <v>2070000000</v>
      </c>
      <c r="F291" s="298"/>
      <c r="G291" s="299">
        <v>341893</v>
      </c>
      <c r="H291" s="299">
        <v>341893</v>
      </c>
      <c r="I291" s="289">
        <f t="shared" si="4"/>
        <v>100</v>
      </c>
      <c r="J291" s="324"/>
    </row>
    <row r="292" spans="1:10" s="271" customFormat="1" ht="22.5" x14ac:dyDescent="0.2">
      <c r="A292" s="295" t="s">
        <v>1035</v>
      </c>
      <c r="B292" s="326">
        <v>903</v>
      </c>
      <c r="C292" s="296">
        <v>4</v>
      </c>
      <c r="D292" s="296">
        <v>12</v>
      </c>
      <c r="E292" s="297" t="s">
        <v>1036</v>
      </c>
      <c r="F292" s="298"/>
      <c r="G292" s="299">
        <v>46094.1</v>
      </c>
      <c r="H292" s="299">
        <v>46094.1</v>
      </c>
      <c r="I292" s="289">
        <f t="shared" si="4"/>
        <v>100</v>
      </c>
      <c r="J292" s="324"/>
    </row>
    <row r="293" spans="1:10" s="271" customFormat="1" ht="33.75" x14ac:dyDescent="0.2">
      <c r="A293" s="295" t="s">
        <v>1037</v>
      </c>
      <c r="B293" s="326">
        <v>903</v>
      </c>
      <c r="C293" s="296">
        <v>4</v>
      </c>
      <c r="D293" s="296">
        <v>12</v>
      </c>
      <c r="E293" s="297" t="s">
        <v>1038</v>
      </c>
      <c r="F293" s="298"/>
      <c r="G293" s="299">
        <v>46094.1</v>
      </c>
      <c r="H293" s="299">
        <v>46094.1</v>
      </c>
      <c r="I293" s="289">
        <f t="shared" si="4"/>
        <v>100</v>
      </c>
      <c r="J293" s="324"/>
    </row>
    <row r="294" spans="1:10" s="271" customFormat="1" ht="22.5" x14ac:dyDescent="0.2">
      <c r="A294" s="295" t="s">
        <v>724</v>
      </c>
      <c r="B294" s="326">
        <v>903</v>
      </c>
      <c r="C294" s="296">
        <v>4</v>
      </c>
      <c r="D294" s="296">
        <v>12</v>
      </c>
      <c r="E294" s="297" t="s">
        <v>1038</v>
      </c>
      <c r="F294" s="298">
        <v>600</v>
      </c>
      <c r="G294" s="299">
        <v>46094.1</v>
      </c>
      <c r="H294" s="299">
        <v>46094.1</v>
      </c>
      <c r="I294" s="289">
        <f t="shared" si="4"/>
        <v>100</v>
      </c>
      <c r="J294" s="324"/>
    </row>
    <row r="295" spans="1:10" s="271" customFormat="1" ht="11.25" x14ac:dyDescent="0.2">
      <c r="A295" s="295" t="s">
        <v>1039</v>
      </c>
      <c r="B295" s="326">
        <v>903</v>
      </c>
      <c r="C295" s="296">
        <v>4</v>
      </c>
      <c r="D295" s="296">
        <v>12</v>
      </c>
      <c r="E295" s="297" t="s">
        <v>1040</v>
      </c>
      <c r="F295" s="298"/>
      <c r="G295" s="299">
        <v>293253.5</v>
      </c>
      <c r="H295" s="299">
        <v>293253.5</v>
      </c>
      <c r="I295" s="289">
        <f t="shared" si="4"/>
        <v>100</v>
      </c>
      <c r="J295" s="324"/>
    </row>
    <row r="296" spans="1:10" s="271" customFormat="1" ht="11.25" x14ac:dyDescent="0.2">
      <c r="A296" s="295" t="s">
        <v>1041</v>
      </c>
      <c r="B296" s="326">
        <v>903</v>
      </c>
      <c r="C296" s="296">
        <v>4</v>
      </c>
      <c r="D296" s="296">
        <v>12</v>
      </c>
      <c r="E296" s="297" t="s">
        <v>1042</v>
      </c>
      <c r="F296" s="298"/>
      <c r="G296" s="299">
        <v>293253.5</v>
      </c>
      <c r="H296" s="299">
        <v>293253.5</v>
      </c>
      <c r="I296" s="289">
        <f t="shared" si="4"/>
        <v>100</v>
      </c>
      <c r="J296" s="324"/>
    </row>
    <row r="297" spans="1:10" s="271" customFormat="1" ht="22.5" x14ac:dyDescent="0.2">
      <c r="A297" s="295" t="s">
        <v>724</v>
      </c>
      <c r="B297" s="326">
        <v>903</v>
      </c>
      <c r="C297" s="296">
        <v>4</v>
      </c>
      <c r="D297" s="296">
        <v>12</v>
      </c>
      <c r="E297" s="297" t="s">
        <v>1042</v>
      </c>
      <c r="F297" s="298">
        <v>600</v>
      </c>
      <c r="G297" s="299">
        <v>40728.300000000003</v>
      </c>
      <c r="H297" s="299">
        <v>40728.300000000003</v>
      </c>
      <c r="I297" s="289">
        <f t="shared" si="4"/>
        <v>100</v>
      </c>
      <c r="J297" s="324"/>
    </row>
    <row r="298" spans="1:10" s="271" customFormat="1" ht="11.25" x14ac:dyDescent="0.2">
      <c r="A298" s="295" t="s">
        <v>713</v>
      </c>
      <c r="B298" s="326">
        <v>903</v>
      </c>
      <c r="C298" s="296">
        <v>4</v>
      </c>
      <c r="D298" s="296">
        <v>12</v>
      </c>
      <c r="E298" s="297" t="s">
        <v>1042</v>
      </c>
      <c r="F298" s="298">
        <v>800</v>
      </c>
      <c r="G298" s="299">
        <v>252525.2</v>
      </c>
      <c r="H298" s="299">
        <v>252525.2</v>
      </c>
      <c r="I298" s="289">
        <f t="shared" si="4"/>
        <v>100</v>
      </c>
      <c r="J298" s="324"/>
    </row>
    <row r="299" spans="1:10" s="271" customFormat="1" ht="11.25" x14ac:dyDescent="0.2">
      <c r="A299" s="295" t="s">
        <v>1043</v>
      </c>
      <c r="B299" s="326">
        <v>903</v>
      </c>
      <c r="C299" s="296">
        <v>4</v>
      </c>
      <c r="D299" s="296">
        <v>12</v>
      </c>
      <c r="E299" s="297" t="s">
        <v>1044</v>
      </c>
      <c r="F299" s="298"/>
      <c r="G299" s="299">
        <v>2545.4</v>
      </c>
      <c r="H299" s="299">
        <v>2545.4</v>
      </c>
      <c r="I299" s="289">
        <f t="shared" si="4"/>
        <v>100</v>
      </c>
      <c r="J299" s="324"/>
    </row>
    <row r="300" spans="1:10" s="285" customFormat="1" ht="11.25" x14ac:dyDescent="0.15">
      <c r="A300" s="295" t="s">
        <v>1041</v>
      </c>
      <c r="B300" s="326">
        <v>903</v>
      </c>
      <c r="C300" s="296">
        <v>4</v>
      </c>
      <c r="D300" s="296">
        <v>12</v>
      </c>
      <c r="E300" s="297" t="s">
        <v>1045</v>
      </c>
      <c r="F300" s="298"/>
      <c r="G300" s="299">
        <v>2545.4</v>
      </c>
      <c r="H300" s="299">
        <v>2545.4</v>
      </c>
      <c r="I300" s="289">
        <f t="shared" si="4"/>
        <v>100</v>
      </c>
      <c r="J300" s="324"/>
    </row>
    <row r="301" spans="1:10" s="271" customFormat="1" ht="22.5" x14ac:dyDescent="0.2">
      <c r="A301" s="295" t="s">
        <v>724</v>
      </c>
      <c r="B301" s="326">
        <v>903</v>
      </c>
      <c r="C301" s="296">
        <v>4</v>
      </c>
      <c r="D301" s="296">
        <v>12</v>
      </c>
      <c r="E301" s="297" t="s">
        <v>1045</v>
      </c>
      <c r="F301" s="298">
        <v>600</v>
      </c>
      <c r="G301" s="299">
        <v>2545.4</v>
      </c>
      <c r="H301" s="299">
        <v>2545.4</v>
      </c>
      <c r="I301" s="289">
        <f t="shared" si="4"/>
        <v>100</v>
      </c>
      <c r="J301" s="324"/>
    </row>
    <row r="302" spans="1:10" s="271" customFormat="1" ht="22.5" x14ac:dyDescent="0.2">
      <c r="A302" s="295" t="s">
        <v>1046</v>
      </c>
      <c r="B302" s="326">
        <v>903</v>
      </c>
      <c r="C302" s="296">
        <v>4</v>
      </c>
      <c r="D302" s="296">
        <v>12</v>
      </c>
      <c r="E302" s="297">
        <v>2080000000</v>
      </c>
      <c r="F302" s="298"/>
      <c r="G302" s="299">
        <v>7198.2</v>
      </c>
      <c r="H302" s="299">
        <v>7198.2</v>
      </c>
      <c r="I302" s="289">
        <f t="shared" si="4"/>
        <v>100</v>
      </c>
      <c r="J302" s="324"/>
    </row>
    <row r="303" spans="1:10" s="285" customFormat="1" ht="22.5" x14ac:dyDescent="0.15">
      <c r="A303" s="295" t="s">
        <v>1047</v>
      </c>
      <c r="B303" s="326">
        <v>903</v>
      </c>
      <c r="C303" s="296">
        <v>4</v>
      </c>
      <c r="D303" s="296">
        <v>12</v>
      </c>
      <c r="E303" s="297" t="s">
        <v>1048</v>
      </c>
      <c r="F303" s="298"/>
      <c r="G303" s="299">
        <v>7198.2</v>
      </c>
      <c r="H303" s="299">
        <v>7198.2</v>
      </c>
      <c r="I303" s="289">
        <f t="shared" si="4"/>
        <v>100</v>
      </c>
      <c r="J303" s="324"/>
    </row>
    <row r="304" spans="1:10" s="271" customFormat="1" ht="22.5" x14ac:dyDescent="0.2">
      <c r="A304" s="295" t="s">
        <v>1049</v>
      </c>
      <c r="B304" s="326">
        <v>903</v>
      </c>
      <c r="C304" s="296">
        <v>4</v>
      </c>
      <c r="D304" s="296">
        <v>12</v>
      </c>
      <c r="E304" s="297" t="s">
        <v>1050</v>
      </c>
      <c r="F304" s="298"/>
      <c r="G304" s="299">
        <v>7198.2</v>
      </c>
      <c r="H304" s="299">
        <v>7198.2</v>
      </c>
      <c r="I304" s="289">
        <f t="shared" si="4"/>
        <v>100</v>
      </c>
      <c r="J304" s="324"/>
    </row>
    <row r="305" spans="1:10" s="271" customFormat="1" ht="22.5" x14ac:dyDescent="0.2">
      <c r="A305" s="295" t="s">
        <v>724</v>
      </c>
      <c r="B305" s="326">
        <v>903</v>
      </c>
      <c r="C305" s="296">
        <v>4</v>
      </c>
      <c r="D305" s="296">
        <v>12</v>
      </c>
      <c r="E305" s="297" t="s">
        <v>1050</v>
      </c>
      <c r="F305" s="298">
        <v>600</v>
      </c>
      <c r="G305" s="299">
        <v>7198.2</v>
      </c>
      <c r="H305" s="299">
        <v>7198.2</v>
      </c>
      <c r="I305" s="289">
        <f t="shared" si="4"/>
        <v>100</v>
      </c>
      <c r="J305" s="324"/>
    </row>
    <row r="306" spans="1:10" s="271" customFormat="1" ht="11.25" x14ac:dyDescent="0.2">
      <c r="A306" s="295" t="s">
        <v>905</v>
      </c>
      <c r="B306" s="326">
        <v>903</v>
      </c>
      <c r="C306" s="296">
        <v>4</v>
      </c>
      <c r="D306" s="296">
        <v>12</v>
      </c>
      <c r="E306" s="297">
        <v>8200000000</v>
      </c>
      <c r="F306" s="298"/>
      <c r="G306" s="299">
        <v>6849.9</v>
      </c>
      <c r="H306" s="299">
        <v>6620.8</v>
      </c>
      <c r="I306" s="289">
        <f t="shared" si="4"/>
        <v>96.655425626651493</v>
      </c>
      <c r="J306" s="324"/>
    </row>
    <row r="307" spans="1:10" s="271" customFormat="1" ht="22.5" x14ac:dyDescent="0.2">
      <c r="A307" s="295" t="s">
        <v>1063</v>
      </c>
      <c r="B307" s="326">
        <v>903</v>
      </c>
      <c r="C307" s="296">
        <v>4</v>
      </c>
      <c r="D307" s="296">
        <v>12</v>
      </c>
      <c r="E307" s="297">
        <v>8200040590</v>
      </c>
      <c r="F307" s="298"/>
      <c r="G307" s="299">
        <v>6849.9</v>
      </c>
      <c r="H307" s="299">
        <v>6620.8</v>
      </c>
      <c r="I307" s="289">
        <f t="shared" si="4"/>
        <v>96.655425626651493</v>
      </c>
      <c r="J307" s="324"/>
    </row>
    <row r="308" spans="1:10" s="271" customFormat="1" ht="22.5" x14ac:dyDescent="0.2">
      <c r="A308" s="295" t="s">
        <v>724</v>
      </c>
      <c r="B308" s="326">
        <v>903</v>
      </c>
      <c r="C308" s="296">
        <v>4</v>
      </c>
      <c r="D308" s="296">
        <v>12</v>
      </c>
      <c r="E308" s="297">
        <v>8200040590</v>
      </c>
      <c r="F308" s="298">
        <v>600</v>
      </c>
      <c r="G308" s="299">
        <v>6849.9</v>
      </c>
      <c r="H308" s="299">
        <v>6620.8</v>
      </c>
      <c r="I308" s="289">
        <f t="shared" si="4"/>
        <v>96.655425626651493</v>
      </c>
      <c r="J308" s="324"/>
    </row>
    <row r="309" spans="1:10" s="271" customFormat="1" ht="11.25" x14ac:dyDescent="0.2">
      <c r="A309" s="295" t="s">
        <v>700</v>
      </c>
      <c r="B309" s="326">
        <v>903</v>
      </c>
      <c r="C309" s="296">
        <v>4</v>
      </c>
      <c r="D309" s="296">
        <v>12</v>
      </c>
      <c r="E309" s="297">
        <v>9900000000</v>
      </c>
      <c r="F309" s="298"/>
      <c r="G309" s="299">
        <v>40351.699999999997</v>
      </c>
      <c r="H309" s="299">
        <v>40351.699999999997</v>
      </c>
      <c r="I309" s="289">
        <f t="shared" si="4"/>
        <v>100</v>
      </c>
      <c r="J309" s="324"/>
    </row>
    <row r="310" spans="1:10" s="271" customFormat="1" ht="11.25" x14ac:dyDescent="0.2">
      <c r="A310" s="295" t="s">
        <v>1066</v>
      </c>
      <c r="B310" s="326">
        <v>903</v>
      </c>
      <c r="C310" s="296">
        <v>4</v>
      </c>
      <c r="D310" s="296">
        <v>12</v>
      </c>
      <c r="E310" s="297">
        <v>9900047000</v>
      </c>
      <c r="F310" s="298"/>
      <c r="G310" s="299">
        <v>22400</v>
      </c>
      <c r="H310" s="299">
        <v>22400</v>
      </c>
      <c r="I310" s="289">
        <f t="shared" si="4"/>
        <v>100</v>
      </c>
      <c r="J310" s="324"/>
    </row>
    <row r="311" spans="1:10" s="271" customFormat="1" ht="22.5" x14ac:dyDescent="0.2">
      <c r="A311" s="295" t="s">
        <v>724</v>
      </c>
      <c r="B311" s="326">
        <v>903</v>
      </c>
      <c r="C311" s="296">
        <v>4</v>
      </c>
      <c r="D311" s="296">
        <v>12</v>
      </c>
      <c r="E311" s="297">
        <v>9900047000</v>
      </c>
      <c r="F311" s="298">
        <v>600</v>
      </c>
      <c r="G311" s="299">
        <v>22400</v>
      </c>
      <c r="H311" s="299">
        <v>22400</v>
      </c>
      <c r="I311" s="289">
        <f t="shared" si="4"/>
        <v>100</v>
      </c>
      <c r="J311" s="324"/>
    </row>
    <row r="312" spans="1:10" s="271" customFormat="1" ht="45" x14ac:dyDescent="0.2">
      <c r="A312" s="295" t="s">
        <v>1067</v>
      </c>
      <c r="B312" s="326">
        <v>903</v>
      </c>
      <c r="C312" s="296">
        <v>4</v>
      </c>
      <c r="D312" s="296">
        <v>12</v>
      </c>
      <c r="E312" s="297" t="s">
        <v>1068</v>
      </c>
      <c r="F312" s="298"/>
      <c r="G312" s="299">
        <v>17951.7</v>
      </c>
      <c r="H312" s="299">
        <v>17951.7</v>
      </c>
      <c r="I312" s="289">
        <f t="shared" si="4"/>
        <v>100</v>
      </c>
      <c r="J312" s="324"/>
    </row>
    <row r="313" spans="1:10" s="271" customFormat="1" ht="45" x14ac:dyDescent="0.2">
      <c r="A313" s="295" t="s">
        <v>1067</v>
      </c>
      <c r="B313" s="326">
        <v>903</v>
      </c>
      <c r="C313" s="296">
        <v>4</v>
      </c>
      <c r="D313" s="296">
        <v>12</v>
      </c>
      <c r="E313" s="297" t="s">
        <v>1069</v>
      </c>
      <c r="F313" s="298"/>
      <c r="G313" s="299">
        <v>17951.7</v>
      </c>
      <c r="H313" s="299">
        <v>17951.7</v>
      </c>
      <c r="I313" s="289">
        <f t="shared" si="4"/>
        <v>100</v>
      </c>
      <c r="J313" s="324"/>
    </row>
    <row r="314" spans="1:10" s="271" customFormat="1" ht="22.5" x14ac:dyDescent="0.2">
      <c r="A314" s="295" t="s">
        <v>724</v>
      </c>
      <c r="B314" s="326">
        <v>903</v>
      </c>
      <c r="C314" s="296">
        <v>4</v>
      </c>
      <c r="D314" s="296">
        <v>12</v>
      </c>
      <c r="E314" s="297" t="s">
        <v>1069</v>
      </c>
      <c r="F314" s="298">
        <v>600</v>
      </c>
      <c r="G314" s="299">
        <v>17951.7</v>
      </c>
      <c r="H314" s="299">
        <v>17951.7</v>
      </c>
      <c r="I314" s="289">
        <f t="shared" si="4"/>
        <v>100</v>
      </c>
      <c r="J314" s="324"/>
    </row>
    <row r="315" spans="1:10" s="271" customFormat="1" ht="22.5" x14ac:dyDescent="0.2">
      <c r="A315" s="295" t="s">
        <v>1632</v>
      </c>
      <c r="B315" s="326">
        <v>903</v>
      </c>
      <c r="C315" s="296">
        <v>14</v>
      </c>
      <c r="D315" s="296"/>
      <c r="E315" s="297"/>
      <c r="F315" s="298"/>
      <c r="G315" s="299">
        <v>10000</v>
      </c>
      <c r="H315" s="299">
        <v>10000</v>
      </c>
      <c r="I315" s="289">
        <f t="shared" si="4"/>
        <v>100</v>
      </c>
      <c r="J315" s="324"/>
    </row>
    <row r="316" spans="1:10" s="285" customFormat="1" ht="11.25" x14ac:dyDescent="0.15">
      <c r="A316" s="295" t="s">
        <v>1639</v>
      </c>
      <c r="B316" s="326">
        <v>903</v>
      </c>
      <c r="C316" s="296">
        <v>14</v>
      </c>
      <c r="D316" s="296">
        <v>3</v>
      </c>
      <c r="E316" s="297"/>
      <c r="F316" s="298"/>
      <c r="G316" s="299">
        <v>10000</v>
      </c>
      <c r="H316" s="299">
        <v>10000</v>
      </c>
      <c r="I316" s="289">
        <f t="shared" si="4"/>
        <v>100</v>
      </c>
      <c r="J316" s="324"/>
    </row>
    <row r="317" spans="1:10" s="271" customFormat="1" ht="22.5" x14ac:dyDescent="0.2">
      <c r="A317" s="295" t="s">
        <v>728</v>
      </c>
      <c r="B317" s="326">
        <v>903</v>
      </c>
      <c r="C317" s="296">
        <v>14</v>
      </c>
      <c r="D317" s="296">
        <v>3</v>
      </c>
      <c r="E317" s="297">
        <v>9700000000</v>
      </c>
      <c r="F317" s="298"/>
      <c r="G317" s="299">
        <v>10000</v>
      </c>
      <c r="H317" s="299">
        <v>10000</v>
      </c>
      <c r="I317" s="289">
        <f t="shared" si="4"/>
        <v>100</v>
      </c>
      <c r="J317" s="324"/>
    </row>
    <row r="318" spans="1:10" s="271" customFormat="1" ht="33.75" x14ac:dyDescent="0.2">
      <c r="A318" s="295" t="s">
        <v>1645</v>
      </c>
      <c r="B318" s="326">
        <v>903</v>
      </c>
      <c r="C318" s="296">
        <v>14</v>
      </c>
      <c r="D318" s="296">
        <v>3</v>
      </c>
      <c r="E318" s="297">
        <v>9700070050</v>
      </c>
      <c r="F318" s="298"/>
      <c r="G318" s="299">
        <v>10000</v>
      </c>
      <c r="H318" s="299">
        <v>10000</v>
      </c>
      <c r="I318" s="289">
        <f t="shared" si="4"/>
        <v>100</v>
      </c>
      <c r="J318" s="324"/>
    </row>
    <row r="319" spans="1:10" s="271" customFormat="1" ht="11.25" x14ac:dyDescent="0.2">
      <c r="A319" s="295" t="s">
        <v>710</v>
      </c>
      <c r="B319" s="326">
        <v>903</v>
      </c>
      <c r="C319" s="296">
        <v>14</v>
      </c>
      <c r="D319" s="296">
        <v>3</v>
      </c>
      <c r="E319" s="297">
        <v>9700070050</v>
      </c>
      <c r="F319" s="298">
        <v>500</v>
      </c>
      <c r="G319" s="299">
        <v>10000</v>
      </c>
      <c r="H319" s="299">
        <v>10000</v>
      </c>
      <c r="I319" s="289">
        <f t="shared" si="4"/>
        <v>100</v>
      </c>
      <c r="J319" s="324"/>
    </row>
    <row r="320" spans="1:10" s="285" customFormat="1" ht="10.5" x14ac:dyDescent="0.15">
      <c r="A320" s="291" t="s">
        <v>1654</v>
      </c>
      <c r="B320" s="325">
        <v>905</v>
      </c>
      <c r="C320" s="292"/>
      <c r="D320" s="292"/>
      <c r="E320" s="293"/>
      <c r="F320" s="294"/>
      <c r="G320" s="282">
        <v>25412.2</v>
      </c>
      <c r="H320" s="282">
        <v>24379.599999999999</v>
      </c>
      <c r="I320" s="283">
        <f t="shared" si="4"/>
        <v>95.936597382359651</v>
      </c>
      <c r="J320" s="319"/>
    </row>
    <row r="321" spans="1:10" s="271" customFormat="1" ht="11.25" x14ac:dyDescent="0.2">
      <c r="A321" s="295" t="s">
        <v>692</v>
      </c>
      <c r="B321" s="326">
        <v>905</v>
      </c>
      <c r="C321" s="296">
        <v>1</v>
      </c>
      <c r="D321" s="296"/>
      <c r="E321" s="297"/>
      <c r="F321" s="298"/>
      <c r="G321" s="299">
        <v>25110.6</v>
      </c>
      <c r="H321" s="299">
        <v>24078</v>
      </c>
      <c r="I321" s="289">
        <f t="shared" si="4"/>
        <v>95.887792406394126</v>
      </c>
      <c r="J321" s="324"/>
    </row>
    <row r="322" spans="1:10" s="271" customFormat="1" ht="11.25" x14ac:dyDescent="0.2">
      <c r="A322" s="295" t="s">
        <v>730</v>
      </c>
      <c r="B322" s="326">
        <v>905</v>
      </c>
      <c r="C322" s="296">
        <v>1</v>
      </c>
      <c r="D322" s="296">
        <v>13</v>
      </c>
      <c r="E322" s="297"/>
      <c r="F322" s="298"/>
      <c r="G322" s="299">
        <v>25110.6</v>
      </c>
      <c r="H322" s="299">
        <v>24078</v>
      </c>
      <c r="I322" s="289">
        <f t="shared" si="4"/>
        <v>95.887792406394126</v>
      </c>
      <c r="J322" s="324"/>
    </row>
    <row r="323" spans="1:10" s="271" customFormat="1" ht="11.25" x14ac:dyDescent="0.2">
      <c r="A323" s="295" t="s">
        <v>712</v>
      </c>
      <c r="B323" s="326">
        <v>905</v>
      </c>
      <c r="C323" s="296">
        <v>1</v>
      </c>
      <c r="D323" s="296">
        <v>13</v>
      </c>
      <c r="E323" s="297">
        <v>8900000000</v>
      </c>
      <c r="F323" s="298"/>
      <c r="G323" s="299">
        <v>25110.6</v>
      </c>
      <c r="H323" s="299">
        <v>24078</v>
      </c>
      <c r="I323" s="289">
        <f t="shared" si="4"/>
        <v>95.887792406394126</v>
      </c>
      <c r="J323" s="324"/>
    </row>
    <row r="324" spans="1:10" s="271" customFormat="1" ht="11.25" x14ac:dyDescent="0.2">
      <c r="A324" s="295" t="s">
        <v>712</v>
      </c>
      <c r="B324" s="326">
        <v>905</v>
      </c>
      <c r="C324" s="296">
        <v>1</v>
      </c>
      <c r="D324" s="296">
        <v>13</v>
      </c>
      <c r="E324" s="297">
        <v>8900000110</v>
      </c>
      <c r="F324" s="298"/>
      <c r="G324" s="299">
        <v>20344.2</v>
      </c>
      <c r="H324" s="299">
        <v>19484.099999999999</v>
      </c>
      <c r="I324" s="289">
        <f t="shared" si="4"/>
        <v>95.772259415459928</v>
      </c>
      <c r="J324" s="324"/>
    </row>
    <row r="325" spans="1:10" s="271" customFormat="1" ht="33.75" x14ac:dyDescent="0.2">
      <c r="A325" s="295" t="s">
        <v>695</v>
      </c>
      <c r="B325" s="326">
        <v>905</v>
      </c>
      <c r="C325" s="296">
        <v>1</v>
      </c>
      <c r="D325" s="296">
        <v>13</v>
      </c>
      <c r="E325" s="297">
        <v>8900000110</v>
      </c>
      <c r="F325" s="298">
        <v>100</v>
      </c>
      <c r="G325" s="299">
        <v>20344.2</v>
      </c>
      <c r="H325" s="299">
        <v>19484.099999999999</v>
      </c>
      <c r="I325" s="289">
        <f t="shared" si="4"/>
        <v>95.772259415459928</v>
      </c>
      <c r="J325" s="324"/>
    </row>
    <row r="326" spans="1:10" s="271" customFormat="1" ht="11.25" x14ac:dyDescent="0.2">
      <c r="A326" s="295" t="s">
        <v>712</v>
      </c>
      <c r="B326" s="326">
        <v>905</v>
      </c>
      <c r="C326" s="296">
        <v>1</v>
      </c>
      <c r="D326" s="296">
        <v>13</v>
      </c>
      <c r="E326" s="297">
        <v>8900000190</v>
      </c>
      <c r="F326" s="298"/>
      <c r="G326" s="299">
        <v>4766.3999999999996</v>
      </c>
      <c r="H326" s="299">
        <v>4593.8999999999996</v>
      </c>
      <c r="I326" s="289">
        <f t="shared" si="4"/>
        <v>96.380916414904334</v>
      </c>
      <c r="J326" s="324"/>
    </row>
    <row r="327" spans="1:10" s="271" customFormat="1" ht="33.75" x14ac:dyDescent="0.2">
      <c r="A327" s="295" t="s">
        <v>695</v>
      </c>
      <c r="B327" s="326">
        <v>905</v>
      </c>
      <c r="C327" s="296">
        <v>1</v>
      </c>
      <c r="D327" s="296">
        <v>13</v>
      </c>
      <c r="E327" s="297">
        <v>8900000190</v>
      </c>
      <c r="F327" s="298">
        <v>100</v>
      </c>
      <c r="G327" s="299">
        <v>28.9</v>
      </c>
      <c r="H327" s="299">
        <v>29</v>
      </c>
      <c r="I327" s="289">
        <f t="shared" si="4"/>
        <v>100.34602076124568</v>
      </c>
      <c r="J327" s="324"/>
    </row>
    <row r="328" spans="1:10" s="271" customFormat="1" ht="11.25" x14ac:dyDescent="0.2">
      <c r="A328" s="295" t="s">
        <v>698</v>
      </c>
      <c r="B328" s="326">
        <v>905</v>
      </c>
      <c r="C328" s="296">
        <v>1</v>
      </c>
      <c r="D328" s="296">
        <v>13</v>
      </c>
      <c r="E328" s="297">
        <v>8900000190</v>
      </c>
      <c r="F328" s="298">
        <v>200</v>
      </c>
      <c r="G328" s="299">
        <v>4737.5</v>
      </c>
      <c r="H328" s="299">
        <v>4564.8999999999996</v>
      </c>
      <c r="I328" s="289">
        <f t="shared" si="4"/>
        <v>96.356728232189965</v>
      </c>
      <c r="J328" s="324"/>
    </row>
    <row r="329" spans="1:10" s="271" customFormat="1" ht="11.25" x14ac:dyDescent="0.2">
      <c r="A329" s="295" t="s">
        <v>799</v>
      </c>
      <c r="B329" s="326">
        <v>905</v>
      </c>
      <c r="C329" s="296">
        <v>4</v>
      </c>
      <c r="D329" s="296"/>
      <c r="E329" s="297"/>
      <c r="F329" s="298"/>
      <c r="G329" s="299">
        <v>301.60000000000002</v>
      </c>
      <c r="H329" s="299">
        <v>301.60000000000002</v>
      </c>
      <c r="I329" s="289">
        <f t="shared" si="4"/>
        <v>100</v>
      </c>
      <c r="J329" s="324"/>
    </row>
    <row r="330" spans="1:10" s="271" customFormat="1" ht="11.25" x14ac:dyDescent="0.2">
      <c r="A330" s="295" t="s">
        <v>991</v>
      </c>
      <c r="B330" s="326">
        <v>905</v>
      </c>
      <c r="C330" s="296">
        <v>4</v>
      </c>
      <c r="D330" s="296">
        <v>10</v>
      </c>
      <c r="E330" s="297"/>
      <c r="F330" s="298"/>
      <c r="G330" s="299">
        <v>301.60000000000002</v>
      </c>
      <c r="H330" s="299">
        <v>301.60000000000002</v>
      </c>
      <c r="I330" s="289">
        <f t="shared" si="4"/>
        <v>100</v>
      </c>
      <c r="J330" s="324"/>
    </row>
    <row r="331" spans="1:10" s="271" customFormat="1" ht="22.5" x14ac:dyDescent="0.2">
      <c r="A331" s="295" t="s">
        <v>834</v>
      </c>
      <c r="B331" s="326">
        <v>905</v>
      </c>
      <c r="C331" s="296">
        <v>4</v>
      </c>
      <c r="D331" s="296">
        <v>10</v>
      </c>
      <c r="E331" s="297">
        <v>1200000000</v>
      </c>
      <c r="F331" s="298"/>
      <c r="G331" s="299">
        <v>301.60000000000002</v>
      </c>
      <c r="H331" s="299">
        <v>301.60000000000002</v>
      </c>
      <c r="I331" s="289">
        <f t="shared" si="4"/>
        <v>100</v>
      </c>
      <c r="J331" s="324"/>
    </row>
    <row r="332" spans="1:10" s="271" customFormat="1" ht="22.5" x14ac:dyDescent="0.2">
      <c r="A332" s="295" t="s">
        <v>992</v>
      </c>
      <c r="B332" s="326">
        <v>905</v>
      </c>
      <c r="C332" s="296">
        <v>4</v>
      </c>
      <c r="D332" s="296">
        <v>10</v>
      </c>
      <c r="E332" s="297">
        <v>1210000000</v>
      </c>
      <c r="F332" s="298"/>
      <c r="G332" s="299">
        <v>301.60000000000002</v>
      </c>
      <c r="H332" s="299">
        <v>301.60000000000002</v>
      </c>
      <c r="I332" s="289">
        <f t="shared" si="4"/>
        <v>100</v>
      </c>
      <c r="J332" s="324"/>
    </row>
    <row r="333" spans="1:10" s="271" customFormat="1" ht="22.5" x14ac:dyDescent="0.2">
      <c r="A333" s="295" t="s">
        <v>995</v>
      </c>
      <c r="B333" s="326">
        <v>905</v>
      </c>
      <c r="C333" s="296">
        <v>4</v>
      </c>
      <c r="D333" s="296">
        <v>10</v>
      </c>
      <c r="E333" s="297">
        <v>1210300000</v>
      </c>
      <c r="F333" s="298"/>
      <c r="G333" s="299">
        <v>301.60000000000002</v>
      </c>
      <c r="H333" s="299">
        <v>301.60000000000002</v>
      </c>
      <c r="I333" s="289">
        <f t="shared" si="4"/>
        <v>100</v>
      </c>
      <c r="J333" s="324"/>
    </row>
    <row r="334" spans="1:10" s="271" customFormat="1" ht="22.5" x14ac:dyDescent="0.2">
      <c r="A334" s="295" t="s">
        <v>995</v>
      </c>
      <c r="B334" s="326">
        <v>905</v>
      </c>
      <c r="C334" s="296">
        <v>4</v>
      </c>
      <c r="D334" s="296">
        <v>10</v>
      </c>
      <c r="E334" s="297">
        <v>1210300190</v>
      </c>
      <c r="F334" s="298"/>
      <c r="G334" s="299">
        <v>301.60000000000002</v>
      </c>
      <c r="H334" s="299">
        <v>301.60000000000002</v>
      </c>
      <c r="I334" s="289">
        <f t="shared" ref="I334:I397" si="5">+H334/G334*100</f>
        <v>100</v>
      </c>
      <c r="J334" s="324"/>
    </row>
    <row r="335" spans="1:10" s="271" customFormat="1" ht="11.25" x14ac:dyDescent="0.2">
      <c r="A335" s="295" t="s">
        <v>698</v>
      </c>
      <c r="B335" s="326">
        <v>905</v>
      </c>
      <c r="C335" s="296">
        <v>4</v>
      </c>
      <c r="D335" s="296">
        <v>10</v>
      </c>
      <c r="E335" s="297">
        <v>1210300190</v>
      </c>
      <c r="F335" s="298">
        <v>200</v>
      </c>
      <c r="G335" s="299">
        <v>301.60000000000002</v>
      </c>
      <c r="H335" s="299">
        <v>301.60000000000002</v>
      </c>
      <c r="I335" s="289">
        <f t="shared" si="5"/>
        <v>100</v>
      </c>
      <c r="J335" s="324"/>
    </row>
    <row r="336" spans="1:10" s="285" customFormat="1" ht="10.5" x14ac:dyDescent="0.15">
      <c r="A336" s="291" t="s">
        <v>1655</v>
      </c>
      <c r="B336" s="325">
        <v>906</v>
      </c>
      <c r="C336" s="292"/>
      <c r="D336" s="292"/>
      <c r="E336" s="293"/>
      <c r="F336" s="294"/>
      <c r="G336" s="282">
        <v>35553.199999999997</v>
      </c>
      <c r="H336" s="282">
        <v>34714</v>
      </c>
      <c r="I336" s="283">
        <f t="shared" si="5"/>
        <v>97.639593623077531</v>
      </c>
      <c r="J336" s="319"/>
    </row>
    <row r="337" spans="1:10" s="271" customFormat="1" ht="11.25" x14ac:dyDescent="0.2">
      <c r="A337" s="295" t="s">
        <v>692</v>
      </c>
      <c r="B337" s="326">
        <v>906</v>
      </c>
      <c r="C337" s="296">
        <v>1</v>
      </c>
      <c r="D337" s="296"/>
      <c r="E337" s="297"/>
      <c r="F337" s="298"/>
      <c r="G337" s="299">
        <v>35553.199999999997</v>
      </c>
      <c r="H337" s="299">
        <v>34714</v>
      </c>
      <c r="I337" s="289">
        <f t="shared" si="5"/>
        <v>97.639593623077531</v>
      </c>
      <c r="J337" s="324"/>
    </row>
    <row r="338" spans="1:10" s="271" customFormat="1" ht="22.5" x14ac:dyDescent="0.2">
      <c r="A338" s="295" t="s">
        <v>711</v>
      </c>
      <c r="B338" s="326">
        <v>906</v>
      </c>
      <c r="C338" s="296">
        <v>1</v>
      </c>
      <c r="D338" s="296">
        <v>6</v>
      </c>
      <c r="E338" s="297"/>
      <c r="F338" s="298"/>
      <c r="G338" s="299">
        <v>35553.199999999997</v>
      </c>
      <c r="H338" s="299">
        <v>34714</v>
      </c>
      <c r="I338" s="289">
        <f t="shared" si="5"/>
        <v>97.639593623077531</v>
      </c>
      <c r="J338" s="324"/>
    </row>
    <row r="339" spans="1:10" s="271" customFormat="1" ht="11.25" x14ac:dyDescent="0.2">
      <c r="A339" s="295" t="s">
        <v>714</v>
      </c>
      <c r="B339" s="326">
        <v>906</v>
      </c>
      <c r="C339" s="296">
        <v>1</v>
      </c>
      <c r="D339" s="296">
        <v>6</v>
      </c>
      <c r="E339" s="297">
        <v>9300000000</v>
      </c>
      <c r="F339" s="298"/>
      <c r="G339" s="299">
        <v>35553.199999999997</v>
      </c>
      <c r="H339" s="299">
        <v>34714</v>
      </c>
      <c r="I339" s="289">
        <f t="shared" si="5"/>
        <v>97.639593623077531</v>
      </c>
      <c r="J339" s="324"/>
    </row>
    <row r="340" spans="1:10" s="271" customFormat="1" ht="11.25" x14ac:dyDescent="0.2">
      <c r="A340" s="295" t="s">
        <v>714</v>
      </c>
      <c r="B340" s="326">
        <v>906</v>
      </c>
      <c r="C340" s="296">
        <v>1</v>
      </c>
      <c r="D340" s="296">
        <v>6</v>
      </c>
      <c r="E340" s="297">
        <v>9300000111</v>
      </c>
      <c r="F340" s="298"/>
      <c r="G340" s="299">
        <v>4672.8999999999996</v>
      </c>
      <c r="H340" s="299">
        <v>4640</v>
      </c>
      <c r="I340" s="289">
        <f t="shared" si="5"/>
        <v>99.295940422435763</v>
      </c>
      <c r="J340" s="324"/>
    </row>
    <row r="341" spans="1:10" s="271" customFormat="1" ht="33.75" x14ac:dyDescent="0.2">
      <c r="A341" s="295" t="s">
        <v>695</v>
      </c>
      <c r="B341" s="326">
        <v>906</v>
      </c>
      <c r="C341" s="296">
        <v>1</v>
      </c>
      <c r="D341" s="296">
        <v>6</v>
      </c>
      <c r="E341" s="297">
        <v>9300000111</v>
      </c>
      <c r="F341" s="298">
        <v>100</v>
      </c>
      <c r="G341" s="299">
        <v>4672.8999999999996</v>
      </c>
      <c r="H341" s="299">
        <v>4640</v>
      </c>
      <c r="I341" s="289">
        <f t="shared" si="5"/>
        <v>99.295940422435763</v>
      </c>
      <c r="J341" s="324"/>
    </row>
    <row r="342" spans="1:10" s="271" customFormat="1" ht="11.25" x14ac:dyDescent="0.2">
      <c r="A342" s="295" t="s">
        <v>714</v>
      </c>
      <c r="B342" s="326">
        <v>906</v>
      </c>
      <c r="C342" s="296">
        <v>1</v>
      </c>
      <c r="D342" s="296">
        <v>6</v>
      </c>
      <c r="E342" s="297">
        <v>9300000112</v>
      </c>
      <c r="F342" s="298"/>
      <c r="G342" s="299">
        <v>3642.8</v>
      </c>
      <c r="H342" s="299">
        <v>3403.2</v>
      </c>
      <c r="I342" s="289">
        <f t="shared" si="5"/>
        <v>93.42264192379487</v>
      </c>
      <c r="J342" s="324"/>
    </row>
    <row r="343" spans="1:10" s="271" customFormat="1" ht="33.75" x14ac:dyDescent="0.2">
      <c r="A343" s="295" t="s">
        <v>695</v>
      </c>
      <c r="B343" s="326">
        <v>906</v>
      </c>
      <c r="C343" s="296">
        <v>1</v>
      </c>
      <c r="D343" s="296">
        <v>6</v>
      </c>
      <c r="E343" s="297">
        <v>9300000112</v>
      </c>
      <c r="F343" s="298">
        <v>100</v>
      </c>
      <c r="G343" s="299">
        <v>3642.8</v>
      </c>
      <c r="H343" s="299">
        <v>3403.2</v>
      </c>
      <c r="I343" s="289">
        <f t="shared" si="5"/>
        <v>93.42264192379487</v>
      </c>
      <c r="J343" s="324"/>
    </row>
    <row r="344" spans="1:10" s="285" customFormat="1" ht="11.25" x14ac:dyDescent="0.15">
      <c r="A344" s="295" t="s">
        <v>714</v>
      </c>
      <c r="B344" s="326">
        <v>906</v>
      </c>
      <c r="C344" s="296">
        <v>1</v>
      </c>
      <c r="D344" s="296">
        <v>6</v>
      </c>
      <c r="E344" s="297">
        <v>9300000113</v>
      </c>
      <c r="F344" s="298"/>
      <c r="G344" s="299">
        <v>19984.5</v>
      </c>
      <c r="H344" s="299">
        <v>19888.900000000001</v>
      </c>
      <c r="I344" s="289">
        <f t="shared" si="5"/>
        <v>99.521629262678573</v>
      </c>
      <c r="J344" s="324"/>
    </row>
    <row r="345" spans="1:10" s="271" customFormat="1" ht="33.75" x14ac:dyDescent="0.2">
      <c r="A345" s="295" t="s">
        <v>695</v>
      </c>
      <c r="B345" s="326">
        <v>906</v>
      </c>
      <c r="C345" s="296">
        <v>1</v>
      </c>
      <c r="D345" s="296">
        <v>6</v>
      </c>
      <c r="E345" s="297">
        <v>9300000113</v>
      </c>
      <c r="F345" s="298">
        <v>100</v>
      </c>
      <c r="G345" s="299">
        <v>19984.5</v>
      </c>
      <c r="H345" s="299">
        <v>19888.900000000001</v>
      </c>
      <c r="I345" s="289">
        <f t="shared" si="5"/>
        <v>99.521629262678573</v>
      </c>
      <c r="J345" s="324"/>
    </row>
    <row r="346" spans="1:10" s="271" customFormat="1" ht="11.25" x14ac:dyDescent="0.2">
      <c r="A346" s="295" t="s">
        <v>714</v>
      </c>
      <c r="B346" s="326">
        <v>906</v>
      </c>
      <c r="C346" s="296">
        <v>1</v>
      </c>
      <c r="D346" s="296">
        <v>6</v>
      </c>
      <c r="E346" s="297">
        <v>9300000193</v>
      </c>
      <c r="F346" s="298"/>
      <c r="G346" s="299">
        <v>7018.5</v>
      </c>
      <c r="H346" s="299">
        <v>6547.4</v>
      </c>
      <c r="I346" s="289">
        <f t="shared" si="5"/>
        <v>93.287739545486929</v>
      </c>
      <c r="J346" s="324"/>
    </row>
    <row r="347" spans="1:10" s="271" customFormat="1" ht="33.75" x14ac:dyDescent="0.2">
      <c r="A347" s="295" t="s">
        <v>695</v>
      </c>
      <c r="B347" s="326">
        <v>906</v>
      </c>
      <c r="C347" s="296">
        <v>1</v>
      </c>
      <c r="D347" s="296">
        <v>6</v>
      </c>
      <c r="E347" s="297">
        <v>9300000193</v>
      </c>
      <c r="F347" s="298">
        <v>100</v>
      </c>
      <c r="G347" s="299">
        <v>277.7</v>
      </c>
      <c r="H347" s="299">
        <v>277.7</v>
      </c>
      <c r="I347" s="289">
        <f t="shared" si="5"/>
        <v>100</v>
      </c>
      <c r="J347" s="324"/>
    </row>
    <row r="348" spans="1:10" s="271" customFormat="1" ht="11.25" x14ac:dyDescent="0.2">
      <c r="A348" s="295" t="s">
        <v>698</v>
      </c>
      <c r="B348" s="326">
        <v>906</v>
      </c>
      <c r="C348" s="296">
        <v>1</v>
      </c>
      <c r="D348" s="296">
        <v>6</v>
      </c>
      <c r="E348" s="297">
        <v>9300000193</v>
      </c>
      <c r="F348" s="298">
        <v>200</v>
      </c>
      <c r="G348" s="299">
        <v>6727.3</v>
      </c>
      <c r="H348" s="299">
        <v>6256.7</v>
      </c>
      <c r="I348" s="289">
        <f t="shared" si="5"/>
        <v>93.004622954231266</v>
      </c>
      <c r="J348" s="324"/>
    </row>
    <row r="349" spans="1:10" s="285" customFormat="1" ht="11.25" x14ac:dyDescent="0.15">
      <c r="A349" s="295" t="s">
        <v>713</v>
      </c>
      <c r="B349" s="326">
        <v>906</v>
      </c>
      <c r="C349" s="296">
        <v>1</v>
      </c>
      <c r="D349" s="296">
        <v>6</v>
      </c>
      <c r="E349" s="297">
        <v>9300000193</v>
      </c>
      <c r="F349" s="298">
        <v>800</v>
      </c>
      <c r="G349" s="299">
        <v>13.5</v>
      </c>
      <c r="H349" s="299">
        <v>13</v>
      </c>
      <c r="I349" s="289">
        <f t="shared" si="5"/>
        <v>96.296296296296291</v>
      </c>
      <c r="J349" s="324"/>
    </row>
    <row r="350" spans="1:10" s="271" customFormat="1" ht="11.25" x14ac:dyDescent="0.2">
      <c r="A350" s="295" t="s">
        <v>714</v>
      </c>
      <c r="B350" s="326">
        <v>906</v>
      </c>
      <c r="C350" s="296">
        <v>1</v>
      </c>
      <c r="D350" s="296">
        <v>6</v>
      </c>
      <c r="E350" s="297">
        <v>9300000870</v>
      </c>
      <c r="F350" s="298"/>
      <c r="G350" s="299">
        <v>234.5</v>
      </c>
      <c r="H350" s="299">
        <v>234.5</v>
      </c>
      <c r="I350" s="289">
        <f t="shared" si="5"/>
        <v>100</v>
      </c>
      <c r="J350" s="324"/>
    </row>
    <row r="351" spans="1:10" s="271" customFormat="1" ht="33.75" x14ac:dyDescent="0.2">
      <c r="A351" s="295" t="s">
        <v>695</v>
      </c>
      <c r="B351" s="326">
        <v>906</v>
      </c>
      <c r="C351" s="296">
        <v>1</v>
      </c>
      <c r="D351" s="296">
        <v>6</v>
      </c>
      <c r="E351" s="297">
        <v>9300000870</v>
      </c>
      <c r="F351" s="298">
        <v>100</v>
      </c>
      <c r="G351" s="299">
        <v>234.5</v>
      </c>
      <c r="H351" s="299">
        <v>234.5</v>
      </c>
      <c r="I351" s="289">
        <f t="shared" si="5"/>
        <v>100</v>
      </c>
      <c r="J351" s="324"/>
    </row>
    <row r="352" spans="1:10" s="285" customFormat="1" ht="10.5" x14ac:dyDescent="0.15">
      <c r="A352" s="291" t="s">
        <v>1656</v>
      </c>
      <c r="B352" s="325">
        <v>907</v>
      </c>
      <c r="C352" s="292"/>
      <c r="D352" s="292"/>
      <c r="E352" s="293"/>
      <c r="F352" s="294"/>
      <c r="G352" s="282">
        <v>8201.2000000000007</v>
      </c>
      <c r="H352" s="282">
        <v>5604.1</v>
      </c>
      <c r="I352" s="283">
        <f t="shared" si="5"/>
        <v>68.332683021996772</v>
      </c>
      <c r="J352" s="319"/>
    </row>
    <row r="353" spans="1:10" s="271" customFormat="1" ht="11.25" x14ac:dyDescent="0.2">
      <c r="A353" s="295" t="s">
        <v>692</v>
      </c>
      <c r="B353" s="326">
        <v>907</v>
      </c>
      <c r="C353" s="296">
        <v>1</v>
      </c>
      <c r="D353" s="296"/>
      <c r="E353" s="297"/>
      <c r="F353" s="298"/>
      <c r="G353" s="299">
        <v>5324.5</v>
      </c>
      <c r="H353" s="299">
        <v>4951.7</v>
      </c>
      <c r="I353" s="289">
        <f t="shared" si="5"/>
        <v>92.998403605972385</v>
      </c>
      <c r="J353" s="324"/>
    </row>
    <row r="354" spans="1:10" s="285" customFormat="1" ht="11.25" x14ac:dyDescent="0.15">
      <c r="A354" s="295" t="s">
        <v>730</v>
      </c>
      <c r="B354" s="326">
        <v>907</v>
      </c>
      <c r="C354" s="296">
        <v>1</v>
      </c>
      <c r="D354" s="296">
        <v>13</v>
      </c>
      <c r="E354" s="297"/>
      <c r="F354" s="298"/>
      <c r="G354" s="299">
        <v>5324.5</v>
      </c>
      <c r="H354" s="299">
        <v>4951.7</v>
      </c>
      <c r="I354" s="289">
        <f t="shared" si="5"/>
        <v>92.998403605972385</v>
      </c>
      <c r="J354" s="324"/>
    </row>
    <row r="355" spans="1:10" s="271" customFormat="1" ht="11.25" x14ac:dyDescent="0.2">
      <c r="A355" s="295" t="s">
        <v>712</v>
      </c>
      <c r="B355" s="326">
        <v>907</v>
      </c>
      <c r="C355" s="296">
        <v>1</v>
      </c>
      <c r="D355" s="296">
        <v>13</v>
      </c>
      <c r="E355" s="297">
        <v>8900000000</v>
      </c>
      <c r="F355" s="298"/>
      <c r="G355" s="299">
        <v>5324.5</v>
      </c>
      <c r="H355" s="299">
        <v>4951.7</v>
      </c>
      <c r="I355" s="289">
        <f t="shared" si="5"/>
        <v>92.998403605972385</v>
      </c>
      <c r="J355" s="324"/>
    </row>
    <row r="356" spans="1:10" s="271" customFormat="1" ht="11.25" x14ac:dyDescent="0.2">
      <c r="A356" s="295" t="s">
        <v>712</v>
      </c>
      <c r="B356" s="326">
        <v>907</v>
      </c>
      <c r="C356" s="296">
        <v>1</v>
      </c>
      <c r="D356" s="296">
        <v>13</v>
      </c>
      <c r="E356" s="297">
        <v>8900000110</v>
      </c>
      <c r="F356" s="298"/>
      <c r="G356" s="299">
        <v>4922.5</v>
      </c>
      <c r="H356" s="299">
        <v>4713.8</v>
      </c>
      <c r="I356" s="289">
        <f t="shared" si="5"/>
        <v>95.760284408329099</v>
      </c>
      <c r="J356" s="324"/>
    </row>
    <row r="357" spans="1:10" s="271" customFormat="1" ht="33.75" x14ac:dyDescent="0.2">
      <c r="A357" s="295" t="s">
        <v>695</v>
      </c>
      <c r="B357" s="326">
        <v>907</v>
      </c>
      <c r="C357" s="296">
        <v>1</v>
      </c>
      <c r="D357" s="296">
        <v>13</v>
      </c>
      <c r="E357" s="297">
        <v>8900000110</v>
      </c>
      <c r="F357" s="298">
        <v>100</v>
      </c>
      <c r="G357" s="299">
        <v>4922.5</v>
      </c>
      <c r="H357" s="299">
        <v>4713.8</v>
      </c>
      <c r="I357" s="289">
        <f t="shared" si="5"/>
        <v>95.760284408329099</v>
      </c>
      <c r="J357" s="324"/>
    </row>
    <row r="358" spans="1:10" s="271" customFormat="1" ht="11.25" x14ac:dyDescent="0.2">
      <c r="A358" s="295" t="s">
        <v>712</v>
      </c>
      <c r="B358" s="326">
        <v>907</v>
      </c>
      <c r="C358" s="296">
        <v>1</v>
      </c>
      <c r="D358" s="296">
        <v>13</v>
      </c>
      <c r="E358" s="297">
        <v>8900000190</v>
      </c>
      <c r="F358" s="298"/>
      <c r="G358" s="299">
        <v>349.6</v>
      </c>
      <c r="H358" s="299">
        <v>230.7</v>
      </c>
      <c r="I358" s="289">
        <f t="shared" si="5"/>
        <v>65.989702517162456</v>
      </c>
      <c r="J358" s="324"/>
    </row>
    <row r="359" spans="1:10" s="271" customFormat="1" ht="33.75" x14ac:dyDescent="0.2">
      <c r="A359" s="295" t="s">
        <v>695</v>
      </c>
      <c r="B359" s="326">
        <v>907</v>
      </c>
      <c r="C359" s="296">
        <v>1</v>
      </c>
      <c r="D359" s="296">
        <v>13</v>
      </c>
      <c r="E359" s="297">
        <v>8900000190</v>
      </c>
      <c r="F359" s="298">
        <v>100</v>
      </c>
      <c r="G359" s="299">
        <v>225</v>
      </c>
      <c r="H359" s="299">
        <v>188.2</v>
      </c>
      <c r="I359" s="289">
        <f t="shared" si="5"/>
        <v>83.644444444444446</v>
      </c>
      <c r="J359" s="324"/>
    </row>
    <row r="360" spans="1:10" s="271" customFormat="1" ht="11.25" x14ac:dyDescent="0.2">
      <c r="A360" s="295" t="s">
        <v>698</v>
      </c>
      <c r="B360" s="326">
        <v>907</v>
      </c>
      <c r="C360" s="296">
        <v>1</v>
      </c>
      <c r="D360" s="296">
        <v>13</v>
      </c>
      <c r="E360" s="297">
        <v>8900000190</v>
      </c>
      <c r="F360" s="298">
        <v>200</v>
      </c>
      <c r="G360" s="299">
        <v>106.5</v>
      </c>
      <c r="H360" s="299">
        <v>40.9</v>
      </c>
      <c r="I360" s="289">
        <f t="shared" si="5"/>
        <v>38.4037558685446</v>
      </c>
      <c r="J360" s="324"/>
    </row>
    <row r="361" spans="1:10" s="271" customFormat="1" ht="11.25" x14ac:dyDescent="0.2">
      <c r="A361" s="295" t="s">
        <v>713</v>
      </c>
      <c r="B361" s="326">
        <v>907</v>
      </c>
      <c r="C361" s="296">
        <v>1</v>
      </c>
      <c r="D361" s="296">
        <v>13</v>
      </c>
      <c r="E361" s="297">
        <v>8900000190</v>
      </c>
      <c r="F361" s="298">
        <v>800</v>
      </c>
      <c r="G361" s="299">
        <v>18.100000000000001</v>
      </c>
      <c r="H361" s="299">
        <v>1.6</v>
      </c>
      <c r="I361" s="289">
        <f t="shared" si="5"/>
        <v>8.8397790055248606</v>
      </c>
      <c r="J361" s="324"/>
    </row>
    <row r="362" spans="1:10" s="271" customFormat="1" ht="11.25" x14ac:dyDescent="0.2">
      <c r="A362" s="295" t="s">
        <v>712</v>
      </c>
      <c r="B362" s="326">
        <v>907</v>
      </c>
      <c r="C362" s="296">
        <v>1</v>
      </c>
      <c r="D362" s="296">
        <v>13</v>
      </c>
      <c r="E362" s="297">
        <v>8900000870</v>
      </c>
      <c r="F362" s="298"/>
      <c r="G362" s="299">
        <v>52.4</v>
      </c>
      <c r="H362" s="299">
        <v>7.2</v>
      </c>
      <c r="I362" s="289">
        <f t="shared" si="5"/>
        <v>13.740458015267176</v>
      </c>
      <c r="J362" s="324"/>
    </row>
    <row r="363" spans="1:10" s="271" customFormat="1" ht="33.75" x14ac:dyDescent="0.2">
      <c r="A363" s="295" t="s">
        <v>695</v>
      </c>
      <c r="B363" s="326">
        <v>907</v>
      </c>
      <c r="C363" s="296">
        <v>1</v>
      </c>
      <c r="D363" s="296">
        <v>13</v>
      </c>
      <c r="E363" s="297">
        <v>8900000870</v>
      </c>
      <c r="F363" s="298">
        <v>100</v>
      </c>
      <c r="G363" s="299">
        <v>52.4</v>
      </c>
      <c r="H363" s="299">
        <v>7.2</v>
      </c>
      <c r="I363" s="289">
        <f t="shared" si="5"/>
        <v>13.740458015267176</v>
      </c>
      <c r="J363" s="324"/>
    </row>
    <row r="364" spans="1:10" s="271" customFormat="1" ht="11.25" x14ac:dyDescent="0.2">
      <c r="A364" s="295" t="s">
        <v>799</v>
      </c>
      <c r="B364" s="326">
        <v>907</v>
      </c>
      <c r="C364" s="296">
        <v>4</v>
      </c>
      <c r="D364" s="296"/>
      <c r="E364" s="297"/>
      <c r="F364" s="298"/>
      <c r="G364" s="299">
        <v>2876.7</v>
      </c>
      <c r="H364" s="299">
        <v>652.4</v>
      </c>
      <c r="I364" s="289">
        <f t="shared" si="5"/>
        <v>22.678763861368932</v>
      </c>
      <c r="J364" s="324"/>
    </row>
    <row r="365" spans="1:10" s="285" customFormat="1" ht="11.25" x14ac:dyDescent="0.15">
      <c r="A365" s="295" t="s">
        <v>991</v>
      </c>
      <c r="B365" s="326">
        <v>907</v>
      </c>
      <c r="C365" s="296">
        <v>4</v>
      </c>
      <c r="D365" s="296">
        <v>10</v>
      </c>
      <c r="E365" s="297"/>
      <c r="F365" s="298"/>
      <c r="G365" s="299">
        <v>74.7</v>
      </c>
      <c r="H365" s="299">
        <v>7.8</v>
      </c>
      <c r="I365" s="289">
        <f t="shared" si="5"/>
        <v>10.441767068273093</v>
      </c>
      <c r="J365" s="324"/>
    </row>
    <row r="366" spans="1:10" s="271" customFormat="1" ht="22.5" x14ac:dyDescent="0.2">
      <c r="A366" s="295" t="s">
        <v>834</v>
      </c>
      <c r="B366" s="326">
        <v>907</v>
      </c>
      <c r="C366" s="296">
        <v>4</v>
      </c>
      <c r="D366" s="296">
        <v>10</v>
      </c>
      <c r="E366" s="297">
        <v>1200000000</v>
      </c>
      <c r="F366" s="298"/>
      <c r="G366" s="299">
        <v>74.7</v>
      </c>
      <c r="H366" s="299">
        <v>7.8</v>
      </c>
      <c r="I366" s="289">
        <f t="shared" si="5"/>
        <v>10.441767068273093</v>
      </c>
      <c r="J366" s="324"/>
    </row>
    <row r="367" spans="1:10" s="271" customFormat="1" ht="22.5" x14ac:dyDescent="0.2">
      <c r="A367" s="295" t="s">
        <v>992</v>
      </c>
      <c r="B367" s="326">
        <v>907</v>
      </c>
      <c r="C367" s="296">
        <v>4</v>
      </c>
      <c r="D367" s="296">
        <v>10</v>
      </c>
      <c r="E367" s="297">
        <v>1210000000</v>
      </c>
      <c r="F367" s="298"/>
      <c r="G367" s="299">
        <v>74.7</v>
      </c>
      <c r="H367" s="299">
        <v>7.8</v>
      </c>
      <c r="I367" s="289">
        <f t="shared" si="5"/>
        <v>10.441767068273093</v>
      </c>
      <c r="J367" s="324"/>
    </row>
    <row r="368" spans="1:10" s="271" customFormat="1" ht="22.5" x14ac:dyDescent="0.2">
      <c r="A368" s="295" t="s">
        <v>995</v>
      </c>
      <c r="B368" s="326">
        <v>907</v>
      </c>
      <c r="C368" s="296">
        <v>4</v>
      </c>
      <c r="D368" s="296">
        <v>10</v>
      </c>
      <c r="E368" s="297">
        <v>1210300000</v>
      </c>
      <c r="F368" s="298"/>
      <c r="G368" s="299">
        <v>74.7</v>
      </c>
      <c r="H368" s="299">
        <v>7.8</v>
      </c>
      <c r="I368" s="289">
        <f t="shared" si="5"/>
        <v>10.441767068273093</v>
      </c>
      <c r="J368" s="324"/>
    </row>
    <row r="369" spans="1:10" s="271" customFormat="1" ht="22.5" x14ac:dyDescent="0.2">
      <c r="A369" s="295" t="s">
        <v>995</v>
      </c>
      <c r="B369" s="326">
        <v>907</v>
      </c>
      <c r="C369" s="296">
        <v>4</v>
      </c>
      <c r="D369" s="296">
        <v>10</v>
      </c>
      <c r="E369" s="297">
        <v>1210300190</v>
      </c>
      <c r="F369" s="298"/>
      <c r="G369" s="299">
        <v>74.7</v>
      </c>
      <c r="H369" s="299">
        <v>7.8</v>
      </c>
      <c r="I369" s="289">
        <f t="shared" si="5"/>
        <v>10.441767068273093</v>
      </c>
      <c r="J369" s="324"/>
    </row>
    <row r="370" spans="1:10" s="271" customFormat="1" ht="11.25" x14ac:dyDescent="0.2">
      <c r="A370" s="295" t="s">
        <v>698</v>
      </c>
      <c r="B370" s="326">
        <v>907</v>
      </c>
      <c r="C370" s="296">
        <v>4</v>
      </c>
      <c r="D370" s="296">
        <v>10</v>
      </c>
      <c r="E370" s="297">
        <v>1210300190</v>
      </c>
      <c r="F370" s="298">
        <v>200</v>
      </c>
      <c r="G370" s="299">
        <v>74.7</v>
      </c>
      <c r="H370" s="299">
        <v>7.8</v>
      </c>
      <c r="I370" s="289">
        <f t="shared" si="5"/>
        <v>10.441767068273093</v>
      </c>
      <c r="J370" s="324"/>
    </row>
    <row r="371" spans="1:10" s="271" customFormat="1" ht="11.25" x14ac:dyDescent="0.2">
      <c r="A371" s="295" t="s">
        <v>1004</v>
      </c>
      <c r="B371" s="326">
        <v>907</v>
      </c>
      <c r="C371" s="296">
        <v>4</v>
      </c>
      <c r="D371" s="296">
        <v>12</v>
      </c>
      <c r="E371" s="297"/>
      <c r="F371" s="298"/>
      <c r="G371" s="299">
        <v>2802</v>
      </c>
      <c r="H371" s="299">
        <v>644.6</v>
      </c>
      <c r="I371" s="289">
        <f t="shared" si="5"/>
        <v>23.004996431120627</v>
      </c>
      <c r="J371" s="324"/>
    </row>
    <row r="372" spans="1:10" s="285" customFormat="1" ht="22.5" x14ac:dyDescent="0.15">
      <c r="A372" s="295" t="s">
        <v>1014</v>
      </c>
      <c r="B372" s="326">
        <v>907</v>
      </c>
      <c r="C372" s="296">
        <v>4</v>
      </c>
      <c r="D372" s="296">
        <v>12</v>
      </c>
      <c r="E372" s="297">
        <v>2000000000</v>
      </c>
      <c r="F372" s="298"/>
      <c r="G372" s="299">
        <v>1741.7</v>
      </c>
      <c r="H372" s="299">
        <v>358.2</v>
      </c>
      <c r="I372" s="289">
        <f t="shared" si="5"/>
        <v>20.566113567204454</v>
      </c>
      <c r="J372" s="324"/>
    </row>
    <row r="373" spans="1:10" s="271" customFormat="1" ht="22.5" x14ac:dyDescent="0.2">
      <c r="A373" s="295" t="s">
        <v>1020</v>
      </c>
      <c r="B373" s="326">
        <v>907</v>
      </c>
      <c r="C373" s="296">
        <v>4</v>
      </c>
      <c r="D373" s="296">
        <v>12</v>
      </c>
      <c r="E373" s="297">
        <v>2030000000</v>
      </c>
      <c r="F373" s="298"/>
      <c r="G373" s="299">
        <v>1741.7</v>
      </c>
      <c r="H373" s="299">
        <v>358.2</v>
      </c>
      <c r="I373" s="289">
        <f t="shared" si="5"/>
        <v>20.566113567204454</v>
      </c>
      <c r="J373" s="324"/>
    </row>
    <row r="374" spans="1:10" s="271" customFormat="1" ht="22.5" x14ac:dyDescent="0.2">
      <c r="A374" s="295" t="s">
        <v>1021</v>
      </c>
      <c r="B374" s="326">
        <v>907</v>
      </c>
      <c r="C374" s="296">
        <v>4</v>
      </c>
      <c r="D374" s="296">
        <v>12</v>
      </c>
      <c r="E374" s="297">
        <v>2030065030</v>
      </c>
      <c r="F374" s="298"/>
      <c r="G374" s="299">
        <v>1741.7</v>
      </c>
      <c r="H374" s="299">
        <v>358.2</v>
      </c>
      <c r="I374" s="289">
        <f t="shared" si="5"/>
        <v>20.566113567204454</v>
      </c>
      <c r="J374" s="324"/>
    </row>
    <row r="375" spans="1:10" s="285" customFormat="1" ht="11.25" x14ac:dyDescent="0.15">
      <c r="A375" s="295" t="s">
        <v>698</v>
      </c>
      <c r="B375" s="326">
        <v>907</v>
      </c>
      <c r="C375" s="296">
        <v>4</v>
      </c>
      <c r="D375" s="296">
        <v>12</v>
      </c>
      <c r="E375" s="297">
        <v>2030065030</v>
      </c>
      <c r="F375" s="298">
        <v>200</v>
      </c>
      <c r="G375" s="299">
        <v>1741.7</v>
      </c>
      <c r="H375" s="299">
        <v>358.2</v>
      </c>
      <c r="I375" s="289">
        <f t="shared" si="5"/>
        <v>20.566113567204454</v>
      </c>
      <c r="J375" s="324"/>
    </row>
    <row r="376" spans="1:10" s="271" customFormat="1" ht="11.25" x14ac:dyDescent="0.2">
      <c r="A376" s="295" t="s">
        <v>712</v>
      </c>
      <c r="B376" s="326">
        <v>907</v>
      </c>
      <c r="C376" s="296">
        <v>4</v>
      </c>
      <c r="D376" s="296">
        <v>12</v>
      </c>
      <c r="E376" s="297">
        <v>8900000000</v>
      </c>
      <c r="F376" s="298"/>
      <c r="G376" s="299">
        <v>1060.3</v>
      </c>
      <c r="H376" s="299">
        <v>286.39999999999998</v>
      </c>
      <c r="I376" s="289">
        <f t="shared" si="5"/>
        <v>27.011223238706027</v>
      </c>
      <c r="J376" s="324"/>
    </row>
    <row r="377" spans="1:10" s="271" customFormat="1" ht="11.25" x14ac:dyDescent="0.2">
      <c r="A377" s="295" t="s">
        <v>735</v>
      </c>
      <c r="B377" s="326">
        <v>907</v>
      </c>
      <c r="C377" s="296">
        <v>4</v>
      </c>
      <c r="D377" s="296">
        <v>12</v>
      </c>
      <c r="E377" s="297">
        <v>8900099990</v>
      </c>
      <c r="F377" s="298"/>
      <c r="G377" s="299">
        <v>1060.3</v>
      </c>
      <c r="H377" s="299">
        <v>286.39999999999998</v>
      </c>
      <c r="I377" s="289">
        <f t="shared" si="5"/>
        <v>27.011223238706027</v>
      </c>
      <c r="J377" s="324"/>
    </row>
    <row r="378" spans="1:10" s="271" customFormat="1" ht="33.75" x14ac:dyDescent="0.2">
      <c r="A378" s="295" t="s">
        <v>695</v>
      </c>
      <c r="B378" s="326">
        <v>907</v>
      </c>
      <c r="C378" s="296">
        <v>4</v>
      </c>
      <c r="D378" s="296">
        <v>12</v>
      </c>
      <c r="E378" s="297">
        <v>8900099990</v>
      </c>
      <c r="F378" s="298">
        <v>100</v>
      </c>
      <c r="G378" s="299">
        <v>600</v>
      </c>
      <c r="H378" s="299">
        <v>0</v>
      </c>
      <c r="I378" s="289">
        <f t="shared" si="5"/>
        <v>0</v>
      </c>
      <c r="J378" s="324"/>
    </row>
    <row r="379" spans="1:10" s="271" customFormat="1" ht="11.25" x14ac:dyDescent="0.2">
      <c r="A379" s="295" t="s">
        <v>698</v>
      </c>
      <c r="B379" s="326">
        <v>907</v>
      </c>
      <c r="C379" s="296">
        <v>4</v>
      </c>
      <c r="D379" s="296">
        <v>12</v>
      </c>
      <c r="E379" s="297">
        <v>8900099990</v>
      </c>
      <c r="F379" s="298">
        <v>200</v>
      </c>
      <c r="G379" s="299">
        <v>460.3</v>
      </c>
      <c r="H379" s="299">
        <v>286.39999999999998</v>
      </c>
      <c r="I379" s="289">
        <f t="shared" si="5"/>
        <v>62.220291114490543</v>
      </c>
      <c r="J379" s="324"/>
    </row>
    <row r="380" spans="1:10" s="285" customFormat="1" ht="10.5" x14ac:dyDescent="0.15">
      <c r="A380" s="291" t="s">
        <v>1657</v>
      </c>
      <c r="B380" s="325">
        <v>908</v>
      </c>
      <c r="C380" s="292"/>
      <c r="D380" s="292"/>
      <c r="E380" s="293"/>
      <c r="F380" s="294"/>
      <c r="G380" s="282">
        <v>39921.1</v>
      </c>
      <c r="H380" s="282">
        <v>39034.400000000001</v>
      </c>
      <c r="I380" s="283">
        <f t="shared" si="5"/>
        <v>97.778868818744982</v>
      </c>
      <c r="J380" s="319"/>
    </row>
    <row r="381" spans="1:10" s="271" customFormat="1" ht="11.25" x14ac:dyDescent="0.2">
      <c r="A381" s="295" t="s">
        <v>692</v>
      </c>
      <c r="B381" s="326">
        <v>908</v>
      </c>
      <c r="C381" s="296">
        <v>1</v>
      </c>
      <c r="D381" s="296"/>
      <c r="E381" s="297"/>
      <c r="F381" s="298"/>
      <c r="G381" s="299">
        <v>39921.1</v>
      </c>
      <c r="H381" s="299">
        <v>39034.400000000001</v>
      </c>
      <c r="I381" s="289">
        <f t="shared" si="5"/>
        <v>97.778868818744982</v>
      </c>
      <c r="J381" s="324"/>
    </row>
    <row r="382" spans="1:10" s="271" customFormat="1" ht="11.25" x14ac:dyDescent="0.2">
      <c r="A382" s="295" t="s">
        <v>715</v>
      </c>
      <c r="B382" s="326">
        <v>908</v>
      </c>
      <c r="C382" s="296">
        <v>1</v>
      </c>
      <c r="D382" s="296">
        <v>7</v>
      </c>
      <c r="E382" s="297"/>
      <c r="F382" s="298"/>
      <c r="G382" s="299">
        <v>39921.1</v>
      </c>
      <c r="H382" s="299">
        <v>39034.400000000001</v>
      </c>
      <c r="I382" s="289">
        <f t="shared" si="5"/>
        <v>97.778868818744982</v>
      </c>
      <c r="J382" s="324"/>
    </row>
    <row r="383" spans="1:10" s="271" customFormat="1" ht="11.25" x14ac:dyDescent="0.2">
      <c r="A383" s="295" t="s">
        <v>716</v>
      </c>
      <c r="B383" s="326">
        <v>908</v>
      </c>
      <c r="C383" s="296">
        <v>1</v>
      </c>
      <c r="D383" s="296">
        <v>7</v>
      </c>
      <c r="E383" s="297">
        <v>9400000000</v>
      </c>
      <c r="F383" s="298"/>
      <c r="G383" s="299">
        <v>39921.1</v>
      </c>
      <c r="H383" s="299">
        <v>39034.400000000001</v>
      </c>
      <c r="I383" s="289">
        <f t="shared" si="5"/>
        <v>97.778868818744982</v>
      </c>
      <c r="J383" s="324"/>
    </row>
    <row r="384" spans="1:10" s="271" customFormat="1" ht="11.25" x14ac:dyDescent="0.2">
      <c r="A384" s="295" t="s">
        <v>716</v>
      </c>
      <c r="B384" s="326">
        <v>908</v>
      </c>
      <c r="C384" s="296">
        <v>1</v>
      </c>
      <c r="D384" s="296">
        <v>7</v>
      </c>
      <c r="E384" s="297">
        <v>9400000111</v>
      </c>
      <c r="F384" s="298"/>
      <c r="G384" s="299">
        <v>5612.3</v>
      </c>
      <c r="H384" s="299">
        <v>5418.1</v>
      </c>
      <c r="I384" s="289">
        <f t="shared" si="5"/>
        <v>96.539743064340826</v>
      </c>
      <c r="J384" s="324"/>
    </row>
    <row r="385" spans="1:10" s="271" customFormat="1" ht="33.75" x14ac:dyDescent="0.2">
      <c r="A385" s="295" t="s">
        <v>695</v>
      </c>
      <c r="B385" s="326">
        <v>908</v>
      </c>
      <c r="C385" s="296">
        <v>1</v>
      </c>
      <c r="D385" s="296">
        <v>7</v>
      </c>
      <c r="E385" s="297">
        <v>9400000111</v>
      </c>
      <c r="F385" s="298">
        <v>100</v>
      </c>
      <c r="G385" s="299">
        <v>5612.3</v>
      </c>
      <c r="H385" s="299">
        <v>5418.1</v>
      </c>
      <c r="I385" s="289">
        <f t="shared" si="5"/>
        <v>96.539743064340826</v>
      </c>
      <c r="J385" s="324"/>
    </row>
    <row r="386" spans="1:10" s="271" customFormat="1" ht="11.25" x14ac:dyDescent="0.2">
      <c r="A386" s="295" t="s">
        <v>716</v>
      </c>
      <c r="B386" s="326">
        <v>908</v>
      </c>
      <c r="C386" s="296">
        <v>1</v>
      </c>
      <c r="D386" s="296">
        <v>7</v>
      </c>
      <c r="E386" s="297">
        <v>9400000112</v>
      </c>
      <c r="F386" s="298"/>
      <c r="G386" s="299">
        <v>20784.2</v>
      </c>
      <c r="H386" s="299">
        <v>20654.099999999999</v>
      </c>
      <c r="I386" s="289">
        <f t="shared" si="5"/>
        <v>99.374043744767647</v>
      </c>
      <c r="J386" s="324"/>
    </row>
    <row r="387" spans="1:10" s="285" customFormat="1" ht="33.75" x14ac:dyDescent="0.15">
      <c r="A387" s="295" t="s">
        <v>695</v>
      </c>
      <c r="B387" s="326">
        <v>908</v>
      </c>
      <c r="C387" s="296">
        <v>1</v>
      </c>
      <c r="D387" s="296">
        <v>7</v>
      </c>
      <c r="E387" s="297">
        <v>9400000112</v>
      </c>
      <c r="F387" s="298">
        <v>100</v>
      </c>
      <c r="G387" s="299">
        <v>20784.2</v>
      </c>
      <c r="H387" s="299">
        <v>20654.099999999999</v>
      </c>
      <c r="I387" s="289">
        <f t="shared" si="5"/>
        <v>99.374043744767647</v>
      </c>
      <c r="J387" s="324"/>
    </row>
    <row r="388" spans="1:10" s="271" customFormat="1" ht="11.25" x14ac:dyDescent="0.2">
      <c r="A388" s="295" t="s">
        <v>716</v>
      </c>
      <c r="B388" s="326">
        <v>908</v>
      </c>
      <c r="C388" s="296">
        <v>1</v>
      </c>
      <c r="D388" s="296">
        <v>7</v>
      </c>
      <c r="E388" s="297">
        <v>9400000192</v>
      </c>
      <c r="F388" s="298"/>
      <c r="G388" s="299">
        <v>1976.3</v>
      </c>
      <c r="H388" s="299">
        <v>1433.4</v>
      </c>
      <c r="I388" s="289">
        <f t="shared" si="5"/>
        <v>72.529474270100707</v>
      </c>
      <c r="J388" s="324"/>
    </row>
    <row r="389" spans="1:10" s="271" customFormat="1" ht="33.75" x14ac:dyDescent="0.2">
      <c r="A389" s="295" t="s">
        <v>695</v>
      </c>
      <c r="B389" s="326">
        <v>908</v>
      </c>
      <c r="C389" s="296">
        <v>1</v>
      </c>
      <c r="D389" s="296">
        <v>7</v>
      </c>
      <c r="E389" s="297">
        <v>9400000192</v>
      </c>
      <c r="F389" s="298">
        <v>100</v>
      </c>
      <c r="G389" s="299">
        <v>314.8</v>
      </c>
      <c r="H389" s="299">
        <v>189.4</v>
      </c>
      <c r="I389" s="289">
        <f t="shared" si="5"/>
        <v>60.165184243964418</v>
      </c>
      <c r="J389" s="324"/>
    </row>
    <row r="390" spans="1:10" s="271" customFormat="1" ht="11.25" x14ac:dyDescent="0.2">
      <c r="A390" s="295" t="s">
        <v>698</v>
      </c>
      <c r="B390" s="326">
        <v>908</v>
      </c>
      <c r="C390" s="296">
        <v>1</v>
      </c>
      <c r="D390" s="296">
        <v>7</v>
      </c>
      <c r="E390" s="297">
        <v>9400000192</v>
      </c>
      <c r="F390" s="298">
        <v>200</v>
      </c>
      <c r="G390" s="299">
        <v>1652.9</v>
      </c>
      <c r="H390" s="299">
        <v>1235.4000000000001</v>
      </c>
      <c r="I390" s="289">
        <f t="shared" si="5"/>
        <v>74.74136366386351</v>
      </c>
      <c r="J390" s="324"/>
    </row>
    <row r="391" spans="1:10" s="271" customFormat="1" ht="11.25" x14ac:dyDescent="0.2">
      <c r="A391" s="295" t="s">
        <v>713</v>
      </c>
      <c r="B391" s="326">
        <v>908</v>
      </c>
      <c r="C391" s="296">
        <v>1</v>
      </c>
      <c r="D391" s="296">
        <v>7</v>
      </c>
      <c r="E391" s="297">
        <v>9400000192</v>
      </c>
      <c r="F391" s="298">
        <v>800</v>
      </c>
      <c r="G391" s="299">
        <v>8.6</v>
      </c>
      <c r="H391" s="299">
        <v>8.6</v>
      </c>
      <c r="I391" s="289">
        <f t="shared" si="5"/>
        <v>100</v>
      </c>
      <c r="J391" s="324"/>
    </row>
    <row r="392" spans="1:10" s="271" customFormat="1" ht="11.25" x14ac:dyDescent="0.2">
      <c r="A392" s="295" t="s">
        <v>716</v>
      </c>
      <c r="B392" s="326">
        <v>908</v>
      </c>
      <c r="C392" s="296">
        <v>1</v>
      </c>
      <c r="D392" s="296">
        <v>7</v>
      </c>
      <c r="E392" s="297">
        <v>9400000870</v>
      </c>
      <c r="F392" s="298"/>
      <c r="G392" s="299">
        <v>233.3</v>
      </c>
      <c r="H392" s="299">
        <v>213.8</v>
      </c>
      <c r="I392" s="289">
        <f t="shared" si="5"/>
        <v>91.641663094727818</v>
      </c>
      <c r="J392" s="324"/>
    </row>
    <row r="393" spans="1:10" s="271" customFormat="1" ht="33.75" x14ac:dyDescent="0.2">
      <c r="A393" s="295" t="s">
        <v>695</v>
      </c>
      <c r="B393" s="326">
        <v>908</v>
      </c>
      <c r="C393" s="296">
        <v>1</v>
      </c>
      <c r="D393" s="296">
        <v>7</v>
      </c>
      <c r="E393" s="297">
        <v>9400000870</v>
      </c>
      <c r="F393" s="298">
        <v>100</v>
      </c>
      <c r="G393" s="299">
        <v>233.3</v>
      </c>
      <c r="H393" s="299">
        <v>213.8</v>
      </c>
      <c r="I393" s="289">
        <f t="shared" si="5"/>
        <v>91.641663094727818</v>
      </c>
      <c r="J393" s="324"/>
    </row>
    <row r="394" spans="1:10" s="271" customFormat="1" ht="11.25" x14ac:dyDescent="0.2">
      <c r="A394" s="295" t="s">
        <v>717</v>
      </c>
      <c r="B394" s="326">
        <v>908</v>
      </c>
      <c r="C394" s="296">
        <v>1</v>
      </c>
      <c r="D394" s="296">
        <v>7</v>
      </c>
      <c r="E394" s="297">
        <v>9400099990</v>
      </c>
      <c r="F394" s="298"/>
      <c r="G394" s="299">
        <v>4820</v>
      </c>
      <c r="H394" s="299">
        <v>4820</v>
      </c>
      <c r="I394" s="289">
        <f t="shared" si="5"/>
        <v>100</v>
      </c>
      <c r="J394" s="324"/>
    </row>
    <row r="395" spans="1:10" s="271" customFormat="1" ht="11.25" x14ac:dyDescent="0.2">
      <c r="A395" s="295" t="s">
        <v>713</v>
      </c>
      <c r="B395" s="326">
        <v>908</v>
      </c>
      <c r="C395" s="296">
        <v>1</v>
      </c>
      <c r="D395" s="296">
        <v>7</v>
      </c>
      <c r="E395" s="297">
        <v>9400099990</v>
      </c>
      <c r="F395" s="298">
        <v>800</v>
      </c>
      <c r="G395" s="299">
        <v>4820</v>
      </c>
      <c r="H395" s="299">
        <v>4820</v>
      </c>
      <c r="I395" s="289">
        <f t="shared" si="5"/>
        <v>100</v>
      </c>
      <c r="J395" s="324"/>
    </row>
    <row r="396" spans="1:10" s="271" customFormat="1" ht="56.25" x14ac:dyDescent="0.2">
      <c r="A396" s="295" t="s">
        <v>157</v>
      </c>
      <c r="B396" s="326">
        <v>908</v>
      </c>
      <c r="C396" s="296">
        <v>1</v>
      </c>
      <c r="D396" s="296">
        <v>7</v>
      </c>
      <c r="E396" s="297" t="s">
        <v>718</v>
      </c>
      <c r="F396" s="298"/>
      <c r="G396" s="299">
        <v>6495</v>
      </c>
      <c r="H396" s="299">
        <v>6495</v>
      </c>
      <c r="I396" s="289">
        <f t="shared" si="5"/>
        <v>100</v>
      </c>
      <c r="J396" s="324"/>
    </row>
    <row r="397" spans="1:10" s="271" customFormat="1" ht="56.25" x14ac:dyDescent="0.2">
      <c r="A397" s="295" t="s">
        <v>157</v>
      </c>
      <c r="B397" s="326">
        <v>908</v>
      </c>
      <c r="C397" s="296">
        <v>1</v>
      </c>
      <c r="D397" s="296">
        <v>7</v>
      </c>
      <c r="E397" s="297" t="s">
        <v>719</v>
      </c>
      <c r="F397" s="298"/>
      <c r="G397" s="299">
        <v>6495</v>
      </c>
      <c r="H397" s="299">
        <v>6495</v>
      </c>
      <c r="I397" s="289">
        <f t="shared" si="5"/>
        <v>100</v>
      </c>
      <c r="J397" s="324"/>
    </row>
    <row r="398" spans="1:10" s="285" customFormat="1" ht="33.75" x14ac:dyDescent="0.15">
      <c r="A398" s="295" t="s">
        <v>695</v>
      </c>
      <c r="B398" s="326">
        <v>908</v>
      </c>
      <c r="C398" s="296">
        <v>1</v>
      </c>
      <c r="D398" s="296">
        <v>7</v>
      </c>
      <c r="E398" s="297" t="s">
        <v>719</v>
      </c>
      <c r="F398" s="298">
        <v>100</v>
      </c>
      <c r="G398" s="299">
        <v>6495</v>
      </c>
      <c r="H398" s="299">
        <v>6495</v>
      </c>
      <c r="I398" s="289">
        <f t="shared" ref="I398:I461" si="6">+H398/G398*100</f>
        <v>100</v>
      </c>
      <c r="J398" s="324"/>
    </row>
    <row r="399" spans="1:10" s="285" customFormat="1" ht="10.5" x14ac:dyDescent="0.15">
      <c r="A399" s="291" t="s">
        <v>1658</v>
      </c>
      <c r="B399" s="325">
        <v>909</v>
      </c>
      <c r="C399" s="292"/>
      <c r="D399" s="292"/>
      <c r="E399" s="293"/>
      <c r="F399" s="294"/>
      <c r="G399" s="282">
        <v>38023.300000000003</v>
      </c>
      <c r="H399" s="282">
        <v>38012.699999999997</v>
      </c>
      <c r="I399" s="283">
        <f t="shared" si="6"/>
        <v>99.972122356555047</v>
      </c>
      <c r="J399" s="319"/>
    </row>
    <row r="400" spans="1:10" s="271" customFormat="1" ht="11.25" x14ac:dyDescent="0.2">
      <c r="A400" s="295" t="s">
        <v>743</v>
      </c>
      <c r="B400" s="326">
        <v>909</v>
      </c>
      <c r="C400" s="296">
        <v>3</v>
      </c>
      <c r="D400" s="296"/>
      <c r="E400" s="297"/>
      <c r="F400" s="298"/>
      <c r="G400" s="299">
        <v>38023.300000000003</v>
      </c>
      <c r="H400" s="299">
        <v>38012.699999999997</v>
      </c>
      <c r="I400" s="289">
        <f t="shared" si="6"/>
        <v>99.972122356555047</v>
      </c>
      <c r="J400" s="324"/>
    </row>
    <row r="401" spans="1:10" s="271" customFormat="1" ht="11.25" x14ac:dyDescent="0.2">
      <c r="A401" s="295" t="s">
        <v>744</v>
      </c>
      <c r="B401" s="326">
        <v>909</v>
      </c>
      <c r="C401" s="296">
        <v>3</v>
      </c>
      <c r="D401" s="296">
        <v>4</v>
      </c>
      <c r="E401" s="297"/>
      <c r="F401" s="298"/>
      <c r="G401" s="299">
        <v>38023.300000000003</v>
      </c>
      <c r="H401" s="299">
        <v>38012.699999999997</v>
      </c>
      <c r="I401" s="289">
        <f t="shared" si="6"/>
        <v>99.972122356555047</v>
      </c>
      <c r="J401" s="324"/>
    </row>
    <row r="402" spans="1:10" s="271" customFormat="1" ht="22.5" x14ac:dyDescent="0.2">
      <c r="A402" s="295" t="s">
        <v>745</v>
      </c>
      <c r="B402" s="326">
        <v>909</v>
      </c>
      <c r="C402" s="296">
        <v>3</v>
      </c>
      <c r="D402" s="296">
        <v>4</v>
      </c>
      <c r="E402" s="297">
        <v>3000000000</v>
      </c>
      <c r="F402" s="298"/>
      <c r="G402" s="299">
        <v>38012.699999999997</v>
      </c>
      <c r="H402" s="299">
        <v>38012.699999999997</v>
      </c>
      <c r="I402" s="289">
        <f t="shared" si="6"/>
        <v>100</v>
      </c>
      <c r="J402" s="324"/>
    </row>
    <row r="403" spans="1:10" s="271" customFormat="1" ht="33.75" x14ac:dyDescent="0.2">
      <c r="A403" s="295" t="s">
        <v>746</v>
      </c>
      <c r="B403" s="326">
        <v>909</v>
      </c>
      <c r="C403" s="296">
        <v>3</v>
      </c>
      <c r="D403" s="296">
        <v>4</v>
      </c>
      <c r="E403" s="297">
        <v>3000059301</v>
      </c>
      <c r="F403" s="298"/>
      <c r="G403" s="299">
        <v>32578.9</v>
      </c>
      <c r="H403" s="299">
        <v>32578.9</v>
      </c>
      <c r="I403" s="289">
        <f t="shared" si="6"/>
        <v>100</v>
      </c>
      <c r="J403" s="324"/>
    </row>
    <row r="404" spans="1:10" s="271" customFormat="1" ht="33.75" x14ac:dyDescent="0.2">
      <c r="A404" s="295" t="s">
        <v>695</v>
      </c>
      <c r="B404" s="326">
        <v>909</v>
      </c>
      <c r="C404" s="296">
        <v>3</v>
      </c>
      <c r="D404" s="296">
        <v>4</v>
      </c>
      <c r="E404" s="297">
        <v>3000059301</v>
      </c>
      <c r="F404" s="298">
        <v>100</v>
      </c>
      <c r="G404" s="299">
        <v>32169.3</v>
      </c>
      <c r="H404" s="299">
        <v>32169.3</v>
      </c>
      <c r="I404" s="289">
        <f t="shared" si="6"/>
        <v>100</v>
      </c>
      <c r="J404" s="324"/>
    </row>
    <row r="405" spans="1:10" s="271" customFormat="1" ht="11.25" x14ac:dyDescent="0.2">
      <c r="A405" s="295" t="s">
        <v>698</v>
      </c>
      <c r="B405" s="326">
        <v>909</v>
      </c>
      <c r="C405" s="296">
        <v>3</v>
      </c>
      <c r="D405" s="296">
        <v>4</v>
      </c>
      <c r="E405" s="297">
        <v>3000059301</v>
      </c>
      <c r="F405" s="298">
        <v>200</v>
      </c>
      <c r="G405" s="299">
        <v>400.5</v>
      </c>
      <c r="H405" s="299">
        <v>400.5</v>
      </c>
      <c r="I405" s="289">
        <f t="shared" si="6"/>
        <v>100</v>
      </c>
      <c r="J405" s="324"/>
    </row>
    <row r="406" spans="1:10" s="271" customFormat="1" ht="11.25" x14ac:dyDescent="0.2">
      <c r="A406" s="295" t="s">
        <v>713</v>
      </c>
      <c r="B406" s="326">
        <v>909</v>
      </c>
      <c r="C406" s="296">
        <v>3</v>
      </c>
      <c r="D406" s="296">
        <v>4</v>
      </c>
      <c r="E406" s="297">
        <v>3000059301</v>
      </c>
      <c r="F406" s="298">
        <v>800</v>
      </c>
      <c r="G406" s="299">
        <v>9.1</v>
      </c>
      <c r="H406" s="299">
        <v>9.1</v>
      </c>
      <c r="I406" s="289">
        <f t="shared" si="6"/>
        <v>100</v>
      </c>
      <c r="J406" s="324"/>
    </row>
    <row r="407" spans="1:10" s="271" customFormat="1" ht="33.75" x14ac:dyDescent="0.2">
      <c r="A407" s="295" t="s">
        <v>747</v>
      </c>
      <c r="B407" s="326">
        <v>909</v>
      </c>
      <c r="C407" s="296">
        <v>3</v>
      </c>
      <c r="D407" s="296">
        <v>4</v>
      </c>
      <c r="E407" s="297">
        <v>3000059302</v>
      </c>
      <c r="F407" s="298"/>
      <c r="G407" s="299">
        <v>2509.6999999999998</v>
      </c>
      <c r="H407" s="299">
        <v>2509.6999999999998</v>
      </c>
      <c r="I407" s="289">
        <f t="shared" si="6"/>
        <v>100</v>
      </c>
      <c r="J407" s="324"/>
    </row>
    <row r="408" spans="1:10" s="271" customFormat="1" ht="11.25" x14ac:dyDescent="0.2">
      <c r="A408" s="295" t="s">
        <v>698</v>
      </c>
      <c r="B408" s="326">
        <v>909</v>
      </c>
      <c r="C408" s="296">
        <v>3</v>
      </c>
      <c r="D408" s="296">
        <v>4</v>
      </c>
      <c r="E408" s="297">
        <v>3000059302</v>
      </c>
      <c r="F408" s="298">
        <v>200</v>
      </c>
      <c r="G408" s="299">
        <v>2509.6999999999998</v>
      </c>
      <c r="H408" s="299">
        <v>2509.6999999999998</v>
      </c>
      <c r="I408" s="289">
        <f t="shared" si="6"/>
        <v>100</v>
      </c>
      <c r="J408" s="324"/>
    </row>
    <row r="409" spans="1:10" s="271" customFormat="1" ht="33.75" x14ac:dyDescent="0.2">
      <c r="A409" s="295" t="s">
        <v>748</v>
      </c>
      <c r="B409" s="326">
        <v>909</v>
      </c>
      <c r="C409" s="296">
        <v>3</v>
      </c>
      <c r="D409" s="296">
        <v>4</v>
      </c>
      <c r="E409" s="297" t="s">
        <v>749</v>
      </c>
      <c r="F409" s="298"/>
      <c r="G409" s="299">
        <v>594.9</v>
      </c>
      <c r="H409" s="299">
        <v>594.9</v>
      </c>
      <c r="I409" s="289">
        <f t="shared" si="6"/>
        <v>100</v>
      </c>
      <c r="J409" s="324"/>
    </row>
    <row r="410" spans="1:10" s="271" customFormat="1" ht="11.25" x14ac:dyDescent="0.2">
      <c r="A410" s="295" t="s">
        <v>698</v>
      </c>
      <c r="B410" s="326">
        <v>909</v>
      </c>
      <c r="C410" s="296">
        <v>3</v>
      </c>
      <c r="D410" s="296">
        <v>4</v>
      </c>
      <c r="E410" s="297" t="s">
        <v>749</v>
      </c>
      <c r="F410" s="298">
        <v>200</v>
      </c>
      <c r="G410" s="299">
        <v>594.9</v>
      </c>
      <c r="H410" s="299">
        <v>594.9</v>
      </c>
      <c r="I410" s="289">
        <f t="shared" si="6"/>
        <v>100</v>
      </c>
      <c r="J410" s="324"/>
    </row>
    <row r="411" spans="1:10" s="271" customFormat="1" ht="78.75" x14ac:dyDescent="0.2">
      <c r="A411" s="295" t="s">
        <v>750</v>
      </c>
      <c r="B411" s="326">
        <v>909</v>
      </c>
      <c r="C411" s="296">
        <v>3</v>
      </c>
      <c r="D411" s="296">
        <v>4</v>
      </c>
      <c r="E411" s="297" t="s">
        <v>751</v>
      </c>
      <c r="F411" s="298"/>
      <c r="G411" s="299">
        <v>2309.1999999999998</v>
      </c>
      <c r="H411" s="299">
        <v>2309.1999999999998</v>
      </c>
      <c r="I411" s="289">
        <f t="shared" si="6"/>
        <v>100</v>
      </c>
      <c r="J411" s="324"/>
    </row>
    <row r="412" spans="1:10" s="271" customFormat="1" ht="33.75" x14ac:dyDescent="0.2">
      <c r="A412" s="295" t="s">
        <v>695</v>
      </c>
      <c r="B412" s="326">
        <v>909</v>
      </c>
      <c r="C412" s="296">
        <v>3</v>
      </c>
      <c r="D412" s="296">
        <v>4</v>
      </c>
      <c r="E412" s="297" t="s">
        <v>751</v>
      </c>
      <c r="F412" s="298">
        <v>100</v>
      </c>
      <c r="G412" s="299">
        <v>2309.1999999999998</v>
      </c>
      <c r="H412" s="299">
        <v>2309.1999999999998</v>
      </c>
      <c r="I412" s="289">
        <f t="shared" si="6"/>
        <v>100</v>
      </c>
      <c r="J412" s="324"/>
    </row>
    <row r="413" spans="1:10" s="271" customFormat="1" ht="22.5" x14ac:dyDescent="0.2">
      <c r="A413" s="295" t="s">
        <v>752</v>
      </c>
      <c r="B413" s="326">
        <v>909</v>
      </c>
      <c r="C413" s="296">
        <v>3</v>
      </c>
      <c r="D413" s="296">
        <v>4</v>
      </c>
      <c r="E413" s="297">
        <v>3000100000</v>
      </c>
      <c r="F413" s="298"/>
      <c r="G413" s="299">
        <v>20</v>
      </c>
      <c r="H413" s="299">
        <v>20</v>
      </c>
      <c r="I413" s="289">
        <f t="shared" si="6"/>
        <v>100</v>
      </c>
      <c r="J413" s="324"/>
    </row>
    <row r="414" spans="1:10" s="271" customFormat="1" ht="22.5" x14ac:dyDescent="0.2">
      <c r="A414" s="295" t="s">
        <v>752</v>
      </c>
      <c r="B414" s="326">
        <v>909</v>
      </c>
      <c r="C414" s="296">
        <v>3</v>
      </c>
      <c r="D414" s="296">
        <v>4</v>
      </c>
      <c r="E414" s="297">
        <v>3000100890</v>
      </c>
      <c r="F414" s="298"/>
      <c r="G414" s="299">
        <v>20</v>
      </c>
      <c r="H414" s="299">
        <v>20</v>
      </c>
      <c r="I414" s="289">
        <f t="shared" si="6"/>
        <v>100</v>
      </c>
      <c r="J414" s="324"/>
    </row>
    <row r="415" spans="1:10" s="285" customFormat="1" ht="11.25" x14ac:dyDescent="0.15">
      <c r="A415" s="295" t="s">
        <v>698</v>
      </c>
      <c r="B415" s="326">
        <v>909</v>
      </c>
      <c r="C415" s="296">
        <v>3</v>
      </c>
      <c r="D415" s="296">
        <v>4</v>
      </c>
      <c r="E415" s="297">
        <v>3000100890</v>
      </c>
      <c r="F415" s="298">
        <v>200</v>
      </c>
      <c r="G415" s="299">
        <v>20</v>
      </c>
      <c r="H415" s="299">
        <v>20</v>
      </c>
      <c r="I415" s="289">
        <f t="shared" si="6"/>
        <v>100</v>
      </c>
      <c r="J415" s="324"/>
    </row>
    <row r="416" spans="1:10" s="271" customFormat="1" ht="11.25" x14ac:dyDescent="0.2">
      <c r="A416" s="295" t="s">
        <v>712</v>
      </c>
      <c r="B416" s="326">
        <v>909</v>
      </c>
      <c r="C416" s="296">
        <v>3</v>
      </c>
      <c r="D416" s="296">
        <v>4</v>
      </c>
      <c r="E416" s="297">
        <v>8900000000</v>
      </c>
      <c r="F416" s="298"/>
      <c r="G416" s="299">
        <v>10.6</v>
      </c>
      <c r="H416" s="299">
        <v>0</v>
      </c>
      <c r="I416" s="289">
        <f t="shared" si="6"/>
        <v>0</v>
      </c>
      <c r="J416" s="324"/>
    </row>
    <row r="417" spans="1:10" s="271" customFormat="1" ht="11.25" x14ac:dyDescent="0.2">
      <c r="A417" s="295" t="s">
        <v>712</v>
      </c>
      <c r="B417" s="326">
        <v>909</v>
      </c>
      <c r="C417" s="296">
        <v>3</v>
      </c>
      <c r="D417" s="296">
        <v>4</v>
      </c>
      <c r="E417" s="297">
        <v>8900000890</v>
      </c>
      <c r="F417" s="298"/>
      <c r="G417" s="299">
        <v>10.6</v>
      </c>
      <c r="H417" s="299">
        <v>0</v>
      </c>
      <c r="I417" s="289">
        <f t="shared" si="6"/>
        <v>0</v>
      </c>
      <c r="J417" s="324"/>
    </row>
    <row r="418" spans="1:10" s="271" customFormat="1" ht="11.25" x14ac:dyDescent="0.2">
      <c r="A418" s="295" t="s">
        <v>698</v>
      </c>
      <c r="B418" s="326">
        <v>909</v>
      </c>
      <c r="C418" s="296">
        <v>3</v>
      </c>
      <c r="D418" s="296">
        <v>4</v>
      </c>
      <c r="E418" s="297">
        <v>8900000890</v>
      </c>
      <c r="F418" s="298">
        <v>200</v>
      </c>
      <c r="G418" s="299">
        <v>10.6</v>
      </c>
      <c r="H418" s="299">
        <v>0</v>
      </c>
      <c r="I418" s="289">
        <f t="shared" si="6"/>
        <v>0</v>
      </c>
      <c r="J418" s="324"/>
    </row>
    <row r="419" spans="1:10" s="285" customFormat="1" ht="31.5" x14ac:dyDescent="0.15">
      <c r="A419" s="291" t="s">
        <v>1659</v>
      </c>
      <c r="B419" s="325">
        <v>910</v>
      </c>
      <c r="C419" s="292"/>
      <c r="D419" s="292"/>
      <c r="E419" s="293"/>
      <c r="F419" s="294"/>
      <c r="G419" s="282">
        <v>10595.3</v>
      </c>
      <c r="H419" s="282">
        <v>7404.1</v>
      </c>
      <c r="I419" s="283">
        <f t="shared" si="6"/>
        <v>69.880984965031672</v>
      </c>
      <c r="J419" s="319"/>
    </row>
    <row r="420" spans="1:10" s="271" customFormat="1" ht="11.25" x14ac:dyDescent="0.2">
      <c r="A420" s="295" t="s">
        <v>692</v>
      </c>
      <c r="B420" s="326">
        <v>910</v>
      </c>
      <c r="C420" s="296">
        <v>1</v>
      </c>
      <c r="D420" s="296"/>
      <c r="E420" s="297"/>
      <c r="F420" s="298"/>
      <c r="G420" s="299">
        <v>10595.3</v>
      </c>
      <c r="H420" s="299">
        <v>7404.1</v>
      </c>
      <c r="I420" s="289">
        <f t="shared" si="6"/>
        <v>69.880984965031672</v>
      </c>
      <c r="J420" s="324"/>
    </row>
    <row r="421" spans="1:10" s="271" customFormat="1" ht="11.25" x14ac:dyDescent="0.2">
      <c r="A421" s="295" t="s">
        <v>730</v>
      </c>
      <c r="B421" s="326">
        <v>910</v>
      </c>
      <c r="C421" s="296">
        <v>1</v>
      </c>
      <c r="D421" s="296">
        <v>13</v>
      </c>
      <c r="E421" s="297"/>
      <c r="F421" s="298"/>
      <c r="G421" s="299">
        <v>10595.3</v>
      </c>
      <c r="H421" s="299">
        <v>7404.1</v>
      </c>
      <c r="I421" s="289">
        <f t="shared" si="6"/>
        <v>69.880984965031672</v>
      </c>
      <c r="J421" s="324"/>
    </row>
    <row r="422" spans="1:10" s="285" customFormat="1" ht="11.25" x14ac:dyDescent="0.15">
      <c r="A422" s="295" t="s">
        <v>712</v>
      </c>
      <c r="B422" s="326">
        <v>910</v>
      </c>
      <c r="C422" s="296">
        <v>1</v>
      </c>
      <c r="D422" s="296">
        <v>13</v>
      </c>
      <c r="E422" s="297">
        <v>8900000000</v>
      </c>
      <c r="F422" s="298"/>
      <c r="G422" s="299">
        <v>10595.3</v>
      </c>
      <c r="H422" s="299">
        <v>7404.1</v>
      </c>
      <c r="I422" s="289">
        <f t="shared" si="6"/>
        <v>69.880984965031672</v>
      </c>
      <c r="J422" s="324"/>
    </row>
    <row r="423" spans="1:10" s="271" customFormat="1" ht="11.25" x14ac:dyDescent="0.2">
      <c r="A423" s="295" t="s">
        <v>712</v>
      </c>
      <c r="B423" s="326">
        <v>910</v>
      </c>
      <c r="C423" s="296">
        <v>1</v>
      </c>
      <c r="D423" s="296">
        <v>13</v>
      </c>
      <c r="E423" s="297">
        <v>8900000110</v>
      </c>
      <c r="F423" s="298"/>
      <c r="G423" s="299">
        <v>8363.7999999999993</v>
      </c>
      <c r="H423" s="299">
        <v>6414.9</v>
      </c>
      <c r="I423" s="289">
        <f t="shared" si="6"/>
        <v>76.698390683660548</v>
      </c>
      <c r="J423" s="324"/>
    </row>
    <row r="424" spans="1:10" s="271" customFormat="1" ht="33.75" x14ac:dyDescent="0.2">
      <c r="A424" s="295" t="s">
        <v>695</v>
      </c>
      <c r="B424" s="326">
        <v>910</v>
      </c>
      <c r="C424" s="296">
        <v>1</v>
      </c>
      <c r="D424" s="296">
        <v>13</v>
      </c>
      <c r="E424" s="297">
        <v>8900000110</v>
      </c>
      <c r="F424" s="298">
        <v>100</v>
      </c>
      <c r="G424" s="299">
        <v>8363.7999999999993</v>
      </c>
      <c r="H424" s="299">
        <v>6414.9</v>
      </c>
      <c r="I424" s="289">
        <f t="shared" si="6"/>
        <v>76.698390683660548</v>
      </c>
      <c r="J424" s="324"/>
    </row>
    <row r="425" spans="1:10" s="271" customFormat="1" ht="11.25" x14ac:dyDescent="0.2">
      <c r="A425" s="295" t="s">
        <v>712</v>
      </c>
      <c r="B425" s="326">
        <v>910</v>
      </c>
      <c r="C425" s="296">
        <v>1</v>
      </c>
      <c r="D425" s="296">
        <v>13</v>
      </c>
      <c r="E425" s="297">
        <v>8900000190</v>
      </c>
      <c r="F425" s="298"/>
      <c r="G425" s="299">
        <v>2181.5</v>
      </c>
      <c r="H425" s="299">
        <v>959</v>
      </c>
      <c r="I425" s="289">
        <f t="shared" si="6"/>
        <v>43.960577584231039</v>
      </c>
      <c r="J425" s="324"/>
    </row>
    <row r="426" spans="1:10" s="271" customFormat="1" ht="33.75" x14ac:dyDescent="0.2">
      <c r="A426" s="295" t="s">
        <v>695</v>
      </c>
      <c r="B426" s="326">
        <v>910</v>
      </c>
      <c r="C426" s="296">
        <v>1</v>
      </c>
      <c r="D426" s="296">
        <v>13</v>
      </c>
      <c r="E426" s="297">
        <v>8900000190</v>
      </c>
      <c r="F426" s="298">
        <v>100</v>
      </c>
      <c r="G426" s="299">
        <v>516.4</v>
      </c>
      <c r="H426" s="299">
        <v>167.8</v>
      </c>
      <c r="I426" s="289">
        <f t="shared" si="6"/>
        <v>32.494190549961274</v>
      </c>
      <c r="J426" s="324"/>
    </row>
    <row r="427" spans="1:10" s="271" customFormat="1" ht="11.25" x14ac:dyDescent="0.2">
      <c r="A427" s="295" t="s">
        <v>698</v>
      </c>
      <c r="B427" s="326">
        <v>910</v>
      </c>
      <c r="C427" s="296">
        <v>1</v>
      </c>
      <c r="D427" s="296">
        <v>13</v>
      </c>
      <c r="E427" s="297">
        <v>8900000190</v>
      </c>
      <c r="F427" s="298">
        <v>200</v>
      </c>
      <c r="G427" s="299">
        <v>1657.1</v>
      </c>
      <c r="H427" s="299">
        <v>791.2</v>
      </c>
      <c r="I427" s="289">
        <f t="shared" si="6"/>
        <v>47.746062398165471</v>
      </c>
      <c r="J427" s="324"/>
    </row>
    <row r="428" spans="1:10" s="271" customFormat="1" ht="11.25" x14ac:dyDescent="0.2">
      <c r="A428" s="295" t="s">
        <v>713</v>
      </c>
      <c r="B428" s="326">
        <v>910</v>
      </c>
      <c r="C428" s="296">
        <v>1</v>
      </c>
      <c r="D428" s="296">
        <v>13</v>
      </c>
      <c r="E428" s="297">
        <v>8900000190</v>
      </c>
      <c r="F428" s="298">
        <v>800</v>
      </c>
      <c r="G428" s="299">
        <v>8</v>
      </c>
      <c r="H428" s="299">
        <v>0</v>
      </c>
      <c r="I428" s="289">
        <f t="shared" si="6"/>
        <v>0</v>
      </c>
      <c r="J428" s="324"/>
    </row>
    <row r="429" spans="1:10" s="271" customFormat="1" ht="11.25" x14ac:dyDescent="0.2">
      <c r="A429" s="295" t="s">
        <v>712</v>
      </c>
      <c r="B429" s="326">
        <v>910</v>
      </c>
      <c r="C429" s="296">
        <v>1</v>
      </c>
      <c r="D429" s="296">
        <v>13</v>
      </c>
      <c r="E429" s="297">
        <v>8900000870</v>
      </c>
      <c r="F429" s="298"/>
      <c r="G429" s="299">
        <v>50</v>
      </c>
      <c r="H429" s="299">
        <v>30.2</v>
      </c>
      <c r="I429" s="289">
        <f t="shared" si="6"/>
        <v>60.4</v>
      </c>
      <c r="J429" s="324"/>
    </row>
    <row r="430" spans="1:10" s="271" customFormat="1" ht="33.75" x14ac:dyDescent="0.2">
      <c r="A430" s="295" t="s">
        <v>695</v>
      </c>
      <c r="B430" s="326">
        <v>910</v>
      </c>
      <c r="C430" s="296">
        <v>1</v>
      </c>
      <c r="D430" s="296">
        <v>13</v>
      </c>
      <c r="E430" s="297">
        <v>8900000870</v>
      </c>
      <c r="F430" s="298">
        <v>100</v>
      </c>
      <c r="G430" s="299">
        <v>50</v>
      </c>
      <c r="H430" s="299">
        <v>30.2</v>
      </c>
      <c r="I430" s="289">
        <f t="shared" si="6"/>
        <v>60.4</v>
      </c>
      <c r="J430" s="324"/>
    </row>
    <row r="431" spans="1:10" s="285" customFormat="1" ht="10.5" x14ac:dyDescent="0.15">
      <c r="A431" s="291" t="s">
        <v>1660</v>
      </c>
      <c r="B431" s="325">
        <v>911</v>
      </c>
      <c r="C431" s="292"/>
      <c r="D431" s="292"/>
      <c r="E431" s="293"/>
      <c r="F431" s="294"/>
      <c r="G431" s="282">
        <v>3081083.2</v>
      </c>
      <c r="H431" s="282">
        <v>2736539.2</v>
      </c>
      <c r="I431" s="283">
        <f t="shared" si="6"/>
        <v>88.817439269410187</v>
      </c>
      <c r="J431" s="319"/>
    </row>
    <row r="432" spans="1:10" s="271" customFormat="1" ht="11.25" x14ac:dyDescent="0.2">
      <c r="A432" s="295" t="s">
        <v>743</v>
      </c>
      <c r="B432" s="326">
        <v>911</v>
      </c>
      <c r="C432" s="296">
        <v>3</v>
      </c>
      <c r="D432" s="296"/>
      <c r="E432" s="297"/>
      <c r="F432" s="298"/>
      <c r="G432" s="299">
        <v>1000</v>
      </c>
      <c r="H432" s="299">
        <v>1000</v>
      </c>
      <c r="I432" s="289">
        <f t="shared" si="6"/>
        <v>100</v>
      </c>
      <c r="J432" s="324"/>
    </row>
    <row r="433" spans="1:10" s="285" customFormat="1" ht="11.25" x14ac:dyDescent="0.15">
      <c r="A433" s="295" t="s">
        <v>775</v>
      </c>
      <c r="B433" s="326">
        <v>911</v>
      </c>
      <c r="C433" s="296">
        <v>3</v>
      </c>
      <c r="D433" s="296">
        <v>14</v>
      </c>
      <c r="E433" s="297"/>
      <c r="F433" s="298"/>
      <c r="G433" s="299">
        <v>1000</v>
      </c>
      <c r="H433" s="299">
        <v>1000</v>
      </c>
      <c r="I433" s="289">
        <f t="shared" si="6"/>
        <v>100</v>
      </c>
      <c r="J433" s="324"/>
    </row>
    <row r="434" spans="1:10" s="271" customFormat="1" ht="22.5" x14ac:dyDescent="0.2">
      <c r="A434" s="295" t="s">
        <v>776</v>
      </c>
      <c r="B434" s="326">
        <v>911</v>
      </c>
      <c r="C434" s="296">
        <v>3</v>
      </c>
      <c r="D434" s="296">
        <v>14</v>
      </c>
      <c r="E434" s="297">
        <v>200000000</v>
      </c>
      <c r="F434" s="298"/>
      <c r="G434" s="299">
        <v>1000</v>
      </c>
      <c r="H434" s="299">
        <v>1000</v>
      </c>
      <c r="I434" s="289">
        <f t="shared" si="6"/>
        <v>100</v>
      </c>
      <c r="J434" s="324"/>
    </row>
    <row r="435" spans="1:10" s="271" customFormat="1" ht="11.25" x14ac:dyDescent="0.2">
      <c r="A435" s="295" t="s">
        <v>778</v>
      </c>
      <c r="B435" s="326">
        <v>911</v>
      </c>
      <c r="C435" s="296">
        <v>3</v>
      </c>
      <c r="D435" s="296">
        <v>14</v>
      </c>
      <c r="E435" s="297">
        <v>200003150</v>
      </c>
      <c r="F435" s="298"/>
      <c r="G435" s="299">
        <v>1000</v>
      </c>
      <c r="H435" s="299">
        <v>1000</v>
      </c>
      <c r="I435" s="289">
        <f t="shared" si="6"/>
        <v>100</v>
      </c>
      <c r="J435" s="324"/>
    </row>
    <row r="436" spans="1:10" s="271" customFormat="1" ht="11.25" x14ac:dyDescent="0.2">
      <c r="A436" s="295" t="s">
        <v>713</v>
      </c>
      <c r="B436" s="326">
        <v>911</v>
      </c>
      <c r="C436" s="296">
        <v>3</v>
      </c>
      <c r="D436" s="296">
        <v>14</v>
      </c>
      <c r="E436" s="297">
        <v>200003150</v>
      </c>
      <c r="F436" s="298">
        <v>800</v>
      </c>
      <c r="G436" s="299">
        <v>1000</v>
      </c>
      <c r="H436" s="299">
        <v>1000</v>
      </c>
      <c r="I436" s="289">
        <f t="shared" si="6"/>
        <v>100</v>
      </c>
      <c r="J436" s="324"/>
    </row>
    <row r="437" spans="1:10" s="271" customFormat="1" ht="11.25" x14ac:dyDescent="0.2">
      <c r="A437" s="295" t="s">
        <v>799</v>
      </c>
      <c r="B437" s="326">
        <v>911</v>
      </c>
      <c r="C437" s="296">
        <v>4</v>
      </c>
      <c r="D437" s="296"/>
      <c r="E437" s="297"/>
      <c r="F437" s="298"/>
      <c r="G437" s="299">
        <v>3080083.2</v>
      </c>
      <c r="H437" s="299">
        <v>2735539.2</v>
      </c>
      <c r="I437" s="289">
        <f t="shared" si="6"/>
        <v>88.813808665947718</v>
      </c>
      <c r="J437" s="324"/>
    </row>
    <row r="438" spans="1:10" s="271" customFormat="1" ht="11.25" x14ac:dyDescent="0.2">
      <c r="A438" s="295" t="s">
        <v>800</v>
      </c>
      <c r="B438" s="326">
        <v>911</v>
      </c>
      <c r="C438" s="296">
        <v>4</v>
      </c>
      <c r="D438" s="296">
        <v>1</v>
      </c>
      <c r="E438" s="297"/>
      <c r="F438" s="298"/>
      <c r="G438" s="299">
        <v>54.6</v>
      </c>
      <c r="H438" s="299">
        <v>54.6</v>
      </c>
      <c r="I438" s="289">
        <f t="shared" si="6"/>
        <v>100</v>
      </c>
      <c r="J438" s="324"/>
    </row>
    <row r="439" spans="1:10" s="271" customFormat="1" ht="22.5" x14ac:dyDescent="0.2">
      <c r="A439" s="295" t="s">
        <v>801</v>
      </c>
      <c r="B439" s="326">
        <v>911</v>
      </c>
      <c r="C439" s="296">
        <v>4</v>
      </c>
      <c r="D439" s="296">
        <v>1</v>
      </c>
      <c r="E439" s="297">
        <v>400000000</v>
      </c>
      <c r="F439" s="298"/>
      <c r="G439" s="299">
        <v>54.6</v>
      </c>
      <c r="H439" s="299">
        <v>54.6</v>
      </c>
      <c r="I439" s="289">
        <f t="shared" si="6"/>
        <v>100</v>
      </c>
      <c r="J439" s="324"/>
    </row>
    <row r="440" spans="1:10" s="271" customFormat="1" ht="11.25" x14ac:dyDescent="0.2">
      <c r="A440" s="295" t="s">
        <v>804</v>
      </c>
      <c r="B440" s="326">
        <v>911</v>
      </c>
      <c r="C440" s="296">
        <v>4</v>
      </c>
      <c r="D440" s="296">
        <v>1</v>
      </c>
      <c r="E440" s="297">
        <v>420000000</v>
      </c>
      <c r="F440" s="298"/>
      <c r="G440" s="299">
        <v>54.6</v>
      </c>
      <c r="H440" s="299">
        <v>54.6</v>
      </c>
      <c r="I440" s="289">
        <f t="shared" si="6"/>
        <v>100</v>
      </c>
      <c r="J440" s="324"/>
    </row>
    <row r="441" spans="1:10" s="271" customFormat="1" ht="11.25" x14ac:dyDescent="0.2">
      <c r="A441" s="295" t="s">
        <v>805</v>
      </c>
      <c r="B441" s="326">
        <v>911</v>
      </c>
      <c r="C441" s="296">
        <v>4</v>
      </c>
      <c r="D441" s="296">
        <v>1</v>
      </c>
      <c r="E441" s="297">
        <v>420042260</v>
      </c>
      <c r="F441" s="298"/>
      <c r="G441" s="299">
        <v>54.6</v>
      </c>
      <c r="H441" s="299">
        <v>54.6</v>
      </c>
      <c r="I441" s="289">
        <f t="shared" si="6"/>
        <v>100</v>
      </c>
      <c r="J441" s="324"/>
    </row>
    <row r="442" spans="1:10" s="271" customFormat="1" ht="11.25" x14ac:dyDescent="0.2">
      <c r="A442" s="295" t="s">
        <v>698</v>
      </c>
      <c r="B442" s="326">
        <v>911</v>
      </c>
      <c r="C442" s="296">
        <v>4</v>
      </c>
      <c r="D442" s="296">
        <v>1</v>
      </c>
      <c r="E442" s="297">
        <v>420042260</v>
      </c>
      <c r="F442" s="298">
        <v>200</v>
      </c>
      <c r="G442" s="299">
        <v>54.6</v>
      </c>
      <c r="H442" s="299">
        <v>54.6</v>
      </c>
      <c r="I442" s="289">
        <f t="shared" si="6"/>
        <v>100</v>
      </c>
      <c r="J442" s="324"/>
    </row>
    <row r="443" spans="1:10" s="271" customFormat="1" ht="11.25" x14ac:dyDescent="0.2">
      <c r="A443" s="295" t="s">
        <v>938</v>
      </c>
      <c r="B443" s="326">
        <v>911</v>
      </c>
      <c r="C443" s="296">
        <v>4</v>
      </c>
      <c r="D443" s="296">
        <v>8</v>
      </c>
      <c r="E443" s="297"/>
      <c r="F443" s="298"/>
      <c r="G443" s="299">
        <v>119246</v>
      </c>
      <c r="H443" s="299">
        <v>109232</v>
      </c>
      <c r="I443" s="289">
        <f t="shared" si="6"/>
        <v>91.602234037200418</v>
      </c>
      <c r="J443" s="324"/>
    </row>
    <row r="444" spans="1:10" s="271" customFormat="1" ht="22.5" x14ac:dyDescent="0.2">
      <c r="A444" s="295" t="s">
        <v>939</v>
      </c>
      <c r="B444" s="326">
        <v>911</v>
      </c>
      <c r="C444" s="296">
        <v>4</v>
      </c>
      <c r="D444" s="296">
        <v>8</v>
      </c>
      <c r="E444" s="297">
        <v>1700000000</v>
      </c>
      <c r="F444" s="298"/>
      <c r="G444" s="299">
        <v>37847.800000000003</v>
      </c>
      <c r="H444" s="299">
        <v>37847.800000000003</v>
      </c>
      <c r="I444" s="289">
        <f t="shared" si="6"/>
        <v>100</v>
      </c>
      <c r="J444" s="324"/>
    </row>
    <row r="445" spans="1:10" s="271" customFormat="1" ht="11.25" x14ac:dyDescent="0.2">
      <c r="A445" s="295" t="s">
        <v>940</v>
      </c>
      <c r="B445" s="326">
        <v>911</v>
      </c>
      <c r="C445" s="296">
        <v>4</v>
      </c>
      <c r="D445" s="296">
        <v>8</v>
      </c>
      <c r="E445" s="297">
        <v>1720000000</v>
      </c>
      <c r="F445" s="298"/>
      <c r="G445" s="299">
        <v>37847.800000000003</v>
      </c>
      <c r="H445" s="299">
        <v>37847.800000000003</v>
      </c>
      <c r="I445" s="289">
        <f t="shared" si="6"/>
        <v>100</v>
      </c>
      <c r="J445" s="324"/>
    </row>
    <row r="446" spans="1:10" s="271" customFormat="1" ht="11.25" x14ac:dyDescent="0.2">
      <c r="A446" s="295" t="s">
        <v>941</v>
      </c>
      <c r="B446" s="326">
        <v>911</v>
      </c>
      <c r="C446" s="296">
        <v>4</v>
      </c>
      <c r="D446" s="296">
        <v>8</v>
      </c>
      <c r="E446" s="297">
        <v>1720100000</v>
      </c>
      <c r="F446" s="298"/>
      <c r="G446" s="299">
        <v>30285.599999999999</v>
      </c>
      <c r="H446" s="299">
        <v>30285.599999999999</v>
      </c>
      <c r="I446" s="289">
        <f t="shared" si="6"/>
        <v>100</v>
      </c>
      <c r="J446" s="324"/>
    </row>
    <row r="447" spans="1:10" s="271" customFormat="1" ht="11.25" x14ac:dyDescent="0.2">
      <c r="A447" s="295" t="s">
        <v>942</v>
      </c>
      <c r="B447" s="326">
        <v>911</v>
      </c>
      <c r="C447" s="296">
        <v>4</v>
      </c>
      <c r="D447" s="296">
        <v>8</v>
      </c>
      <c r="E447" s="297">
        <v>1720160320</v>
      </c>
      <c r="F447" s="298"/>
      <c r="G447" s="299">
        <v>30285.599999999999</v>
      </c>
      <c r="H447" s="299">
        <v>30285.599999999999</v>
      </c>
      <c r="I447" s="289">
        <f t="shared" si="6"/>
        <v>100</v>
      </c>
      <c r="J447" s="324"/>
    </row>
    <row r="448" spans="1:10" s="271" customFormat="1" ht="11.25" x14ac:dyDescent="0.2">
      <c r="A448" s="295" t="s">
        <v>713</v>
      </c>
      <c r="B448" s="326">
        <v>911</v>
      </c>
      <c r="C448" s="296">
        <v>4</v>
      </c>
      <c r="D448" s="296">
        <v>8</v>
      </c>
      <c r="E448" s="297">
        <v>1720160320</v>
      </c>
      <c r="F448" s="298">
        <v>800</v>
      </c>
      <c r="G448" s="299">
        <v>30285.599999999999</v>
      </c>
      <c r="H448" s="299">
        <v>30285.599999999999</v>
      </c>
      <c r="I448" s="289">
        <f t="shared" si="6"/>
        <v>100</v>
      </c>
      <c r="J448" s="324"/>
    </row>
    <row r="449" spans="1:10" s="271" customFormat="1" ht="11.25" x14ac:dyDescent="0.2">
      <c r="A449" s="295" t="s">
        <v>943</v>
      </c>
      <c r="B449" s="326">
        <v>911</v>
      </c>
      <c r="C449" s="296">
        <v>4</v>
      </c>
      <c r="D449" s="296">
        <v>8</v>
      </c>
      <c r="E449" s="297">
        <v>1720200000</v>
      </c>
      <c r="F449" s="298"/>
      <c r="G449" s="299">
        <v>7562.2</v>
      </c>
      <c r="H449" s="299">
        <v>7562.2</v>
      </c>
      <c r="I449" s="289">
        <f t="shared" si="6"/>
        <v>100</v>
      </c>
      <c r="J449" s="324"/>
    </row>
    <row r="450" spans="1:10" s="271" customFormat="1" ht="22.5" x14ac:dyDescent="0.2">
      <c r="A450" s="295" t="s">
        <v>944</v>
      </c>
      <c r="B450" s="326">
        <v>911</v>
      </c>
      <c r="C450" s="296">
        <v>4</v>
      </c>
      <c r="D450" s="296">
        <v>8</v>
      </c>
      <c r="E450" s="297">
        <v>1720265090</v>
      </c>
      <c r="F450" s="298"/>
      <c r="G450" s="299">
        <v>7562.2</v>
      </c>
      <c r="H450" s="299">
        <v>7562.2</v>
      </c>
      <c r="I450" s="289">
        <f t="shared" si="6"/>
        <v>100</v>
      </c>
      <c r="J450" s="324"/>
    </row>
    <row r="451" spans="1:10" s="271" customFormat="1" ht="11.25" x14ac:dyDescent="0.2">
      <c r="A451" s="295" t="s">
        <v>698</v>
      </c>
      <c r="B451" s="326">
        <v>911</v>
      </c>
      <c r="C451" s="296">
        <v>4</v>
      </c>
      <c r="D451" s="296">
        <v>8</v>
      </c>
      <c r="E451" s="297">
        <v>1720265090</v>
      </c>
      <c r="F451" s="298">
        <v>200</v>
      </c>
      <c r="G451" s="299">
        <v>526.6</v>
      </c>
      <c r="H451" s="299">
        <v>526.6</v>
      </c>
      <c r="I451" s="289">
        <f t="shared" si="6"/>
        <v>100</v>
      </c>
      <c r="J451" s="324"/>
    </row>
    <row r="452" spans="1:10" s="271" customFormat="1" ht="11.25" x14ac:dyDescent="0.2">
      <c r="A452" s="295" t="s">
        <v>713</v>
      </c>
      <c r="B452" s="326">
        <v>911</v>
      </c>
      <c r="C452" s="296">
        <v>4</v>
      </c>
      <c r="D452" s="296">
        <v>8</v>
      </c>
      <c r="E452" s="297">
        <v>1720265090</v>
      </c>
      <c r="F452" s="298">
        <v>800</v>
      </c>
      <c r="G452" s="299">
        <v>7035.6</v>
      </c>
      <c r="H452" s="299">
        <v>7035.6</v>
      </c>
      <c r="I452" s="289">
        <f t="shared" si="6"/>
        <v>100</v>
      </c>
      <c r="J452" s="324"/>
    </row>
    <row r="453" spans="1:10" s="271" customFormat="1" ht="11.25" x14ac:dyDescent="0.2">
      <c r="A453" s="295" t="s">
        <v>945</v>
      </c>
      <c r="B453" s="326">
        <v>911</v>
      </c>
      <c r="C453" s="296">
        <v>4</v>
      </c>
      <c r="D453" s="296">
        <v>8</v>
      </c>
      <c r="E453" s="297">
        <v>8400000000</v>
      </c>
      <c r="F453" s="298"/>
      <c r="G453" s="299">
        <v>67395.100000000006</v>
      </c>
      <c r="H453" s="299">
        <v>57395.1</v>
      </c>
      <c r="I453" s="289">
        <f t="shared" si="6"/>
        <v>85.162126029933916</v>
      </c>
      <c r="J453" s="324"/>
    </row>
    <row r="454" spans="1:10" s="271" customFormat="1" ht="11.25" x14ac:dyDescent="0.2">
      <c r="A454" s="295" t="s">
        <v>945</v>
      </c>
      <c r="B454" s="326">
        <v>911</v>
      </c>
      <c r="C454" s="296">
        <v>4</v>
      </c>
      <c r="D454" s="296">
        <v>8</v>
      </c>
      <c r="E454" s="297">
        <v>8400100000</v>
      </c>
      <c r="F454" s="298"/>
      <c r="G454" s="299">
        <v>64112</v>
      </c>
      <c r="H454" s="299">
        <v>54112</v>
      </c>
      <c r="I454" s="289">
        <f t="shared" si="6"/>
        <v>84.402295982031447</v>
      </c>
      <c r="J454" s="324"/>
    </row>
    <row r="455" spans="1:10" s="271" customFormat="1" ht="33.75" x14ac:dyDescent="0.2">
      <c r="A455" s="295" t="s">
        <v>946</v>
      </c>
      <c r="B455" s="326">
        <v>911</v>
      </c>
      <c r="C455" s="296">
        <v>4</v>
      </c>
      <c r="D455" s="296">
        <v>8</v>
      </c>
      <c r="E455" s="297">
        <v>8400168020</v>
      </c>
      <c r="F455" s="298"/>
      <c r="G455" s="299">
        <v>64112</v>
      </c>
      <c r="H455" s="299">
        <v>54112</v>
      </c>
      <c r="I455" s="289">
        <f t="shared" si="6"/>
        <v>84.402295982031447</v>
      </c>
      <c r="J455" s="324"/>
    </row>
    <row r="456" spans="1:10" s="271" customFormat="1" ht="11.25" x14ac:dyDescent="0.2">
      <c r="A456" s="295" t="s">
        <v>713</v>
      </c>
      <c r="B456" s="326">
        <v>911</v>
      </c>
      <c r="C456" s="296">
        <v>4</v>
      </c>
      <c r="D456" s="296">
        <v>8</v>
      </c>
      <c r="E456" s="297">
        <v>8400168020</v>
      </c>
      <c r="F456" s="298">
        <v>800</v>
      </c>
      <c r="G456" s="299">
        <v>64112</v>
      </c>
      <c r="H456" s="299">
        <v>54112</v>
      </c>
      <c r="I456" s="289">
        <f t="shared" si="6"/>
        <v>84.402295982031447</v>
      </c>
      <c r="J456" s="324"/>
    </row>
    <row r="457" spans="1:10" s="271" customFormat="1" ht="11.25" x14ac:dyDescent="0.2">
      <c r="A457" s="295" t="s">
        <v>945</v>
      </c>
      <c r="B457" s="326">
        <v>911</v>
      </c>
      <c r="C457" s="296">
        <v>4</v>
      </c>
      <c r="D457" s="296">
        <v>8</v>
      </c>
      <c r="E457" s="297">
        <v>8400200000</v>
      </c>
      <c r="F457" s="298"/>
      <c r="G457" s="299">
        <v>3283.1</v>
      </c>
      <c r="H457" s="299">
        <v>3283.1</v>
      </c>
      <c r="I457" s="289">
        <f t="shared" si="6"/>
        <v>100</v>
      </c>
      <c r="J457" s="324"/>
    </row>
    <row r="458" spans="1:10" s="271" customFormat="1" ht="22.5" x14ac:dyDescent="0.2">
      <c r="A458" s="295" t="s">
        <v>947</v>
      </c>
      <c r="B458" s="326">
        <v>911</v>
      </c>
      <c r="C458" s="296">
        <v>4</v>
      </c>
      <c r="D458" s="296">
        <v>8</v>
      </c>
      <c r="E458" s="297">
        <v>8400268030</v>
      </c>
      <c r="F458" s="298"/>
      <c r="G458" s="299">
        <v>3283.1</v>
      </c>
      <c r="H458" s="299">
        <v>3283.1</v>
      </c>
      <c r="I458" s="289">
        <f t="shared" si="6"/>
        <v>100</v>
      </c>
      <c r="J458" s="324"/>
    </row>
    <row r="459" spans="1:10" s="271" customFormat="1" ht="11.25" x14ac:dyDescent="0.2">
      <c r="A459" s="295" t="s">
        <v>710</v>
      </c>
      <c r="B459" s="326">
        <v>911</v>
      </c>
      <c r="C459" s="296">
        <v>4</v>
      </c>
      <c r="D459" s="296">
        <v>8</v>
      </c>
      <c r="E459" s="297">
        <v>8400268030</v>
      </c>
      <c r="F459" s="298">
        <v>500</v>
      </c>
      <c r="G459" s="299">
        <v>3283.1</v>
      </c>
      <c r="H459" s="299">
        <v>3283.1</v>
      </c>
      <c r="I459" s="289">
        <f t="shared" si="6"/>
        <v>100</v>
      </c>
      <c r="J459" s="324"/>
    </row>
    <row r="460" spans="1:10" s="271" customFormat="1" ht="11.25" x14ac:dyDescent="0.2">
      <c r="A460" s="295" t="s">
        <v>712</v>
      </c>
      <c r="B460" s="326">
        <v>911</v>
      </c>
      <c r="C460" s="296">
        <v>4</v>
      </c>
      <c r="D460" s="296">
        <v>8</v>
      </c>
      <c r="E460" s="297">
        <v>8900000000</v>
      </c>
      <c r="F460" s="298"/>
      <c r="G460" s="299">
        <v>14003.1</v>
      </c>
      <c r="H460" s="299">
        <v>13989.1</v>
      </c>
      <c r="I460" s="289">
        <f t="shared" si="6"/>
        <v>99.900022137955176</v>
      </c>
      <c r="J460" s="324"/>
    </row>
    <row r="461" spans="1:10" s="271" customFormat="1" ht="11.25" x14ac:dyDescent="0.2">
      <c r="A461" s="295" t="s">
        <v>712</v>
      </c>
      <c r="B461" s="326">
        <v>911</v>
      </c>
      <c r="C461" s="296">
        <v>4</v>
      </c>
      <c r="D461" s="296">
        <v>8</v>
      </c>
      <c r="E461" s="297">
        <v>8900000110</v>
      </c>
      <c r="F461" s="298"/>
      <c r="G461" s="299">
        <v>12075.3</v>
      </c>
      <c r="H461" s="299">
        <v>12075.3</v>
      </c>
      <c r="I461" s="289">
        <f t="shared" si="6"/>
        <v>100</v>
      </c>
      <c r="J461" s="324"/>
    </row>
    <row r="462" spans="1:10" s="271" customFormat="1" ht="33.75" x14ac:dyDescent="0.2">
      <c r="A462" s="295" t="s">
        <v>695</v>
      </c>
      <c r="B462" s="326">
        <v>911</v>
      </c>
      <c r="C462" s="296">
        <v>4</v>
      </c>
      <c r="D462" s="296">
        <v>8</v>
      </c>
      <c r="E462" s="297">
        <v>8900000110</v>
      </c>
      <c r="F462" s="298">
        <v>100</v>
      </c>
      <c r="G462" s="299">
        <v>12075.3</v>
      </c>
      <c r="H462" s="299">
        <v>12075.3</v>
      </c>
      <c r="I462" s="289">
        <f t="shared" ref="I462:I525" si="7">+H462/G462*100</f>
        <v>100</v>
      </c>
      <c r="J462" s="324"/>
    </row>
    <row r="463" spans="1:10" s="271" customFormat="1" ht="11.25" x14ac:dyDescent="0.2">
      <c r="A463" s="295" t="s">
        <v>712</v>
      </c>
      <c r="B463" s="326">
        <v>911</v>
      </c>
      <c r="C463" s="296">
        <v>4</v>
      </c>
      <c r="D463" s="296">
        <v>8</v>
      </c>
      <c r="E463" s="297">
        <v>8900000190</v>
      </c>
      <c r="F463" s="298"/>
      <c r="G463" s="299">
        <v>1927.8</v>
      </c>
      <c r="H463" s="299">
        <v>1913.8</v>
      </c>
      <c r="I463" s="289">
        <f t="shared" si="7"/>
        <v>99.273783587509072</v>
      </c>
      <c r="J463" s="324"/>
    </row>
    <row r="464" spans="1:10" s="271" customFormat="1" ht="33.75" x14ac:dyDescent="0.2">
      <c r="A464" s="295" t="s">
        <v>695</v>
      </c>
      <c r="B464" s="326">
        <v>911</v>
      </c>
      <c r="C464" s="296">
        <v>4</v>
      </c>
      <c r="D464" s="296">
        <v>8</v>
      </c>
      <c r="E464" s="297">
        <v>8900000190</v>
      </c>
      <c r="F464" s="298">
        <v>100</v>
      </c>
      <c r="G464" s="299">
        <v>550</v>
      </c>
      <c r="H464" s="299">
        <v>550</v>
      </c>
      <c r="I464" s="289">
        <f t="shared" si="7"/>
        <v>100</v>
      </c>
      <c r="J464" s="324"/>
    </row>
    <row r="465" spans="1:10" s="271" customFormat="1" ht="11.25" x14ac:dyDescent="0.2">
      <c r="A465" s="295" t="s">
        <v>698</v>
      </c>
      <c r="B465" s="326">
        <v>911</v>
      </c>
      <c r="C465" s="296">
        <v>4</v>
      </c>
      <c r="D465" s="296">
        <v>8</v>
      </c>
      <c r="E465" s="297">
        <v>8900000190</v>
      </c>
      <c r="F465" s="298">
        <v>200</v>
      </c>
      <c r="G465" s="299">
        <v>1364.1</v>
      </c>
      <c r="H465" s="299">
        <v>1363.8</v>
      </c>
      <c r="I465" s="289">
        <f t="shared" si="7"/>
        <v>99.978007477457666</v>
      </c>
      <c r="J465" s="324"/>
    </row>
    <row r="466" spans="1:10" s="271" customFormat="1" ht="11.25" x14ac:dyDescent="0.2">
      <c r="A466" s="295" t="s">
        <v>713</v>
      </c>
      <c r="B466" s="326">
        <v>911</v>
      </c>
      <c r="C466" s="296">
        <v>4</v>
      </c>
      <c r="D466" s="296">
        <v>8</v>
      </c>
      <c r="E466" s="297">
        <v>8900000190</v>
      </c>
      <c r="F466" s="298">
        <v>800</v>
      </c>
      <c r="G466" s="299">
        <v>13.7</v>
      </c>
      <c r="H466" s="299">
        <v>0</v>
      </c>
      <c r="I466" s="289">
        <f t="shared" si="7"/>
        <v>0</v>
      </c>
      <c r="J466" s="324"/>
    </row>
    <row r="467" spans="1:10" s="271" customFormat="1" ht="11.25" x14ac:dyDescent="0.2">
      <c r="A467" s="295" t="s">
        <v>949</v>
      </c>
      <c r="B467" s="326">
        <v>911</v>
      </c>
      <c r="C467" s="296">
        <v>4</v>
      </c>
      <c r="D467" s="296">
        <v>9</v>
      </c>
      <c r="E467" s="297"/>
      <c r="F467" s="298"/>
      <c r="G467" s="299">
        <v>2960182.5</v>
      </c>
      <c r="H467" s="299">
        <v>2625652.5</v>
      </c>
      <c r="I467" s="289">
        <f t="shared" si="7"/>
        <v>88.699007578080071</v>
      </c>
      <c r="J467" s="324"/>
    </row>
    <row r="468" spans="1:10" s="271" customFormat="1" ht="22.5" x14ac:dyDescent="0.2">
      <c r="A468" s="295" t="s">
        <v>939</v>
      </c>
      <c r="B468" s="326">
        <v>911</v>
      </c>
      <c r="C468" s="296">
        <v>4</v>
      </c>
      <c r="D468" s="296">
        <v>9</v>
      </c>
      <c r="E468" s="297">
        <v>1700000000</v>
      </c>
      <c r="F468" s="298"/>
      <c r="G468" s="299">
        <v>2775520.6</v>
      </c>
      <c r="H468" s="299">
        <v>2458773.7999999998</v>
      </c>
      <c r="I468" s="289">
        <f t="shared" si="7"/>
        <v>88.587841862892304</v>
      </c>
      <c r="J468" s="324"/>
    </row>
    <row r="469" spans="1:10" s="271" customFormat="1" ht="11.25" x14ac:dyDescent="0.2">
      <c r="A469" s="295" t="s">
        <v>950</v>
      </c>
      <c r="B469" s="326">
        <v>911</v>
      </c>
      <c r="C469" s="296">
        <v>4</v>
      </c>
      <c r="D469" s="296">
        <v>9</v>
      </c>
      <c r="E469" s="297">
        <v>1710000000</v>
      </c>
      <c r="F469" s="298"/>
      <c r="G469" s="299">
        <v>2613917</v>
      </c>
      <c r="H469" s="299">
        <v>2349472.6</v>
      </c>
      <c r="I469" s="289">
        <f t="shared" si="7"/>
        <v>89.883213583292815</v>
      </c>
      <c r="J469" s="324"/>
    </row>
    <row r="470" spans="1:10" s="271" customFormat="1" ht="11.25" x14ac:dyDescent="0.2">
      <c r="A470" s="295" t="s">
        <v>951</v>
      </c>
      <c r="B470" s="326">
        <v>911</v>
      </c>
      <c r="C470" s="296">
        <v>4</v>
      </c>
      <c r="D470" s="296">
        <v>9</v>
      </c>
      <c r="E470" s="297">
        <v>1710100000</v>
      </c>
      <c r="F470" s="298"/>
      <c r="G470" s="299">
        <v>158715.79999999999</v>
      </c>
      <c r="H470" s="299">
        <v>113596</v>
      </c>
      <c r="I470" s="289">
        <f t="shared" si="7"/>
        <v>71.571954398994947</v>
      </c>
      <c r="J470" s="324"/>
    </row>
    <row r="471" spans="1:10" s="271" customFormat="1" ht="11.25" x14ac:dyDescent="0.2">
      <c r="A471" s="295" t="s">
        <v>952</v>
      </c>
      <c r="B471" s="326">
        <v>911</v>
      </c>
      <c r="C471" s="296">
        <v>4</v>
      </c>
      <c r="D471" s="296">
        <v>9</v>
      </c>
      <c r="E471" s="297">
        <v>1710110610</v>
      </c>
      <c r="F471" s="298"/>
      <c r="G471" s="299">
        <v>158715.79999999999</v>
      </c>
      <c r="H471" s="299">
        <v>113596</v>
      </c>
      <c r="I471" s="289">
        <f t="shared" si="7"/>
        <v>71.571954398994947</v>
      </c>
      <c r="J471" s="324"/>
    </row>
    <row r="472" spans="1:10" s="271" customFormat="1" ht="11.25" x14ac:dyDescent="0.2">
      <c r="A472" s="295" t="s">
        <v>698</v>
      </c>
      <c r="B472" s="326">
        <v>911</v>
      </c>
      <c r="C472" s="296">
        <v>4</v>
      </c>
      <c r="D472" s="296">
        <v>9</v>
      </c>
      <c r="E472" s="297">
        <v>1710110610</v>
      </c>
      <c r="F472" s="298">
        <v>200</v>
      </c>
      <c r="G472" s="299">
        <v>10242.700000000001</v>
      </c>
      <c r="H472" s="299">
        <v>4817.7</v>
      </c>
      <c r="I472" s="289">
        <f t="shared" si="7"/>
        <v>47.035449637302655</v>
      </c>
      <c r="J472" s="324"/>
    </row>
    <row r="473" spans="1:10" s="271" customFormat="1" ht="11.25" x14ac:dyDescent="0.2">
      <c r="A473" s="295" t="s">
        <v>914</v>
      </c>
      <c r="B473" s="326">
        <v>911</v>
      </c>
      <c r="C473" s="296">
        <v>4</v>
      </c>
      <c r="D473" s="296">
        <v>9</v>
      </c>
      <c r="E473" s="297">
        <v>1710110610</v>
      </c>
      <c r="F473" s="298">
        <v>400</v>
      </c>
      <c r="G473" s="299">
        <v>148473.1</v>
      </c>
      <c r="H473" s="299">
        <v>108778.3</v>
      </c>
      <c r="I473" s="289">
        <f t="shared" si="7"/>
        <v>73.26465198072917</v>
      </c>
      <c r="J473" s="324"/>
    </row>
    <row r="474" spans="1:10" s="271" customFormat="1" ht="11.25" x14ac:dyDescent="0.2">
      <c r="A474" s="295" t="s">
        <v>953</v>
      </c>
      <c r="B474" s="326">
        <v>911</v>
      </c>
      <c r="C474" s="296">
        <v>4</v>
      </c>
      <c r="D474" s="296">
        <v>9</v>
      </c>
      <c r="E474" s="297">
        <v>1710200000</v>
      </c>
      <c r="F474" s="298"/>
      <c r="G474" s="299">
        <v>121991.7</v>
      </c>
      <c r="H474" s="299">
        <v>79734.899999999994</v>
      </c>
      <c r="I474" s="289">
        <f t="shared" si="7"/>
        <v>65.360922095519612</v>
      </c>
      <c r="J474" s="324"/>
    </row>
    <row r="475" spans="1:10" s="271" customFormat="1" ht="11.25" x14ac:dyDescent="0.2">
      <c r="A475" s="295" t="s">
        <v>954</v>
      </c>
      <c r="B475" s="326">
        <v>911</v>
      </c>
      <c r="C475" s="296">
        <v>4</v>
      </c>
      <c r="D475" s="296">
        <v>9</v>
      </c>
      <c r="E475" s="297">
        <v>1710210610</v>
      </c>
      <c r="F475" s="298"/>
      <c r="G475" s="299">
        <v>121991.7</v>
      </c>
      <c r="H475" s="299">
        <v>79734.899999999994</v>
      </c>
      <c r="I475" s="289">
        <f t="shared" si="7"/>
        <v>65.360922095519612</v>
      </c>
      <c r="J475" s="324"/>
    </row>
    <row r="476" spans="1:10" s="271" customFormat="1" ht="11.25" x14ac:dyDescent="0.2">
      <c r="A476" s="295" t="s">
        <v>698</v>
      </c>
      <c r="B476" s="326">
        <v>911</v>
      </c>
      <c r="C476" s="296">
        <v>4</v>
      </c>
      <c r="D476" s="296">
        <v>9</v>
      </c>
      <c r="E476" s="297">
        <v>1710210610</v>
      </c>
      <c r="F476" s="298">
        <v>200</v>
      </c>
      <c r="G476" s="299">
        <v>9888.1</v>
      </c>
      <c r="H476" s="299">
        <v>7345.7</v>
      </c>
      <c r="I476" s="289">
        <f t="shared" si="7"/>
        <v>74.288285919438508</v>
      </c>
      <c r="J476" s="324"/>
    </row>
    <row r="477" spans="1:10" s="271" customFormat="1" ht="11.25" x14ac:dyDescent="0.2">
      <c r="A477" s="295" t="s">
        <v>914</v>
      </c>
      <c r="B477" s="326">
        <v>911</v>
      </c>
      <c r="C477" s="296">
        <v>4</v>
      </c>
      <c r="D477" s="296">
        <v>9</v>
      </c>
      <c r="E477" s="297">
        <v>1710210610</v>
      </c>
      <c r="F477" s="298">
        <v>400</v>
      </c>
      <c r="G477" s="299">
        <v>112103.6</v>
      </c>
      <c r="H477" s="299">
        <v>72389.2</v>
      </c>
      <c r="I477" s="289">
        <f t="shared" si="7"/>
        <v>64.573483813187082</v>
      </c>
      <c r="J477" s="324"/>
    </row>
    <row r="478" spans="1:10" s="271" customFormat="1" ht="11.25" x14ac:dyDescent="0.2">
      <c r="A478" s="295" t="s">
        <v>955</v>
      </c>
      <c r="B478" s="326">
        <v>911</v>
      </c>
      <c r="C478" s="296">
        <v>4</v>
      </c>
      <c r="D478" s="296">
        <v>9</v>
      </c>
      <c r="E478" s="297">
        <v>1710300000</v>
      </c>
      <c r="F478" s="298"/>
      <c r="G478" s="299">
        <v>36200</v>
      </c>
      <c r="H478" s="299">
        <v>35942.9</v>
      </c>
      <c r="I478" s="289">
        <f t="shared" si="7"/>
        <v>99.289779005524863</v>
      </c>
      <c r="J478" s="324"/>
    </row>
    <row r="479" spans="1:10" s="271" customFormat="1" ht="33.75" x14ac:dyDescent="0.2">
      <c r="A479" s="295" t="s">
        <v>956</v>
      </c>
      <c r="B479" s="326">
        <v>911</v>
      </c>
      <c r="C479" s="296">
        <v>4</v>
      </c>
      <c r="D479" s="296">
        <v>9</v>
      </c>
      <c r="E479" s="297">
        <v>1710310610</v>
      </c>
      <c r="F479" s="298"/>
      <c r="G479" s="299">
        <v>36200</v>
      </c>
      <c r="H479" s="299">
        <v>35942.9</v>
      </c>
      <c r="I479" s="289">
        <f t="shared" si="7"/>
        <v>99.289779005524863</v>
      </c>
      <c r="J479" s="324"/>
    </row>
    <row r="480" spans="1:10" s="271" customFormat="1" ht="11.25" x14ac:dyDescent="0.2">
      <c r="A480" s="295" t="s">
        <v>698</v>
      </c>
      <c r="B480" s="326">
        <v>911</v>
      </c>
      <c r="C480" s="296">
        <v>4</v>
      </c>
      <c r="D480" s="296">
        <v>9</v>
      </c>
      <c r="E480" s="297">
        <v>1710310610</v>
      </c>
      <c r="F480" s="298">
        <v>200</v>
      </c>
      <c r="G480" s="299">
        <v>36200</v>
      </c>
      <c r="H480" s="299">
        <v>35942.9</v>
      </c>
      <c r="I480" s="289">
        <f t="shared" si="7"/>
        <v>99.289779005524863</v>
      </c>
      <c r="J480" s="324"/>
    </row>
    <row r="481" spans="1:10" s="271" customFormat="1" ht="11.25" x14ac:dyDescent="0.2">
      <c r="A481" s="295" t="s">
        <v>957</v>
      </c>
      <c r="B481" s="326">
        <v>911</v>
      </c>
      <c r="C481" s="296">
        <v>4</v>
      </c>
      <c r="D481" s="296">
        <v>9</v>
      </c>
      <c r="E481" s="297">
        <v>1710400000</v>
      </c>
      <c r="F481" s="298"/>
      <c r="G481" s="299">
        <v>759317.9</v>
      </c>
      <c r="H481" s="299">
        <v>593215.6</v>
      </c>
      <c r="I481" s="289">
        <f t="shared" si="7"/>
        <v>78.12480121962092</v>
      </c>
      <c r="J481" s="324"/>
    </row>
    <row r="482" spans="1:10" s="271" customFormat="1" ht="11.25" x14ac:dyDescent="0.2">
      <c r="A482" s="295" t="s">
        <v>958</v>
      </c>
      <c r="B482" s="326">
        <v>911</v>
      </c>
      <c r="C482" s="296">
        <v>4</v>
      </c>
      <c r="D482" s="296">
        <v>9</v>
      </c>
      <c r="E482" s="297">
        <v>1710410610</v>
      </c>
      <c r="F482" s="298"/>
      <c r="G482" s="299">
        <v>759317.9</v>
      </c>
      <c r="H482" s="299">
        <v>593215.6</v>
      </c>
      <c r="I482" s="289">
        <f t="shared" si="7"/>
        <v>78.12480121962092</v>
      </c>
      <c r="J482" s="324"/>
    </row>
    <row r="483" spans="1:10" s="271" customFormat="1" ht="11.25" x14ac:dyDescent="0.2">
      <c r="A483" s="295" t="s">
        <v>698</v>
      </c>
      <c r="B483" s="326">
        <v>911</v>
      </c>
      <c r="C483" s="296">
        <v>4</v>
      </c>
      <c r="D483" s="296">
        <v>9</v>
      </c>
      <c r="E483" s="297">
        <v>1710410610</v>
      </c>
      <c r="F483" s="298">
        <v>200</v>
      </c>
      <c r="G483" s="299">
        <v>759317.9</v>
      </c>
      <c r="H483" s="299">
        <v>593215.6</v>
      </c>
      <c r="I483" s="289">
        <f t="shared" si="7"/>
        <v>78.12480121962092</v>
      </c>
      <c r="J483" s="324"/>
    </row>
    <row r="484" spans="1:10" s="271" customFormat="1" ht="11.25" x14ac:dyDescent="0.2">
      <c r="A484" s="295" t="s">
        <v>959</v>
      </c>
      <c r="B484" s="326">
        <v>911</v>
      </c>
      <c r="C484" s="296">
        <v>4</v>
      </c>
      <c r="D484" s="296">
        <v>9</v>
      </c>
      <c r="E484" s="297">
        <v>1710500000</v>
      </c>
      <c r="F484" s="298"/>
      <c r="G484" s="299">
        <v>29352.400000000001</v>
      </c>
      <c r="H484" s="299">
        <v>28686.400000000001</v>
      </c>
      <c r="I484" s="289">
        <f t="shared" si="7"/>
        <v>97.731020291356074</v>
      </c>
      <c r="J484" s="324"/>
    </row>
    <row r="485" spans="1:10" s="285" customFormat="1" ht="22.5" x14ac:dyDescent="0.15">
      <c r="A485" s="295" t="s">
        <v>960</v>
      </c>
      <c r="B485" s="326">
        <v>911</v>
      </c>
      <c r="C485" s="296">
        <v>4</v>
      </c>
      <c r="D485" s="296">
        <v>9</v>
      </c>
      <c r="E485" s="297">
        <v>1710510610</v>
      </c>
      <c r="F485" s="298"/>
      <c r="G485" s="299">
        <v>29352.400000000001</v>
      </c>
      <c r="H485" s="299">
        <v>28686.400000000001</v>
      </c>
      <c r="I485" s="289">
        <f t="shared" si="7"/>
        <v>97.731020291356074</v>
      </c>
      <c r="J485" s="324"/>
    </row>
    <row r="486" spans="1:10" s="285" customFormat="1" ht="11.25" x14ac:dyDescent="0.15">
      <c r="A486" s="295" t="s">
        <v>698</v>
      </c>
      <c r="B486" s="326">
        <v>911</v>
      </c>
      <c r="C486" s="296">
        <v>4</v>
      </c>
      <c r="D486" s="296">
        <v>9</v>
      </c>
      <c r="E486" s="297">
        <v>1710510610</v>
      </c>
      <c r="F486" s="298">
        <v>200</v>
      </c>
      <c r="G486" s="299">
        <v>29352.400000000001</v>
      </c>
      <c r="H486" s="299">
        <v>28686.400000000001</v>
      </c>
      <c r="I486" s="289">
        <f t="shared" si="7"/>
        <v>97.731020291356074</v>
      </c>
      <c r="J486" s="324"/>
    </row>
    <row r="487" spans="1:10" s="271" customFormat="1" ht="11.25" x14ac:dyDescent="0.2">
      <c r="A487" s="295" t="s">
        <v>961</v>
      </c>
      <c r="B487" s="326">
        <v>911</v>
      </c>
      <c r="C487" s="296">
        <v>4</v>
      </c>
      <c r="D487" s="296">
        <v>9</v>
      </c>
      <c r="E487" s="297">
        <v>1710600000</v>
      </c>
      <c r="F487" s="298"/>
      <c r="G487" s="299">
        <v>230175.8</v>
      </c>
      <c r="H487" s="299">
        <v>228407.5</v>
      </c>
      <c r="I487" s="289">
        <f t="shared" si="7"/>
        <v>99.231761114765334</v>
      </c>
      <c r="J487" s="324"/>
    </row>
    <row r="488" spans="1:10" s="271" customFormat="1" ht="11.25" x14ac:dyDescent="0.2">
      <c r="A488" s="295" t="s">
        <v>962</v>
      </c>
      <c r="B488" s="326">
        <v>911</v>
      </c>
      <c r="C488" s="296">
        <v>4</v>
      </c>
      <c r="D488" s="296">
        <v>9</v>
      </c>
      <c r="E488" s="297">
        <v>1710610610</v>
      </c>
      <c r="F488" s="298"/>
      <c r="G488" s="299">
        <v>230175.8</v>
      </c>
      <c r="H488" s="299">
        <v>228407.5</v>
      </c>
      <c r="I488" s="289">
        <f t="shared" si="7"/>
        <v>99.231761114765334</v>
      </c>
      <c r="J488" s="324"/>
    </row>
    <row r="489" spans="1:10" s="271" customFormat="1" ht="11.25" x14ac:dyDescent="0.2">
      <c r="A489" s="295" t="s">
        <v>698</v>
      </c>
      <c r="B489" s="326">
        <v>911</v>
      </c>
      <c r="C489" s="296">
        <v>4</v>
      </c>
      <c r="D489" s="296">
        <v>9</v>
      </c>
      <c r="E489" s="297">
        <v>1710610610</v>
      </c>
      <c r="F489" s="298">
        <v>200</v>
      </c>
      <c r="G489" s="299">
        <v>230175.8</v>
      </c>
      <c r="H489" s="299">
        <v>228407.5</v>
      </c>
      <c r="I489" s="289">
        <f t="shared" si="7"/>
        <v>99.231761114765334</v>
      </c>
      <c r="J489" s="324"/>
    </row>
    <row r="490" spans="1:10" s="271" customFormat="1" ht="11.25" x14ac:dyDescent="0.2">
      <c r="A490" s="295" t="s">
        <v>963</v>
      </c>
      <c r="B490" s="326">
        <v>911</v>
      </c>
      <c r="C490" s="296">
        <v>4</v>
      </c>
      <c r="D490" s="296">
        <v>9</v>
      </c>
      <c r="E490" s="297">
        <v>1710900000</v>
      </c>
      <c r="F490" s="298"/>
      <c r="G490" s="299">
        <v>6100.3</v>
      </c>
      <c r="H490" s="299">
        <v>5969.7</v>
      </c>
      <c r="I490" s="289">
        <f t="shared" si="7"/>
        <v>97.859121682540192</v>
      </c>
      <c r="J490" s="324"/>
    </row>
    <row r="491" spans="1:10" s="271" customFormat="1" ht="11.25" x14ac:dyDescent="0.2">
      <c r="A491" s="295" t="s">
        <v>964</v>
      </c>
      <c r="B491" s="326">
        <v>911</v>
      </c>
      <c r="C491" s="296">
        <v>4</v>
      </c>
      <c r="D491" s="296">
        <v>9</v>
      </c>
      <c r="E491" s="297">
        <v>1710910610</v>
      </c>
      <c r="F491" s="298"/>
      <c r="G491" s="299">
        <v>6100.3</v>
      </c>
      <c r="H491" s="299">
        <v>5969.7</v>
      </c>
      <c r="I491" s="289">
        <f t="shared" si="7"/>
        <v>97.859121682540192</v>
      </c>
      <c r="J491" s="324"/>
    </row>
    <row r="492" spans="1:10" s="271" customFormat="1" ht="11.25" x14ac:dyDescent="0.2">
      <c r="A492" s="295" t="s">
        <v>698</v>
      </c>
      <c r="B492" s="326">
        <v>911</v>
      </c>
      <c r="C492" s="296">
        <v>4</v>
      </c>
      <c r="D492" s="296">
        <v>9</v>
      </c>
      <c r="E492" s="297">
        <v>1710910610</v>
      </c>
      <c r="F492" s="298">
        <v>200</v>
      </c>
      <c r="G492" s="299">
        <v>6100.3</v>
      </c>
      <c r="H492" s="299">
        <v>5969.7</v>
      </c>
      <c r="I492" s="289">
        <f t="shared" si="7"/>
        <v>97.859121682540192</v>
      </c>
      <c r="J492" s="324"/>
    </row>
    <row r="493" spans="1:10" s="271" customFormat="1" ht="22.5" x14ac:dyDescent="0.2">
      <c r="A493" s="295" t="s">
        <v>965</v>
      </c>
      <c r="B493" s="326">
        <v>911</v>
      </c>
      <c r="C493" s="296">
        <v>4</v>
      </c>
      <c r="D493" s="296">
        <v>9</v>
      </c>
      <c r="E493" s="297">
        <v>1711000000</v>
      </c>
      <c r="F493" s="298"/>
      <c r="G493" s="299">
        <v>2100</v>
      </c>
      <c r="H493" s="299">
        <v>787</v>
      </c>
      <c r="I493" s="289">
        <f t="shared" si="7"/>
        <v>37.476190476190474</v>
      </c>
      <c r="J493" s="324"/>
    </row>
    <row r="494" spans="1:10" s="271" customFormat="1" ht="22.5" x14ac:dyDescent="0.2">
      <c r="A494" s="295" t="s">
        <v>966</v>
      </c>
      <c r="B494" s="326">
        <v>911</v>
      </c>
      <c r="C494" s="296">
        <v>4</v>
      </c>
      <c r="D494" s="296">
        <v>9</v>
      </c>
      <c r="E494" s="297">
        <v>1711010610</v>
      </c>
      <c r="F494" s="298"/>
      <c r="G494" s="299">
        <v>2100</v>
      </c>
      <c r="H494" s="299">
        <v>787</v>
      </c>
      <c r="I494" s="289">
        <f t="shared" si="7"/>
        <v>37.476190476190474</v>
      </c>
      <c r="J494" s="324"/>
    </row>
    <row r="495" spans="1:10" s="271" customFormat="1" ht="11.25" x14ac:dyDescent="0.2">
      <c r="A495" s="295" t="s">
        <v>698</v>
      </c>
      <c r="B495" s="326">
        <v>911</v>
      </c>
      <c r="C495" s="296">
        <v>4</v>
      </c>
      <c r="D495" s="296">
        <v>9</v>
      </c>
      <c r="E495" s="297">
        <v>1711010610</v>
      </c>
      <c r="F495" s="298">
        <v>200</v>
      </c>
      <c r="G495" s="299">
        <v>2100</v>
      </c>
      <c r="H495" s="299">
        <v>787</v>
      </c>
      <c r="I495" s="289">
        <f t="shared" si="7"/>
        <v>37.476190476190474</v>
      </c>
      <c r="J495" s="324"/>
    </row>
    <row r="496" spans="1:10" s="271" customFormat="1" ht="22.5" x14ac:dyDescent="0.2">
      <c r="A496" s="295" t="s">
        <v>967</v>
      </c>
      <c r="B496" s="326">
        <v>911</v>
      </c>
      <c r="C496" s="296">
        <v>4</v>
      </c>
      <c r="D496" s="296">
        <v>9</v>
      </c>
      <c r="E496" s="297">
        <v>1711100000</v>
      </c>
      <c r="F496" s="298"/>
      <c r="G496" s="299">
        <v>1500</v>
      </c>
      <c r="H496" s="299">
        <v>1300.5999999999999</v>
      </c>
      <c r="I496" s="289">
        <f t="shared" si="7"/>
        <v>86.706666666666663</v>
      </c>
      <c r="J496" s="324"/>
    </row>
    <row r="497" spans="1:10" s="271" customFormat="1" ht="22.5" x14ac:dyDescent="0.2">
      <c r="A497" s="295" t="s">
        <v>968</v>
      </c>
      <c r="B497" s="326">
        <v>911</v>
      </c>
      <c r="C497" s="296">
        <v>4</v>
      </c>
      <c r="D497" s="296">
        <v>9</v>
      </c>
      <c r="E497" s="297">
        <v>1711110610</v>
      </c>
      <c r="F497" s="298"/>
      <c r="G497" s="299">
        <v>1500</v>
      </c>
      <c r="H497" s="299">
        <v>1300.5999999999999</v>
      </c>
      <c r="I497" s="289">
        <f t="shared" si="7"/>
        <v>86.706666666666663</v>
      </c>
      <c r="J497" s="324"/>
    </row>
    <row r="498" spans="1:10" s="271" customFormat="1" ht="11.25" x14ac:dyDescent="0.2">
      <c r="A498" s="295" t="s">
        <v>698</v>
      </c>
      <c r="B498" s="326">
        <v>911</v>
      </c>
      <c r="C498" s="296">
        <v>4</v>
      </c>
      <c r="D498" s="296">
        <v>9</v>
      </c>
      <c r="E498" s="297">
        <v>1711110610</v>
      </c>
      <c r="F498" s="298">
        <v>200</v>
      </c>
      <c r="G498" s="299">
        <v>1500</v>
      </c>
      <c r="H498" s="299">
        <v>1300.5999999999999</v>
      </c>
      <c r="I498" s="289">
        <f t="shared" si="7"/>
        <v>86.706666666666663</v>
      </c>
      <c r="J498" s="324"/>
    </row>
    <row r="499" spans="1:10" s="271" customFormat="1" ht="11.25" x14ac:dyDescent="0.2">
      <c r="A499" s="295" t="s">
        <v>969</v>
      </c>
      <c r="B499" s="326">
        <v>911</v>
      </c>
      <c r="C499" s="296">
        <v>4</v>
      </c>
      <c r="D499" s="296">
        <v>9</v>
      </c>
      <c r="E499" s="297">
        <v>1711200000</v>
      </c>
      <c r="F499" s="298"/>
      <c r="G499" s="299">
        <v>145967</v>
      </c>
      <c r="H499" s="299">
        <v>143581.1</v>
      </c>
      <c r="I499" s="289">
        <f t="shared" si="7"/>
        <v>98.365452465283255</v>
      </c>
      <c r="J499" s="324"/>
    </row>
    <row r="500" spans="1:10" s="271" customFormat="1" ht="11.25" x14ac:dyDescent="0.2">
      <c r="A500" s="295" t="s">
        <v>970</v>
      </c>
      <c r="B500" s="326">
        <v>911</v>
      </c>
      <c r="C500" s="296">
        <v>4</v>
      </c>
      <c r="D500" s="296">
        <v>9</v>
      </c>
      <c r="E500" s="297">
        <v>1711240590</v>
      </c>
      <c r="F500" s="298"/>
      <c r="G500" s="299">
        <v>145967</v>
      </c>
      <c r="H500" s="299">
        <v>143581.1</v>
      </c>
      <c r="I500" s="289">
        <f t="shared" si="7"/>
        <v>98.365452465283255</v>
      </c>
      <c r="J500" s="324"/>
    </row>
    <row r="501" spans="1:10" s="271" customFormat="1" ht="33.75" x14ac:dyDescent="0.2">
      <c r="A501" s="295" t="s">
        <v>695</v>
      </c>
      <c r="B501" s="326">
        <v>911</v>
      </c>
      <c r="C501" s="296">
        <v>4</v>
      </c>
      <c r="D501" s="296">
        <v>9</v>
      </c>
      <c r="E501" s="297">
        <v>1711240590</v>
      </c>
      <c r="F501" s="298">
        <v>100</v>
      </c>
      <c r="G501" s="299">
        <v>43040.3</v>
      </c>
      <c r="H501" s="299">
        <v>42989.7</v>
      </c>
      <c r="I501" s="289">
        <f t="shared" si="7"/>
        <v>99.88243576369122</v>
      </c>
      <c r="J501" s="324"/>
    </row>
    <row r="502" spans="1:10" s="271" customFormat="1" ht="11.25" x14ac:dyDescent="0.2">
      <c r="A502" s="295" t="s">
        <v>698</v>
      </c>
      <c r="B502" s="326">
        <v>911</v>
      </c>
      <c r="C502" s="296">
        <v>4</v>
      </c>
      <c r="D502" s="296">
        <v>9</v>
      </c>
      <c r="E502" s="297">
        <v>1711240590</v>
      </c>
      <c r="F502" s="298">
        <v>200</v>
      </c>
      <c r="G502" s="299">
        <v>41691.4</v>
      </c>
      <c r="H502" s="299">
        <v>39792.1</v>
      </c>
      <c r="I502" s="289">
        <f t="shared" si="7"/>
        <v>95.444384213530839</v>
      </c>
      <c r="J502" s="324"/>
    </row>
    <row r="503" spans="1:10" s="271" customFormat="1" ht="11.25" x14ac:dyDescent="0.2">
      <c r="A503" s="295" t="s">
        <v>914</v>
      </c>
      <c r="B503" s="326">
        <v>911</v>
      </c>
      <c r="C503" s="296">
        <v>4</v>
      </c>
      <c r="D503" s="296">
        <v>9</v>
      </c>
      <c r="E503" s="297">
        <v>1711240590</v>
      </c>
      <c r="F503" s="298">
        <v>400</v>
      </c>
      <c r="G503" s="299">
        <v>8951</v>
      </c>
      <c r="H503" s="299">
        <v>8951</v>
      </c>
      <c r="I503" s="289">
        <f t="shared" si="7"/>
        <v>100</v>
      </c>
      <c r="J503" s="324"/>
    </row>
    <row r="504" spans="1:10" s="271" customFormat="1" ht="11.25" x14ac:dyDescent="0.2">
      <c r="A504" s="295" t="s">
        <v>713</v>
      </c>
      <c r="B504" s="326">
        <v>911</v>
      </c>
      <c r="C504" s="296">
        <v>4</v>
      </c>
      <c r="D504" s="296">
        <v>9</v>
      </c>
      <c r="E504" s="297">
        <v>1711240590</v>
      </c>
      <c r="F504" s="298">
        <v>800</v>
      </c>
      <c r="G504" s="299">
        <v>52284.3</v>
      </c>
      <c r="H504" s="299">
        <v>51848.3</v>
      </c>
      <c r="I504" s="289">
        <f t="shared" si="7"/>
        <v>99.166097662204521</v>
      </c>
      <c r="J504" s="324"/>
    </row>
    <row r="505" spans="1:10" s="271" customFormat="1" ht="11.25" x14ac:dyDescent="0.2">
      <c r="A505" s="295" t="s">
        <v>971</v>
      </c>
      <c r="B505" s="326">
        <v>911</v>
      </c>
      <c r="C505" s="296">
        <v>4</v>
      </c>
      <c r="D505" s="296">
        <v>9</v>
      </c>
      <c r="E505" s="297">
        <v>1711300000</v>
      </c>
      <c r="F505" s="298"/>
      <c r="G505" s="299">
        <v>45787.6</v>
      </c>
      <c r="H505" s="299">
        <v>45787.6</v>
      </c>
      <c r="I505" s="289">
        <f t="shared" si="7"/>
        <v>100</v>
      </c>
      <c r="J505" s="324"/>
    </row>
    <row r="506" spans="1:10" s="271" customFormat="1" ht="22.5" x14ac:dyDescent="0.2">
      <c r="A506" s="295" t="s">
        <v>972</v>
      </c>
      <c r="B506" s="326">
        <v>911</v>
      </c>
      <c r="C506" s="296">
        <v>4</v>
      </c>
      <c r="D506" s="296">
        <v>9</v>
      </c>
      <c r="E506" s="297">
        <v>1711310400</v>
      </c>
      <c r="F506" s="298"/>
      <c r="G506" s="299">
        <v>45787.6</v>
      </c>
      <c r="H506" s="299">
        <v>45787.6</v>
      </c>
      <c r="I506" s="289">
        <f t="shared" si="7"/>
        <v>100</v>
      </c>
      <c r="J506" s="324"/>
    </row>
    <row r="507" spans="1:10" s="271" customFormat="1" ht="11.25" x14ac:dyDescent="0.2">
      <c r="A507" s="295" t="s">
        <v>698</v>
      </c>
      <c r="B507" s="326">
        <v>911</v>
      </c>
      <c r="C507" s="296">
        <v>4</v>
      </c>
      <c r="D507" s="296">
        <v>9</v>
      </c>
      <c r="E507" s="297">
        <v>1711310400</v>
      </c>
      <c r="F507" s="298">
        <v>200</v>
      </c>
      <c r="G507" s="299">
        <v>45787.6</v>
      </c>
      <c r="H507" s="299">
        <v>45787.6</v>
      </c>
      <c r="I507" s="289">
        <f t="shared" si="7"/>
        <v>100</v>
      </c>
      <c r="J507" s="324"/>
    </row>
    <row r="508" spans="1:10" s="271" customFormat="1" ht="11.25" x14ac:dyDescent="0.2">
      <c r="A508" s="295" t="s">
        <v>973</v>
      </c>
      <c r="B508" s="326">
        <v>911</v>
      </c>
      <c r="C508" s="296">
        <v>4</v>
      </c>
      <c r="D508" s="296">
        <v>9</v>
      </c>
      <c r="E508" s="297">
        <v>1711400000</v>
      </c>
      <c r="F508" s="298"/>
      <c r="G508" s="299">
        <v>154708.5</v>
      </c>
      <c r="H508" s="299">
        <v>150463.29999999999</v>
      </c>
      <c r="I508" s="289">
        <f t="shared" si="7"/>
        <v>97.256000801507341</v>
      </c>
      <c r="J508" s="324"/>
    </row>
    <row r="509" spans="1:10" s="271" customFormat="1" ht="22.5" x14ac:dyDescent="0.2">
      <c r="A509" s="295" t="s">
        <v>974</v>
      </c>
      <c r="B509" s="326">
        <v>911</v>
      </c>
      <c r="C509" s="296">
        <v>4</v>
      </c>
      <c r="D509" s="296">
        <v>9</v>
      </c>
      <c r="E509" s="297">
        <v>1711475050</v>
      </c>
      <c r="F509" s="298"/>
      <c r="G509" s="299">
        <v>154708.5</v>
      </c>
      <c r="H509" s="299">
        <v>150463.29999999999</v>
      </c>
      <c r="I509" s="289">
        <f t="shared" si="7"/>
        <v>97.256000801507341</v>
      </c>
      <c r="J509" s="324"/>
    </row>
    <row r="510" spans="1:10" s="271" customFormat="1" ht="11.25" x14ac:dyDescent="0.2">
      <c r="A510" s="295" t="s">
        <v>710</v>
      </c>
      <c r="B510" s="326">
        <v>911</v>
      </c>
      <c r="C510" s="296">
        <v>4</v>
      </c>
      <c r="D510" s="296">
        <v>9</v>
      </c>
      <c r="E510" s="297">
        <v>1711475050</v>
      </c>
      <c r="F510" s="298">
        <v>500</v>
      </c>
      <c r="G510" s="299">
        <v>154708.5</v>
      </c>
      <c r="H510" s="299">
        <v>150463.29999999999</v>
      </c>
      <c r="I510" s="289">
        <f t="shared" si="7"/>
        <v>97.256000801507341</v>
      </c>
      <c r="J510" s="324"/>
    </row>
    <row r="511" spans="1:10" s="271" customFormat="1" ht="11.25" x14ac:dyDescent="0.2">
      <c r="A511" s="295" t="s">
        <v>975</v>
      </c>
      <c r="B511" s="326">
        <v>911</v>
      </c>
      <c r="C511" s="296">
        <v>4</v>
      </c>
      <c r="D511" s="296">
        <v>9</v>
      </c>
      <c r="E511" s="297" t="s">
        <v>976</v>
      </c>
      <c r="F511" s="298"/>
      <c r="G511" s="299">
        <v>922000</v>
      </c>
      <c r="H511" s="299">
        <v>922000</v>
      </c>
      <c r="I511" s="289">
        <f t="shared" si="7"/>
        <v>100</v>
      </c>
      <c r="J511" s="324"/>
    </row>
    <row r="512" spans="1:10" s="271" customFormat="1" ht="11.25" x14ac:dyDescent="0.2">
      <c r="A512" s="295" t="s">
        <v>977</v>
      </c>
      <c r="B512" s="326">
        <v>911</v>
      </c>
      <c r="C512" s="296">
        <v>4</v>
      </c>
      <c r="D512" s="296">
        <v>9</v>
      </c>
      <c r="E512" s="297" t="s">
        <v>978</v>
      </c>
      <c r="F512" s="298"/>
      <c r="G512" s="299">
        <v>706000</v>
      </c>
      <c r="H512" s="299">
        <v>706000</v>
      </c>
      <c r="I512" s="289">
        <f t="shared" si="7"/>
        <v>100</v>
      </c>
      <c r="J512" s="324"/>
    </row>
    <row r="513" spans="1:10" s="271" customFormat="1" ht="11.25" x14ac:dyDescent="0.2">
      <c r="A513" s="295" t="s">
        <v>914</v>
      </c>
      <c r="B513" s="326">
        <v>911</v>
      </c>
      <c r="C513" s="296">
        <v>4</v>
      </c>
      <c r="D513" s="296">
        <v>9</v>
      </c>
      <c r="E513" s="297" t="s">
        <v>978</v>
      </c>
      <c r="F513" s="298">
        <v>400</v>
      </c>
      <c r="G513" s="299">
        <v>328575</v>
      </c>
      <c r="H513" s="299">
        <v>328575</v>
      </c>
      <c r="I513" s="289">
        <f t="shared" si="7"/>
        <v>100</v>
      </c>
      <c r="J513" s="324"/>
    </row>
    <row r="514" spans="1:10" s="271" customFormat="1" ht="11.25" x14ac:dyDescent="0.2">
      <c r="A514" s="295" t="s">
        <v>710</v>
      </c>
      <c r="B514" s="326">
        <v>911</v>
      </c>
      <c r="C514" s="296">
        <v>4</v>
      </c>
      <c r="D514" s="296">
        <v>9</v>
      </c>
      <c r="E514" s="297" t="s">
        <v>978</v>
      </c>
      <c r="F514" s="298">
        <v>500</v>
      </c>
      <c r="G514" s="299">
        <v>377425</v>
      </c>
      <c r="H514" s="299">
        <v>377425</v>
      </c>
      <c r="I514" s="289">
        <f t="shared" si="7"/>
        <v>100</v>
      </c>
      <c r="J514" s="324"/>
    </row>
    <row r="515" spans="1:10" s="271" customFormat="1" ht="22.5" x14ac:dyDescent="0.2">
      <c r="A515" s="295" t="s">
        <v>979</v>
      </c>
      <c r="B515" s="326">
        <v>911</v>
      </c>
      <c r="C515" s="296">
        <v>4</v>
      </c>
      <c r="D515" s="296">
        <v>9</v>
      </c>
      <c r="E515" s="297" t="s">
        <v>980</v>
      </c>
      <c r="F515" s="298"/>
      <c r="G515" s="299">
        <v>216000</v>
      </c>
      <c r="H515" s="299">
        <v>216000</v>
      </c>
      <c r="I515" s="289">
        <f t="shared" si="7"/>
        <v>100</v>
      </c>
      <c r="J515" s="324"/>
    </row>
    <row r="516" spans="1:10" s="271" customFormat="1" ht="11.25" x14ac:dyDescent="0.2">
      <c r="A516" s="295" t="s">
        <v>914</v>
      </c>
      <c r="B516" s="326">
        <v>911</v>
      </c>
      <c r="C516" s="296">
        <v>4</v>
      </c>
      <c r="D516" s="296">
        <v>9</v>
      </c>
      <c r="E516" s="297" t="s">
        <v>980</v>
      </c>
      <c r="F516" s="298">
        <v>400</v>
      </c>
      <c r="G516" s="299">
        <v>108000</v>
      </c>
      <c r="H516" s="299">
        <v>108000</v>
      </c>
      <c r="I516" s="289">
        <f t="shared" si="7"/>
        <v>100</v>
      </c>
      <c r="J516" s="324"/>
    </row>
    <row r="517" spans="1:10" s="271" customFormat="1" ht="11.25" x14ac:dyDescent="0.2">
      <c r="A517" s="295" t="s">
        <v>710</v>
      </c>
      <c r="B517" s="326">
        <v>911</v>
      </c>
      <c r="C517" s="296">
        <v>4</v>
      </c>
      <c r="D517" s="296">
        <v>9</v>
      </c>
      <c r="E517" s="297" t="s">
        <v>980</v>
      </c>
      <c r="F517" s="298">
        <v>500</v>
      </c>
      <c r="G517" s="299">
        <v>108000</v>
      </c>
      <c r="H517" s="299">
        <v>108000</v>
      </c>
      <c r="I517" s="289">
        <f t="shared" si="7"/>
        <v>100</v>
      </c>
      <c r="J517" s="324"/>
    </row>
    <row r="518" spans="1:10" s="271" customFormat="1" ht="11.25" x14ac:dyDescent="0.2">
      <c r="A518" s="295" t="s">
        <v>981</v>
      </c>
      <c r="B518" s="326">
        <v>911</v>
      </c>
      <c r="C518" s="296">
        <v>4</v>
      </c>
      <c r="D518" s="296">
        <v>9</v>
      </c>
      <c r="E518" s="297">
        <v>1730000000</v>
      </c>
      <c r="F518" s="298"/>
      <c r="G518" s="299">
        <v>161603.6</v>
      </c>
      <c r="H518" s="299">
        <v>109301.2</v>
      </c>
      <c r="I518" s="289">
        <f t="shared" si="7"/>
        <v>67.635374459479863</v>
      </c>
      <c r="J518" s="324"/>
    </row>
    <row r="519" spans="1:10" s="271" customFormat="1" ht="22.5" x14ac:dyDescent="0.2">
      <c r="A519" s="295" t="s">
        <v>982</v>
      </c>
      <c r="B519" s="326">
        <v>911</v>
      </c>
      <c r="C519" s="296">
        <v>4</v>
      </c>
      <c r="D519" s="296">
        <v>9</v>
      </c>
      <c r="E519" s="297">
        <v>1730100000</v>
      </c>
      <c r="F519" s="298"/>
      <c r="G519" s="299">
        <v>125769</v>
      </c>
      <c r="H519" s="299">
        <v>73466.600000000006</v>
      </c>
      <c r="I519" s="289">
        <f t="shared" si="7"/>
        <v>58.413917579053667</v>
      </c>
      <c r="J519" s="324"/>
    </row>
    <row r="520" spans="1:10" s="271" customFormat="1" ht="22.5" x14ac:dyDescent="0.2">
      <c r="A520" s="295" t="s">
        <v>983</v>
      </c>
      <c r="B520" s="326">
        <v>911</v>
      </c>
      <c r="C520" s="296">
        <v>4</v>
      </c>
      <c r="D520" s="296">
        <v>9</v>
      </c>
      <c r="E520" s="297">
        <v>1730160310</v>
      </c>
      <c r="F520" s="298"/>
      <c r="G520" s="299">
        <v>125769</v>
      </c>
      <c r="H520" s="299">
        <v>73466.600000000006</v>
      </c>
      <c r="I520" s="289">
        <f t="shared" si="7"/>
        <v>58.413917579053667</v>
      </c>
      <c r="J520" s="324"/>
    </row>
    <row r="521" spans="1:10" s="271" customFormat="1" ht="11.25" x14ac:dyDescent="0.2">
      <c r="A521" s="295" t="s">
        <v>698</v>
      </c>
      <c r="B521" s="326">
        <v>911</v>
      </c>
      <c r="C521" s="296">
        <v>4</v>
      </c>
      <c r="D521" s="296">
        <v>9</v>
      </c>
      <c r="E521" s="297">
        <v>1730160310</v>
      </c>
      <c r="F521" s="298">
        <v>200</v>
      </c>
      <c r="G521" s="299">
        <v>89365.1</v>
      </c>
      <c r="H521" s="299">
        <v>37062.699999999997</v>
      </c>
      <c r="I521" s="289">
        <f t="shared" si="7"/>
        <v>41.473349215745294</v>
      </c>
      <c r="J521" s="324"/>
    </row>
    <row r="522" spans="1:10" s="271" customFormat="1" ht="11.25" x14ac:dyDescent="0.2">
      <c r="A522" s="295" t="s">
        <v>713</v>
      </c>
      <c r="B522" s="326">
        <v>911</v>
      </c>
      <c r="C522" s="296">
        <v>4</v>
      </c>
      <c r="D522" s="296">
        <v>9</v>
      </c>
      <c r="E522" s="297">
        <v>1730160310</v>
      </c>
      <c r="F522" s="298">
        <v>800</v>
      </c>
      <c r="G522" s="299">
        <v>36403.9</v>
      </c>
      <c r="H522" s="299">
        <v>36403.9</v>
      </c>
      <c r="I522" s="289">
        <f t="shared" si="7"/>
        <v>100</v>
      </c>
      <c r="J522" s="324"/>
    </row>
    <row r="523" spans="1:10" s="271" customFormat="1" ht="22.5" x14ac:dyDescent="0.2">
      <c r="A523" s="295" t="s">
        <v>984</v>
      </c>
      <c r="B523" s="326">
        <v>911</v>
      </c>
      <c r="C523" s="296">
        <v>4</v>
      </c>
      <c r="D523" s="296">
        <v>9</v>
      </c>
      <c r="E523" s="297">
        <v>1730300000</v>
      </c>
      <c r="F523" s="298"/>
      <c r="G523" s="299">
        <v>35834.6</v>
      </c>
      <c r="H523" s="299">
        <v>35834.6</v>
      </c>
      <c r="I523" s="289">
        <f t="shared" si="7"/>
        <v>100</v>
      </c>
      <c r="J523" s="324"/>
    </row>
    <row r="524" spans="1:10" s="285" customFormat="1" ht="11.25" x14ac:dyDescent="0.15">
      <c r="A524" s="295" t="s">
        <v>985</v>
      </c>
      <c r="B524" s="326">
        <v>911</v>
      </c>
      <c r="C524" s="296">
        <v>4</v>
      </c>
      <c r="D524" s="296">
        <v>9</v>
      </c>
      <c r="E524" s="297">
        <v>1730310640</v>
      </c>
      <c r="F524" s="298"/>
      <c r="G524" s="299">
        <v>35834.6</v>
      </c>
      <c r="H524" s="299">
        <v>35834.6</v>
      </c>
      <c r="I524" s="289">
        <f t="shared" si="7"/>
        <v>100</v>
      </c>
      <c r="J524" s="324"/>
    </row>
    <row r="525" spans="1:10" s="271" customFormat="1" ht="11.25" x14ac:dyDescent="0.2">
      <c r="A525" s="295" t="s">
        <v>698</v>
      </c>
      <c r="B525" s="326">
        <v>911</v>
      </c>
      <c r="C525" s="296">
        <v>4</v>
      </c>
      <c r="D525" s="296">
        <v>9</v>
      </c>
      <c r="E525" s="297">
        <v>1730310640</v>
      </c>
      <c r="F525" s="298">
        <v>200</v>
      </c>
      <c r="G525" s="299">
        <v>35834.6</v>
      </c>
      <c r="H525" s="299">
        <v>35834.6</v>
      </c>
      <c r="I525" s="289">
        <f t="shared" si="7"/>
        <v>100</v>
      </c>
      <c r="J525" s="324"/>
    </row>
    <row r="526" spans="1:10" s="271" customFormat="1" ht="22.5" x14ac:dyDescent="0.2">
      <c r="A526" s="295" t="s">
        <v>986</v>
      </c>
      <c r="B526" s="326">
        <v>911</v>
      </c>
      <c r="C526" s="296">
        <v>4</v>
      </c>
      <c r="D526" s="296">
        <v>9</v>
      </c>
      <c r="E526" s="297">
        <v>4000000000</v>
      </c>
      <c r="F526" s="298"/>
      <c r="G526" s="299">
        <v>184661.9</v>
      </c>
      <c r="H526" s="299">
        <v>166878.70000000001</v>
      </c>
      <c r="I526" s="289">
        <f t="shared" ref="I526:I589" si="8">+H526/G526*100</f>
        <v>90.369859727426189</v>
      </c>
      <c r="J526" s="324"/>
    </row>
    <row r="527" spans="1:10" s="271" customFormat="1" ht="11.25" x14ac:dyDescent="0.2">
      <c r="A527" s="295" t="s">
        <v>987</v>
      </c>
      <c r="B527" s="326">
        <v>911</v>
      </c>
      <c r="C527" s="296">
        <v>4</v>
      </c>
      <c r="D527" s="296">
        <v>9</v>
      </c>
      <c r="E527" s="297">
        <v>4020000000</v>
      </c>
      <c r="F527" s="298"/>
      <c r="G527" s="299">
        <v>184661.9</v>
      </c>
      <c r="H527" s="299">
        <v>166878.70000000001</v>
      </c>
      <c r="I527" s="289">
        <f t="shared" si="8"/>
        <v>90.369859727426189</v>
      </c>
      <c r="J527" s="324"/>
    </row>
    <row r="528" spans="1:10" s="271" customFormat="1" ht="11.25" x14ac:dyDescent="0.2">
      <c r="A528" s="295" t="s">
        <v>988</v>
      </c>
      <c r="B528" s="326">
        <v>911</v>
      </c>
      <c r="C528" s="296">
        <v>4</v>
      </c>
      <c r="D528" s="296">
        <v>9</v>
      </c>
      <c r="E528" s="297">
        <v>4020200000</v>
      </c>
      <c r="F528" s="298"/>
      <c r="G528" s="299">
        <v>184661.9</v>
      </c>
      <c r="H528" s="299">
        <v>166878.70000000001</v>
      </c>
      <c r="I528" s="289">
        <f t="shared" si="8"/>
        <v>90.369859727426189</v>
      </c>
      <c r="J528" s="324"/>
    </row>
    <row r="529" spans="1:10" s="271" customFormat="1" ht="11.25" x14ac:dyDescent="0.2">
      <c r="A529" s="295" t="s">
        <v>989</v>
      </c>
      <c r="B529" s="326">
        <v>911</v>
      </c>
      <c r="C529" s="296">
        <v>4</v>
      </c>
      <c r="D529" s="296">
        <v>9</v>
      </c>
      <c r="E529" s="297" t="s">
        <v>990</v>
      </c>
      <c r="F529" s="298"/>
      <c r="G529" s="299">
        <v>184661.9</v>
      </c>
      <c r="H529" s="299">
        <v>166878.70000000001</v>
      </c>
      <c r="I529" s="289">
        <f t="shared" si="8"/>
        <v>90.369859727426189</v>
      </c>
      <c r="J529" s="324"/>
    </row>
    <row r="530" spans="1:10" s="271" customFormat="1" ht="11.25" x14ac:dyDescent="0.2">
      <c r="A530" s="295" t="s">
        <v>914</v>
      </c>
      <c r="B530" s="326">
        <v>911</v>
      </c>
      <c r="C530" s="296">
        <v>4</v>
      </c>
      <c r="D530" s="296">
        <v>9</v>
      </c>
      <c r="E530" s="297" t="s">
        <v>990</v>
      </c>
      <c r="F530" s="298">
        <v>400</v>
      </c>
      <c r="G530" s="299">
        <v>184661.9</v>
      </c>
      <c r="H530" s="299">
        <v>166878.70000000001</v>
      </c>
      <c r="I530" s="289">
        <f t="shared" si="8"/>
        <v>90.369859727426189</v>
      </c>
      <c r="J530" s="324"/>
    </row>
    <row r="531" spans="1:10" s="271" customFormat="1" ht="11.25" x14ac:dyDescent="0.2">
      <c r="A531" s="295" t="s">
        <v>991</v>
      </c>
      <c r="B531" s="326">
        <v>911</v>
      </c>
      <c r="C531" s="296">
        <v>4</v>
      </c>
      <c r="D531" s="296">
        <v>10</v>
      </c>
      <c r="E531" s="297"/>
      <c r="F531" s="298"/>
      <c r="G531" s="299">
        <v>600.1</v>
      </c>
      <c r="H531" s="299">
        <v>600.1</v>
      </c>
      <c r="I531" s="289">
        <f t="shared" si="8"/>
        <v>100</v>
      </c>
      <c r="J531" s="324"/>
    </row>
    <row r="532" spans="1:10" s="271" customFormat="1" ht="22.5" x14ac:dyDescent="0.2">
      <c r="A532" s="295" t="s">
        <v>834</v>
      </c>
      <c r="B532" s="326">
        <v>911</v>
      </c>
      <c r="C532" s="296">
        <v>4</v>
      </c>
      <c r="D532" s="296">
        <v>10</v>
      </c>
      <c r="E532" s="297">
        <v>1200000000</v>
      </c>
      <c r="F532" s="298"/>
      <c r="G532" s="299">
        <v>600.1</v>
      </c>
      <c r="H532" s="299">
        <v>600.1</v>
      </c>
      <c r="I532" s="289">
        <f t="shared" si="8"/>
        <v>100</v>
      </c>
      <c r="J532" s="324"/>
    </row>
    <row r="533" spans="1:10" s="271" customFormat="1" ht="22.5" x14ac:dyDescent="0.2">
      <c r="A533" s="295" t="s">
        <v>992</v>
      </c>
      <c r="B533" s="326">
        <v>911</v>
      </c>
      <c r="C533" s="296">
        <v>4</v>
      </c>
      <c r="D533" s="296">
        <v>10</v>
      </c>
      <c r="E533" s="297">
        <v>1210000000</v>
      </c>
      <c r="F533" s="298"/>
      <c r="G533" s="299">
        <v>600.1</v>
      </c>
      <c r="H533" s="299">
        <v>600.1</v>
      </c>
      <c r="I533" s="289">
        <f t="shared" si="8"/>
        <v>100</v>
      </c>
      <c r="J533" s="324"/>
    </row>
    <row r="534" spans="1:10" s="271" customFormat="1" ht="22.5" x14ac:dyDescent="0.2">
      <c r="A534" s="295" t="s">
        <v>995</v>
      </c>
      <c r="B534" s="326">
        <v>911</v>
      </c>
      <c r="C534" s="296">
        <v>4</v>
      </c>
      <c r="D534" s="296">
        <v>10</v>
      </c>
      <c r="E534" s="297">
        <v>1210300000</v>
      </c>
      <c r="F534" s="298"/>
      <c r="G534" s="299">
        <v>600.1</v>
      </c>
      <c r="H534" s="299">
        <v>600.1</v>
      </c>
      <c r="I534" s="289">
        <f t="shared" si="8"/>
        <v>100</v>
      </c>
      <c r="J534" s="324"/>
    </row>
    <row r="535" spans="1:10" s="271" customFormat="1" ht="22.5" x14ac:dyDescent="0.2">
      <c r="A535" s="295" t="s">
        <v>995</v>
      </c>
      <c r="B535" s="326">
        <v>911</v>
      </c>
      <c r="C535" s="296">
        <v>4</v>
      </c>
      <c r="D535" s="296">
        <v>10</v>
      </c>
      <c r="E535" s="297">
        <v>1210300190</v>
      </c>
      <c r="F535" s="298"/>
      <c r="G535" s="299">
        <v>600.1</v>
      </c>
      <c r="H535" s="299">
        <v>600.1</v>
      </c>
      <c r="I535" s="289">
        <f t="shared" si="8"/>
        <v>100</v>
      </c>
      <c r="J535" s="324"/>
    </row>
    <row r="536" spans="1:10" s="271" customFormat="1" ht="11.25" x14ac:dyDescent="0.2">
      <c r="A536" s="295" t="s">
        <v>698</v>
      </c>
      <c r="B536" s="326">
        <v>911</v>
      </c>
      <c r="C536" s="296">
        <v>4</v>
      </c>
      <c r="D536" s="296">
        <v>10</v>
      </c>
      <c r="E536" s="297">
        <v>1210300190</v>
      </c>
      <c r="F536" s="298">
        <v>200</v>
      </c>
      <c r="G536" s="299">
        <v>600.1</v>
      </c>
      <c r="H536" s="299">
        <v>600.1</v>
      </c>
      <c r="I536" s="289">
        <f t="shared" si="8"/>
        <v>100</v>
      </c>
      <c r="J536" s="324"/>
    </row>
    <row r="537" spans="1:10" s="285" customFormat="1" ht="10.5" x14ac:dyDescent="0.15">
      <c r="A537" s="291" t="s">
        <v>588</v>
      </c>
      <c r="B537" s="325">
        <v>912</v>
      </c>
      <c r="C537" s="292"/>
      <c r="D537" s="292"/>
      <c r="E537" s="293"/>
      <c r="F537" s="294"/>
      <c r="G537" s="282">
        <v>658158.1</v>
      </c>
      <c r="H537" s="282">
        <v>650874.19999999995</v>
      </c>
      <c r="I537" s="283">
        <f t="shared" si="8"/>
        <v>98.893290229201767</v>
      </c>
      <c r="J537" s="319"/>
    </row>
    <row r="538" spans="1:10" s="271" customFormat="1" ht="11.25" x14ac:dyDescent="0.2">
      <c r="A538" s="295" t="s">
        <v>743</v>
      </c>
      <c r="B538" s="326">
        <v>912</v>
      </c>
      <c r="C538" s="296">
        <v>3</v>
      </c>
      <c r="D538" s="296"/>
      <c r="E538" s="297"/>
      <c r="F538" s="298"/>
      <c r="G538" s="299">
        <v>100</v>
      </c>
      <c r="H538" s="299">
        <v>37.4</v>
      </c>
      <c r="I538" s="289">
        <f t="shared" si="8"/>
        <v>37.4</v>
      </c>
      <c r="J538" s="324"/>
    </row>
    <row r="539" spans="1:10" s="271" customFormat="1" ht="11.25" x14ac:dyDescent="0.2">
      <c r="A539" s="295" t="s">
        <v>775</v>
      </c>
      <c r="B539" s="326">
        <v>912</v>
      </c>
      <c r="C539" s="296">
        <v>3</v>
      </c>
      <c r="D539" s="296">
        <v>14</v>
      </c>
      <c r="E539" s="297"/>
      <c r="F539" s="298"/>
      <c r="G539" s="299">
        <v>100</v>
      </c>
      <c r="H539" s="299">
        <v>37.4</v>
      </c>
      <c r="I539" s="289">
        <f t="shared" si="8"/>
        <v>37.4</v>
      </c>
      <c r="J539" s="324"/>
    </row>
    <row r="540" spans="1:10" s="271" customFormat="1" ht="22.5" x14ac:dyDescent="0.2">
      <c r="A540" s="295" t="s">
        <v>776</v>
      </c>
      <c r="B540" s="326">
        <v>912</v>
      </c>
      <c r="C540" s="296">
        <v>3</v>
      </c>
      <c r="D540" s="296">
        <v>14</v>
      </c>
      <c r="E540" s="297">
        <v>200000000</v>
      </c>
      <c r="F540" s="298"/>
      <c r="G540" s="299">
        <v>100</v>
      </c>
      <c r="H540" s="299">
        <v>37.4</v>
      </c>
      <c r="I540" s="289">
        <f t="shared" si="8"/>
        <v>37.4</v>
      </c>
      <c r="J540" s="324"/>
    </row>
    <row r="541" spans="1:10" s="271" customFormat="1" ht="22.5" x14ac:dyDescent="0.2">
      <c r="A541" s="295" t="s">
        <v>779</v>
      </c>
      <c r="B541" s="326">
        <v>912</v>
      </c>
      <c r="C541" s="296">
        <v>3</v>
      </c>
      <c r="D541" s="296">
        <v>14</v>
      </c>
      <c r="E541" s="297">
        <v>200003160</v>
      </c>
      <c r="F541" s="298"/>
      <c r="G541" s="299">
        <v>100</v>
      </c>
      <c r="H541" s="299">
        <v>37.4</v>
      </c>
      <c r="I541" s="289">
        <f t="shared" si="8"/>
        <v>37.4</v>
      </c>
      <c r="J541" s="324"/>
    </row>
    <row r="542" spans="1:10" s="271" customFormat="1" ht="11.25" x14ac:dyDescent="0.2">
      <c r="A542" s="295" t="s">
        <v>707</v>
      </c>
      <c r="B542" s="326">
        <v>912</v>
      </c>
      <c r="C542" s="296">
        <v>3</v>
      </c>
      <c r="D542" s="296">
        <v>14</v>
      </c>
      <c r="E542" s="297">
        <v>200003160</v>
      </c>
      <c r="F542" s="298">
        <v>300</v>
      </c>
      <c r="G542" s="299">
        <v>100</v>
      </c>
      <c r="H542" s="299">
        <v>37.4</v>
      </c>
      <c r="I542" s="289">
        <f t="shared" si="8"/>
        <v>37.4</v>
      </c>
      <c r="J542" s="324"/>
    </row>
    <row r="543" spans="1:10" s="271" customFormat="1" ht="11.25" x14ac:dyDescent="0.2">
      <c r="A543" s="295" t="s">
        <v>799</v>
      </c>
      <c r="B543" s="326">
        <v>912</v>
      </c>
      <c r="C543" s="296">
        <v>4</v>
      </c>
      <c r="D543" s="296"/>
      <c r="E543" s="297"/>
      <c r="F543" s="298"/>
      <c r="G543" s="299">
        <v>588009.4</v>
      </c>
      <c r="H543" s="299">
        <v>584198.30000000005</v>
      </c>
      <c r="I543" s="289">
        <f t="shared" si="8"/>
        <v>99.351864102852787</v>
      </c>
      <c r="J543" s="324"/>
    </row>
    <row r="544" spans="1:10" s="271" customFormat="1" ht="11.25" x14ac:dyDescent="0.2">
      <c r="A544" s="295" t="s">
        <v>800</v>
      </c>
      <c r="B544" s="326">
        <v>912</v>
      </c>
      <c r="C544" s="296">
        <v>4</v>
      </c>
      <c r="D544" s="296">
        <v>1</v>
      </c>
      <c r="E544" s="297"/>
      <c r="F544" s="298"/>
      <c r="G544" s="299">
        <v>10785.2</v>
      </c>
      <c r="H544" s="299">
        <v>10502.9</v>
      </c>
      <c r="I544" s="289">
        <f t="shared" si="8"/>
        <v>97.38252419982939</v>
      </c>
      <c r="J544" s="324"/>
    </row>
    <row r="545" spans="1:10" s="271" customFormat="1" ht="22.5" x14ac:dyDescent="0.2">
      <c r="A545" s="295" t="s">
        <v>801</v>
      </c>
      <c r="B545" s="326">
        <v>912</v>
      </c>
      <c r="C545" s="296">
        <v>4</v>
      </c>
      <c r="D545" s="296">
        <v>1</v>
      </c>
      <c r="E545" s="297">
        <v>400000000</v>
      </c>
      <c r="F545" s="298"/>
      <c r="G545" s="299">
        <v>54.6</v>
      </c>
      <c r="H545" s="299">
        <v>54.6</v>
      </c>
      <c r="I545" s="289">
        <f t="shared" si="8"/>
        <v>100</v>
      </c>
      <c r="J545" s="324"/>
    </row>
    <row r="546" spans="1:10" s="271" customFormat="1" ht="11.25" x14ac:dyDescent="0.2">
      <c r="A546" s="295" t="s">
        <v>804</v>
      </c>
      <c r="B546" s="326">
        <v>912</v>
      </c>
      <c r="C546" s="296">
        <v>4</v>
      </c>
      <c r="D546" s="296">
        <v>1</v>
      </c>
      <c r="E546" s="297">
        <v>420000000</v>
      </c>
      <c r="F546" s="298"/>
      <c r="G546" s="299">
        <v>54.6</v>
      </c>
      <c r="H546" s="299">
        <v>54.6</v>
      </c>
      <c r="I546" s="289">
        <f t="shared" si="8"/>
        <v>100</v>
      </c>
      <c r="J546" s="324"/>
    </row>
    <row r="547" spans="1:10" s="271" customFormat="1" ht="11.25" x14ac:dyDescent="0.2">
      <c r="A547" s="295" t="s">
        <v>805</v>
      </c>
      <c r="B547" s="326">
        <v>912</v>
      </c>
      <c r="C547" s="296">
        <v>4</v>
      </c>
      <c r="D547" s="296">
        <v>1</v>
      </c>
      <c r="E547" s="297">
        <v>420042260</v>
      </c>
      <c r="F547" s="298"/>
      <c r="G547" s="299">
        <v>54.6</v>
      </c>
      <c r="H547" s="299">
        <v>54.6</v>
      </c>
      <c r="I547" s="289">
        <f t="shared" si="8"/>
        <v>100</v>
      </c>
      <c r="J547" s="324"/>
    </row>
    <row r="548" spans="1:10" s="271" customFormat="1" ht="11.25" x14ac:dyDescent="0.2">
      <c r="A548" s="295" t="s">
        <v>698</v>
      </c>
      <c r="B548" s="326">
        <v>912</v>
      </c>
      <c r="C548" s="296">
        <v>4</v>
      </c>
      <c r="D548" s="296">
        <v>1</v>
      </c>
      <c r="E548" s="297">
        <v>420042260</v>
      </c>
      <c r="F548" s="298">
        <v>200</v>
      </c>
      <c r="G548" s="299">
        <v>54.6</v>
      </c>
      <c r="H548" s="299">
        <v>54.6</v>
      </c>
      <c r="I548" s="289">
        <f t="shared" si="8"/>
        <v>100</v>
      </c>
      <c r="J548" s="324"/>
    </row>
    <row r="549" spans="1:10" s="271" customFormat="1" ht="11.25" x14ac:dyDescent="0.2">
      <c r="A549" s="295" t="s">
        <v>712</v>
      </c>
      <c r="B549" s="326">
        <v>912</v>
      </c>
      <c r="C549" s="296">
        <v>4</v>
      </c>
      <c r="D549" s="296">
        <v>1</v>
      </c>
      <c r="E549" s="297">
        <v>8900000000</v>
      </c>
      <c r="F549" s="298"/>
      <c r="G549" s="299">
        <v>10730.6</v>
      </c>
      <c r="H549" s="299">
        <v>10448.299999999999</v>
      </c>
      <c r="I549" s="289">
        <f t="shared" si="8"/>
        <v>97.369205822600776</v>
      </c>
      <c r="J549" s="324"/>
    </row>
    <row r="550" spans="1:10" s="271" customFormat="1" ht="11.25" x14ac:dyDescent="0.2">
      <c r="A550" s="295" t="s">
        <v>712</v>
      </c>
      <c r="B550" s="326">
        <v>912</v>
      </c>
      <c r="C550" s="296">
        <v>4</v>
      </c>
      <c r="D550" s="296">
        <v>1</v>
      </c>
      <c r="E550" s="297">
        <v>8900000110</v>
      </c>
      <c r="F550" s="298"/>
      <c r="G550" s="299">
        <v>9415.2999999999993</v>
      </c>
      <c r="H550" s="299">
        <v>9415.2999999999993</v>
      </c>
      <c r="I550" s="289">
        <f t="shared" si="8"/>
        <v>100</v>
      </c>
      <c r="J550" s="324"/>
    </row>
    <row r="551" spans="1:10" s="271" customFormat="1" ht="33.75" x14ac:dyDescent="0.2">
      <c r="A551" s="295" t="s">
        <v>695</v>
      </c>
      <c r="B551" s="326">
        <v>912</v>
      </c>
      <c r="C551" s="296">
        <v>4</v>
      </c>
      <c r="D551" s="296">
        <v>1</v>
      </c>
      <c r="E551" s="297">
        <v>8900000110</v>
      </c>
      <c r="F551" s="298">
        <v>100</v>
      </c>
      <c r="G551" s="299">
        <v>9415.2999999999993</v>
      </c>
      <c r="H551" s="299">
        <v>9415.2999999999993</v>
      </c>
      <c r="I551" s="289">
        <f t="shared" si="8"/>
        <v>100</v>
      </c>
      <c r="J551" s="324"/>
    </row>
    <row r="552" spans="1:10" s="271" customFormat="1" ht="11.25" x14ac:dyDescent="0.2">
      <c r="A552" s="295" t="s">
        <v>712</v>
      </c>
      <c r="B552" s="326">
        <v>912</v>
      </c>
      <c r="C552" s="296">
        <v>4</v>
      </c>
      <c r="D552" s="296">
        <v>1</v>
      </c>
      <c r="E552" s="297">
        <v>8900000190</v>
      </c>
      <c r="F552" s="298"/>
      <c r="G552" s="299">
        <v>1315.3</v>
      </c>
      <c r="H552" s="299">
        <v>1033</v>
      </c>
      <c r="I552" s="289">
        <f t="shared" si="8"/>
        <v>78.537215844294082</v>
      </c>
      <c r="J552" s="324"/>
    </row>
    <row r="553" spans="1:10" s="271" customFormat="1" ht="33.75" x14ac:dyDescent="0.2">
      <c r="A553" s="295" t="s">
        <v>695</v>
      </c>
      <c r="B553" s="326">
        <v>912</v>
      </c>
      <c r="C553" s="296">
        <v>4</v>
      </c>
      <c r="D553" s="296">
        <v>1</v>
      </c>
      <c r="E553" s="297">
        <v>8900000190</v>
      </c>
      <c r="F553" s="298">
        <v>100</v>
      </c>
      <c r="G553" s="299">
        <v>234.5</v>
      </c>
      <c r="H553" s="299">
        <v>217.7</v>
      </c>
      <c r="I553" s="289">
        <f t="shared" si="8"/>
        <v>92.835820895522374</v>
      </c>
      <c r="J553" s="324"/>
    </row>
    <row r="554" spans="1:10" s="271" customFormat="1" ht="11.25" x14ac:dyDescent="0.2">
      <c r="A554" s="295" t="s">
        <v>698</v>
      </c>
      <c r="B554" s="326">
        <v>912</v>
      </c>
      <c r="C554" s="296">
        <v>4</v>
      </c>
      <c r="D554" s="296">
        <v>1</v>
      </c>
      <c r="E554" s="297">
        <v>8900000190</v>
      </c>
      <c r="F554" s="298">
        <v>200</v>
      </c>
      <c r="G554" s="299">
        <v>980.6</v>
      </c>
      <c r="H554" s="299">
        <v>761.6</v>
      </c>
      <c r="I554" s="289">
        <f t="shared" si="8"/>
        <v>77.666734652253723</v>
      </c>
      <c r="J554" s="324"/>
    </row>
    <row r="555" spans="1:10" s="285" customFormat="1" ht="11.25" x14ac:dyDescent="0.15">
      <c r="A555" s="295" t="s">
        <v>713</v>
      </c>
      <c r="B555" s="326">
        <v>912</v>
      </c>
      <c r="C555" s="296">
        <v>4</v>
      </c>
      <c r="D555" s="296">
        <v>1</v>
      </c>
      <c r="E555" s="297">
        <v>8900000190</v>
      </c>
      <c r="F555" s="298">
        <v>800</v>
      </c>
      <c r="G555" s="299">
        <v>100.2</v>
      </c>
      <c r="H555" s="299">
        <v>53.7</v>
      </c>
      <c r="I555" s="289">
        <f t="shared" si="8"/>
        <v>53.592814371257489</v>
      </c>
      <c r="J555" s="324"/>
    </row>
    <row r="556" spans="1:10" s="271" customFormat="1" ht="11.25" x14ac:dyDescent="0.2">
      <c r="A556" s="295" t="s">
        <v>848</v>
      </c>
      <c r="B556" s="326">
        <v>912</v>
      </c>
      <c r="C556" s="296">
        <v>4</v>
      </c>
      <c r="D556" s="296">
        <v>5</v>
      </c>
      <c r="E556" s="297"/>
      <c r="F556" s="298"/>
      <c r="G556" s="299">
        <v>18518.8</v>
      </c>
      <c r="H556" s="299">
        <v>18468.400000000001</v>
      </c>
      <c r="I556" s="289">
        <f t="shared" si="8"/>
        <v>99.727844136769122</v>
      </c>
      <c r="J556" s="324"/>
    </row>
    <row r="557" spans="1:10" s="271" customFormat="1" ht="11.25" x14ac:dyDescent="0.2">
      <c r="A557" s="295" t="s">
        <v>712</v>
      </c>
      <c r="B557" s="326">
        <v>912</v>
      </c>
      <c r="C557" s="296">
        <v>4</v>
      </c>
      <c r="D557" s="296">
        <v>5</v>
      </c>
      <c r="E557" s="297">
        <v>8900000000</v>
      </c>
      <c r="F557" s="298"/>
      <c r="G557" s="299">
        <v>3631.9</v>
      </c>
      <c r="H557" s="299">
        <v>3611.8</v>
      </c>
      <c r="I557" s="289">
        <f t="shared" si="8"/>
        <v>99.44657066549189</v>
      </c>
      <c r="J557" s="324"/>
    </row>
    <row r="558" spans="1:10" s="271" customFormat="1" ht="11.25" x14ac:dyDescent="0.2">
      <c r="A558" s="295" t="s">
        <v>712</v>
      </c>
      <c r="B558" s="326">
        <v>912</v>
      </c>
      <c r="C558" s="296">
        <v>4</v>
      </c>
      <c r="D558" s="296">
        <v>5</v>
      </c>
      <c r="E558" s="297">
        <v>8900000110</v>
      </c>
      <c r="F558" s="298"/>
      <c r="G558" s="299">
        <v>3542</v>
      </c>
      <c r="H558" s="299">
        <v>3542</v>
      </c>
      <c r="I558" s="289">
        <f t="shared" si="8"/>
        <v>100</v>
      </c>
      <c r="J558" s="324"/>
    </row>
    <row r="559" spans="1:10" s="271" customFormat="1" ht="33.75" x14ac:dyDescent="0.2">
      <c r="A559" s="295" t="s">
        <v>695</v>
      </c>
      <c r="B559" s="326">
        <v>912</v>
      </c>
      <c r="C559" s="296">
        <v>4</v>
      </c>
      <c r="D559" s="296">
        <v>5</v>
      </c>
      <c r="E559" s="297">
        <v>8900000110</v>
      </c>
      <c r="F559" s="298">
        <v>100</v>
      </c>
      <c r="G559" s="299">
        <v>3542</v>
      </c>
      <c r="H559" s="299">
        <v>3542</v>
      </c>
      <c r="I559" s="289">
        <f t="shared" si="8"/>
        <v>100</v>
      </c>
      <c r="J559" s="324"/>
    </row>
    <row r="560" spans="1:10" s="271" customFormat="1" ht="11.25" x14ac:dyDescent="0.2">
      <c r="A560" s="295" t="s">
        <v>712</v>
      </c>
      <c r="B560" s="326">
        <v>912</v>
      </c>
      <c r="C560" s="296">
        <v>4</v>
      </c>
      <c r="D560" s="296">
        <v>5</v>
      </c>
      <c r="E560" s="297">
        <v>8900000190</v>
      </c>
      <c r="F560" s="298"/>
      <c r="G560" s="299">
        <v>89.9</v>
      </c>
      <c r="H560" s="299">
        <v>69.8</v>
      </c>
      <c r="I560" s="289">
        <f t="shared" si="8"/>
        <v>77.641824249165737</v>
      </c>
      <c r="J560" s="324"/>
    </row>
    <row r="561" spans="1:10" s="271" customFormat="1" ht="33.75" x14ac:dyDescent="0.2">
      <c r="A561" s="295" t="s">
        <v>695</v>
      </c>
      <c r="B561" s="326">
        <v>912</v>
      </c>
      <c r="C561" s="296">
        <v>4</v>
      </c>
      <c r="D561" s="296">
        <v>5</v>
      </c>
      <c r="E561" s="297">
        <v>8900000190</v>
      </c>
      <c r="F561" s="298">
        <v>100</v>
      </c>
      <c r="G561" s="299">
        <v>13.7</v>
      </c>
      <c r="H561" s="299">
        <v>1.5</v>
      </c>
      <c r="I561" s="289">
        <f t="shared" si="8"/>
        <v>10.948905109489052</v>
      </c>
      <c r="J561" s="324"/>
    </row>
    <row r="562" spans="1:10" s="271" customFormat="1" ht="11.25" x14ac:dyDescent="0.2">
      <c r="A562" s="295" t="s">
        <v>698</v>
      </c>
      <c r="B562" s="326">
        <v>912</v>
      </c>
      <c r="C562" s="296">
        <v>4</v>
      </c>
      <c r="D562" s="296">
        <v>5</v>
      </c>
      <c r="E562" s="297">
        <v>8900000190</v>
      </c>
      <c r="F562" s="298">
        <v>200</v>
      </c>
      <c r="G562" s="299">
        <v>76.2</v>
      </c>
      <c r="H562" s="299">
        <v>68.3</v>
      </c>
      <c r="I562" s="289">
        <f t="shared" si="8"/>
        <v>89.632545931758528</v>
      </c>
      <c r="J562" s="324"/>
    </row>
    <row r="563" spans="1:10" s="271" customFormat="1" ht="11.25" x14ac:dyDescent="0.2">
      <c r="A563" s="295" t="s">
        <v>700</v>
      </c>
      <c r="B563" s="326">
        <v>912</v>
      </c>
      <c r="C563" s="296">
        <v>4</v>
      </c>
      <c r="D563" s="296">
        <v>5</v>
      </c>
      <c r="E563" s="297">
        <v>9900000000</v>
      </c>
      <c r="F563" s="298"/>
      <c r="G563" s="299">
        <v>14886.9</v>
      </c>
      <c r="H563" s="299">
        <v>14856.6</v>
      </c>
      <c r="I563" s="289">
        <f t="shared" si="8"/>
        <v>99.796465348729427</v>
      </c>
      <c r="J563" s="324"/>
    </row>
    <row r="564" spans="1:10" s="271" customFormat="1" ht="56.25" x14ac:dyDescent="0.2">
      <c r="A564" s="295" t="s">
        <v>906</v>
      </c>
      <c r="B564" s="326">
        <v>912</v>
      </c>
      <c r="C564" s="296">
        <v>4</v>
      </c>
      <c r="D564" s="296">
        <v>5</v>
      </c>
      <c r="E564" s="297">
        <v>9900059200</v>
      </c>
      <c r="F564" s="298"/>
      <c r="G564" s="299">
        <v>101</v>
      </c>
      <c r="H564" s="299">
        <v>101</v>
      </c>
      <c r="I564" s="289">
        <f t="shared" si="8"/>
        <v>100</v>
      </c>
      <c r="J564" s="324"/>
    </row>
    <row r="565" spans="1:10" s="271" customFormat="1" ht="11.25" x14ac:dyDescent="0.2">
      <c r="A565" s="295" t="s">
        <v>698</v>
      </c>
      <c r="B565" s="326">
        <v>912</v>
      </c>
      <c r="C565" s="296">
        <v>4</v>
      </c>
      <c r="D565" s="296">
        <v>5</v>
      </c>
      <c r="E565" s="297">
        <v>9900059200</v>
      </c>
      <c r="F565" s="298">
        <v>200</v>
      </c>
      <c r="G565" s="299">
        <v>101</v>
      </c>
      <c r="H565" s="299">
        <v>101</v>
      </c>
      <c r="I565" s="289">
        <f t="shared" si="8"/>
        <v>100</v>
      </c>
      <c r="J565" s="324"/>
    </row>
    <row r="566" spans="1:10" s="271" customFormat="1" ht="56.25" x14ac:dyDescent="0.2">
      <c r="A566" s="295" t="s">
        <v>907</v>
      </c>
      <c r="B566" s="326">
        <v>912</v>
      </c>
      <c r="C566" s="296">
        <v>4</v>
      </c>
      <c r="D566" s="296">
        <v>5</v>
      </c>
      <c r="E566" s="297">
        <v>9900059700</v>
      </c>
      <c r="F566" s="298"/>
      <c r="G566" s="299">
        <v>14785.9</v>
      </c>
      <c r="H566" s="299">
        <v>14755.6</v>
      </c>
      <c r="I566" s="289">
        <f t="shared" si="8"/>
        <v>99.795075037704848</v>
      </c>
      <c r="J566" s="324"/>
    </row>
    <row r="567" spans="1:10" s="271" customFormat="1" ht="33.75" x14ac:dyDescent="0.2">
      <c r="A567" s="295" t="s">
        <v>695</v>
      </c>
      <c r="B567" s="326">
        <v>912</v>
      </c>
      <c r="C567" s="296">
        <v>4</v>
      </c>
      <c r="D567" s="296">
        <v>5</v>
      </c>
      <c r="E567" s="297">
        <v>9900059700</v>
      </c>
      <c r="F567" s="298">
        <v>100</v>
      </c>
      <c r="G567" s="299">
        <v>11508.8</v>
      </c>
      <c r="H567" s="299">
        <v>11506.2</v>
      </c>
      <c r="I567" s="289">
        <f t="shared" si="8"/>
        <v>99.977408591686384</v>
      </c>
      <c r="J567" s="324"/>
    </row>
    <row r="568" spans="1:10" s="271" customFormat="1" ht="11.25" x14ac:dyDescent="0.2">
      <c r="A568" s="295" t="s">
        <v>698</v>
      </c>
      <c r="B568" s="326">
        <v>912</v>
      </c>
      <c r="C568" s="296">
        <v>4</v>
      </c>
      <c r="D568" s="296">
        <v>5</v>
      </c>
      <c r="E568" s="297">
        <v>9900059700</v>
      </c>
      <c r="F568" s="298">
        <v>200</v>
      </c>
      <c r="G568" s="299">
        <v>3277.1</v>
      </c>
      <c r="H568" s="299">
        <v>3249.4</v>
      </c>
      <c r="I568" s="289">
        <f t="shared" si="8"/>
        <v>99.154740471758572</v>
      </c>
      <c r="J568" s="324"/>
    </row>
    <row r="569" spans="1:10" s="271" customFormat="1" ht="11.25" x14ac:dyDescent="0.2">
      <c r="A569" s="295" t="s">
        <v>908</v>
      </c>
      <c r="B569" s="326">
        <v>912</v>
      </c>
      <c r="C569" s="296">
        <v>4</v>
      </c>
      <c r="D569" s="296">
        <v>6</v>
      </c>
      <c r="E569" s="297"/>
      <c r="F569" s="298"/>
      <c r="G569" s="299">
        <v>24614.799999999999</v>
      </c>
      <c r="H569" s="299">
        <v>23381.9</v>
      </c>
      <c r="I569" s="289">
        <f t="shared" si="8"/>
        <v>94.99122479158882</v>
      </c>
      <c r="J569" s="324"/>
    </row>
    <row r="570" spans="1:10" s="271" customFormat="1" ht="33.75" x14ac:dyDescent="0.2">
      <c r="A570" s="295" t="s">
        <v>909</v>
      </c>
      <c r="B570" s="326">
        <v>912</v>
      </c>
      <c r="C570" s="296">
        <v>4</v>
      </c>
      <c r="D570" s="296">
        <v>6</v>
      </c>
      <c r="E570" s="297">
        <v>2500000000</v>
      </c>
      <c r="F570" s="298"/>
      <c r="G570" s="299">
        <v>16937.400000000001</v>
      </c>
      <c r="H570" s="299">
        <v>15704.5</v>
      </c>
      <c r="I570" s="289">
        <f t="shared" si="8"/>
        <v>92.720842632281219</v>
      </c>
      <c r="J570" s="324"/>
    </row>
    <row r="571" spans="1:10" s="271" customFormat="1" ht="11.25" x14ac:dyDescent="0.2">
      <c r="A571" s="295" t="s">
        <v>910</v>
      </c>
      <c r="B571" s="326">
        <v>912</v>
      </c>
      <c r="C571" s="296">
        <v>4</v>
      </c>
      <c r="D571" s="296">
        <v>6</v>
      </c>
      <c r="E571" s="297">
        <v>2500002500</v>
      </c>
      <c r="F571" s="298"/>
      <c r="G571" s="299">
        <v>2836.6</v>
      </c>
      <c r="H571" s="299">
        <v>1670</v>
      </c>
      <c r="I571" s="289">
        <f t="shared" si="8"/>
        <v>58.873299019953464</v>
      </c>
      <c r="J571" s="324"/>
    </row>
    <row r="572" spans="1:10" s="271" customFormat="1" ht="11.25" x14ac:dyDescent="0.2">
      <c r="A572" s="295" t="s">
        <v>698</v>
      </c>
      <c r="B572" s="326">
        <v>912</v>
      </c>
      <c r="C572" s="296">
        <v>4</v>
      </c>
      <c r="D572" s="296">
        <v>6</v>
      </c>
      <c r="E572" s="297">
        <v>2500002500</v>
      </c>
      <c r="F572" s="298">
        <v>200</v>
      </c>
      <c r="G572" s="299">
        <v>2836.6</v>
      </c>
      <c r="H572" s="299">
        <v>1670</v>
      </c>
      <c r="I572" s="289">
        <f t="shared" si="8"/>
        <v>58.873299019953464</v>
      </c>
      <c r="J572" s="324"/>
    </row>
    <row r="573" spans="1:10" s="271" customFormat="1" ht="11.25" x14ac:dyDescent="0.2">
      <c r="A573" s="295" t="s">
        <v>911</v>
      </c>
      <c r="B573" s="326">
        <v>912</v>
      </c>
      <c r="C573" s="296">
        <v>4</v>
      </c>
      <c r="D573" s="296">
        <v>6</v>
      </c>
      <c r="E573" s="297">
        <v>2500005120</v>
      </c>
      <c r="F573" s="298"/>
      <c r="G573" s="299">
        <v>163.4</v>
      </c>
      <c r="H573" s="299">
        <v>97.4</v>
      </c>
      <c r="I573" s="289">
        <f t="shared" si="8"/>
        <v>59.608323133414927</v>
      </c>
      <c r="J573" s="324"/>
    </row>
    <row r="574" spans="1:10" s="271" customFormat="1" ht="11.25" x14ac:dyDescent="0.2">
      <c r="A574" s="295" t="s">
        <v>698</v>
      </c>
      <c r="B574" s="326">
        <v>912</v>
      </c>
      <c r="C574" s="296">
        <v>4</v>
      </c>
      <c r="D574" s="296">
        <v>6</v>
      </c>
      <c r="E574" s="297">
        <v>2500005120</v>
      </c>
      <c r="F574" s="298">
        <v>200</v>
      </c>
      <c r="G574" s="299">
        <v>97.4</v>
      </c>
      <c r="H574" s="299">
        <v>97.4</v>
      </c>
      <c r="I574" s="289">
        <f t="shared" si="8"/>
        <v>100</v>
      </c>
      <c r="J574" s="324"/>
    </row>
    <row r="575" spans="1:10" s="271" customFormat="1" ht="11.25" x14ac:dyDescent="0.2">
      <c r="A575" s="295" t="s">
        <v>713</v>
      </c>
      <c r="B575" s="326">
        <v>912</v>
      </c>
      <c r="C575" s="296">
        <v>4</v>
      </c>
      <c r="D575" s="296">
        <v>6</v>
      </c>
      <c r="E575" s="297">
        <v>2500005120</v>
      </c>
      <c r="F575" s="298">
        <v>800</v>
      </c>
      <c r="G575" s="299">
        <v>66</v>
      </c>
      <c r="H575" s="299">
        <v>0</v>
      </c>
      <c r="I575" s="289">
        <f t="shared" si="8"/>
        <v>0</v>
      </c>
      <c r="J575" s="324"/>
    </row>
    <row r="576" spans="1:10" s="271" customFormat="1" ht="22.5" x14ac:dyDescent="0.2">
      <c r="A576" s="295" t="s">
        <v>912</v>
      </c>
      <c r="B576" s="326">
        <v>912</v>
      </c>
      <c r="C576" s="296">
        <v>4</v>
      </c>
      <c r="D576" s="296">
        <v>6</v>
      </c>
      <c r="E576" s="297" t="s">
        <v>913</v>
      </c>
      <c r="F576" s="298"/>
      <c r="G576" s="299">
        <v>13937.4</v>
      </c>
      <c r="H576" s="299">
        <v>13937.1</v>
      </c>
      <c r="I576" s="289">
        <f t="shared" si="8"/>
        <v>99.997847518188479</v>
      </c>
      <c r="J576" s="324"/>
    </row>
    <row r="577" spans="1:10" s="271" customFormat="1" ht="11.25" x14ac:dyDescent="0.2">
      <c r="A577" s="295" t="s">
        <v>698</v>
      </c>
      <c r="B577" s="326">
        <v>912</v>
      </c>
      <c r="C577" s="296">
        <v>4</v>
      </c>
      <c r="D577" s="296">
        <v>6</v>
      </c>
      <c r="E577" s="297" t="s">
        <v>913</v>
      </c>
      <c r="F577" s="298">
        <v>200</v>
      </c>
      <c r="G577" s="299">
        <v>21.3</v>
      </c>
      <c r="H577" s="299">
        <v>21</v>
      </c>
      <c r="I577" s="289">
        <f t="shared" si="8"/>
        <v>98.591549295774655</v>
      </c>
      <c r="J577" s="324"/>
    </row>
    <row r="578" spans="1:10" s="271" customFormat="1" ht="11.25" x14ac:dyDescent="0.2">
      <c r="A578" s="295" t="s">
        <v>914</v>
      </c>
      <c r="B578" s="326">
        <v>912</v>
      </c>
      <c r="C578" s="296">
        <v>4</v>
      </c>
      <c r="D578" s="296">
        <v>6</v>
      </c>
      <c r="E578" s="297" t="s">
        <v>913</v>
      </c>
      <c r="F578" s="298">
        <v>400</v>
      </c>
      <c r="G578" s="299">
        <v>13916.1</v>
      </c>
      <c r="H578" s="299">
        <v>13916.1</v>
      </c>
      <c r="I578" s="289">
        <f t="shared" si="8"/>
        <v>100</v>
      </c>
      <c r="J578" s="324"/>
    </row>
    <row r="579" spans="1:10" s="271" customFormat="1" ht="11.25" x14ac:dyDescent="0.2">
      <c r="A579" s="295" t="s">
        <v>915</v>
      </c>
      <c r="B579" s="326">
        <v>912</v>
      </c>
      <c r="C579" s="296">
        <v>4</v>
      </c>
      <c r="D579" s="296">
        <v>6</v>
      </c>
      <c r="E579" s="297">
        <v>8100000000</v>
      </c>
      <c r="F579" s="298"/>
      <c r="G579" s="299">
        <v>7677.4</v>
      </c>
      <c r="H579" s="299">
        <v>7677.4</v>
      </c>
      <c r="I579" s="289">
        <f t="shared" si="8"/>
        <v>100</v>
      </c>
      <c r="J579" s="324"/>
    </row>
    <row r="580" spans="1:10" s="271" customFormat="1" ht="11.25" x14ac:dyDescent="0.2">
      <c r="A580" s="295" t="s">
        <v>916</v>
      </c>
      <c r="B580" s="326">
        <v>912</v>
      </c>
      <c r="C580" s="296">
        <v>4</v>
      </c>
      <c r="D580" s="296">
        <v>6</v>
      </c>
      <c r="E580" s="297">
        <v>8100051280</v>
      </c>
      <c r="F580" s="298"/>
      <c r="G580" s="299">
        <v>7677.4</v>
      </c>
      <c r="H580" s="299">
        <v>7677.4</v>
      </c>
      <c r="I580" s="289">
        <f t="shared" si="8"/>
        <v>100</v>
      </c>
      <c r="J580" s="324"/>
    </row>
    <row r="581" spans="1:10" s="271" customFormat="1" ht="11.25" x14ac:dyDescent="0.2">
      <c r="A581" s="295" t="s">
        <v>698</v>
      </c>
      <c r="B581" s="326">
        <v>912</v>
      </c>
      <c r="C581" s="296">
        <v>4</v>
      </c>
      <c r="D581" s="296">
        <v>6</v>
      </c>
      <c r="E581" s="297">
        <v>8100051280</v>
      </c>
      <c r="F581" s="298">
        <v>200</v>
      </c>
      <c r="G581" s="299">
        <v>7677.4</v>
      </c>
      <c r="H581" s="299">
        <v>7677.4</v>
      </c>
      <c r="I581" s="289">
        <f t="shared" si="8"/>
        <v>100</v>
      </c>
      <c r="J581" s="324"/>
    </row>
    <row r="582" spans="1:10" s="271" customFormat="1" ht="11.25" x14ac:dyDescent="0.2">
      <c r="A582" s="295" t="s">
        <v>917</v>
      </c>
      <c r="B582" s="326">
        <v>912</v>
      </c>
      <c r="C582" s="296">
        <v>4</v>
      </c>
      <c r="D582" s="296">
        <v>7</v>
      </c>
      <c r="E582" s="297"/>
      <c r="F582" s="298"/>
      <c r="G582" s="299">
        <v>533773.6</v>
      </c>
      <c r="H582" s="299">
        <v>531838.1</v>
      </c>
      <c r="I582" s="289">
        <f t="shared" si="8"/>
        <v>99.637393082010803</v>
      </c>
      <c r="J582" s="324"/>
    </row>
    <row r="583" spans="1:10" s="271" customFormat="1" ht="22.5" x14ac:dyDescent="0.2">
      <c r="A583" s="295" t="s">
        <v>918</v>
      </c>
      <c r="B583" s="326">
        <v>912</v>
      </c>
      <c r="C583" s="296">
        <v>4</v>
      </c>
      <c r="D583" s="296">
        <v>7</v>
      </c>
      <c r="E583" s="297">
        <v>2100000000</v>
      </c>
      <c r="F583" s="298"/>
      <c r="G583" s="299">
        <v>525829.1</v>
      </c>
      <c r="H583" s="299">
        <v>525669.4</v>
      </c>
      <c r="I583" s="289">
        <f t="shared" si="8"/>
        <v>99.969628915554509</v>
      </c>
      <c r="J583" s="324"/>
    </row>
    <row r="584" spans="1:10" s="271" customFormat="1" ht="11.25" x14ac:dyDescent="0.2">
      <c r="A584" s="295" t="s">
        <v>919</v>
      </c>
      <c r="B584" s="326">
        <v>912</v>
      </c>
      <c r="C584" s="296">
        <v>4</v>
      </c>
      <c r="D584" s="296">
        <v>7</v>
      </c>
      <c r="E584" s="297">
        <v>2110000000</v>
      </c>
      <c r="F584" s="298"/>
      <c r="G584" s="299">
        <v>343127.8</v>
      </c>
      <c r="H584" s="299">
        <v>343127.7</v>
      </c>
      <c r="I584" s="289">
        <f t="shared" si="8"/>
        <v>99.999970856339829</v>
      </c>
      <c r="J584" s="324"/>
    </row>
    <row r="585" spans="1:10" s="271" customFormat="1" ht="11.25" x14ac:dyDescent="0.2">
      <c r="A585" s="295" t="s">
        <v>920</v>
      </c>
      <c r="B585" s="326">
        <v>912</v>
      </c>
      <c r="C585" s="296">
        <v>4</v>
      </c>
      <c r="D585" s="296">
        <v>7</v>
      </c>
      <c r="E585" s="297">
        <v>2110100000</v>
      </c>
      <c r="F585" s="298"/>
      <c r="G585" s="299">
        <v>217294.4</v>
      </c>
      <c r="H585" s="299">
        <v>217294.3</v>
      </c>
      <c r="I585" s="289">
        <f t="shared" si="8"/>
        <v>99.999953979485895</v>
      </c>
      <c r="J585" s="324"/>
    </row>
    <row r="586" spans="1:10" s="271" customFormat="1" ht="11.25" x14ac:dyDescent="0.2">
      <c r="A586" s="295" t="s">
        <v>921</v>
      </c>
      <c r="B586" s="326">
        <v>912</v>
      </c>
      <c r="C586" s="296">
        <v>4</v>
      </c>
      <c r="D586" s="296">
        <v>7</v>
      </c>
      <c r="E586" s="297">
        <v>2110151290</v>
      </c>
      <c r="F586" s="298"/>
      <c r="G586" s="299">
        <v>163370.6</v>
      </c>
      <c r="H586" s="299">
        <v>163370.5</v>
      </c>
      <c r="I586" s="289">
        <f t="shared" si="8"/>
        <v>99.99993878947619</v>
      </c>
      <c r="J586" s="324"/>
    </row>
    <row r="587" spans="1:10" s="271" customFormat="1" ht="22.5" x14ac:dyDescent="0.2">
      <c r="A587" s="295" t="s">
        <v>724</v>
      </c>
      <c r="B587" s="326">
        <v>912</v>
      </c>
      <c r="C587" s="296">
        <v>4</v>
      </c>
      <c r="D587" s="296">
        <v>7</v>
      </c>
      <c r="E587" s="297">
        <v>2110151290</v>
      </c>
      <c r="F587" s="298">
        <v>600</v>
      </c>
      <c r="G587" s="299">
        <v>163370.6</v>
      </c>
      <c r="H587" s="299">
        <v>163370.5</v>
      </c>
      <c r="I587" s="289">
        <f t="shared" si="8"/>
        <v>99.99993878947619</v>
      </c>
      <c r="J587" s="324"/>
    </row>
    <row r="588" spans="1:10" s="271" customFormat="1" ht="22.5" x14ac:dyDescent="0.2">
      <c r="A588" s="295" t="s">
        <v>922</v>
      </c>
      <c r="B588" s="326">
        <v>912</v>
      </c>
      <c r="C588" s="296">
        <v>4</v>
      </c>
      <c r="D588" s="296">
        <v>7</v>
      </c>
      <c r="E588" s="297" t="s">
        <v>923</v>
      </c>
      <c r="F588" s="298"/>
      <c r="G588" s="299">
        <v>53923.8</v>
      </c>
      <c r="H588" s="299">
        <v>53923.8</v>
      </c>
      <c r="I588" s="289">
        <f t="shared" si="8"/>
        <v>100</v>
      </c>
      <c r="J588" s="324"/>
    </row>
    <row r="589" spans="1:10" s="271" customFormat="1" ht="22.5" x14ac:dyDescent="0.2">
      <c r="A589" s="295" t="s">
        <v>724</v>
      </c>
      <c r="B589" s="326">
        <v>912</v>
      </c>
      <c r="C589" s="296">
        <v>4</v>
      </c>
      <c r="D589" s="296">
        <v>7</v>
      </c>
      <c r="E589" s="297" t="s">
        <v>923</v>
      </c>
      <c r="F589" s="298">
        <v>600</v>
      </c>
      <c r="G589" s="299">
        <v>53923.8</v>
      </c>
      <c r="H589" s="299">
        <v>53923.8</v>
      </c>
      <c r="I589" s="289">
        <f t="shared" si="8"/>
        <v>100</v>
      </c>
      <c r="J589" s="324"/>
    </row>
    <row r="590" spans="1:10" s="271" customFormat="1" ht="11.25" x14ac:dyDescent="0.2">
      <c r="A590" s="295" t="s">
        <v>924</v>
      </c>
      <c r="B590" s="326">
        <v>912</v>
      </c>
      <c r="C590" s="296">
        <v>4</v>
      </c>
      <c r="D590" s="296">
        <v>7</v>
      </c>
      <c r="E590" s="297" t="s">
        <v>925</v>
      </c>
      <c r="F590" s="298"/>
      <c r="G590" s="299">
        <v>125833.4</v>
      </c>
      <c r="H590" s="299">
        <v>125833.4</v>
      </c>
      <c r="I590" s="289">
        <f t="shared" ref="I590:I653" si="9">+H590/G590*100</f>
        <v>100</v>
      </c>
      <c r="J590" s="324"/>
    </row>
    <row r="591" spans="1:10" s="271" customFormat="1" ht="11.25" x14ac:dyDescent="0.2">
      <c r="A591" s="295" t="s">
        <v>926</v>
      </c>
      <c r="B591" s="326">
        <v>912</v>
      </c>
      <c r="C591" s="296">
        <v>4</v>
      </c>
      <c r="D591" s="296">
        <v>7</v>
      </c>
      <c r="E591" s="297" t="s">
        <v>927</v>
      </c>
      <c r="F591" s="298"/>
      <c r="G591" s="299">
        <v>29584.799999999999</v>
      </c>
      <c r="H591" s="299">
        <v>29584.799999999999</v>
      </c>
      <c r="I591" s="289">
        <f t="shared" si="9"/>
        <v>100</v>
      </c>
      <c r="J591" s="324"/>
    </row>
    <row r="592" spans="1:10" s="271" customFormat="1" ht="22.5" x14ac:dyDescent="0.2">
      <c r="A592" s="295" t="s">
        <v>724</v>
      </c>
      <c r="B592" s="326">
        <v>912</v>
      </c>
      <c r="C592" s="296">
        <v>4</v>
      </c>
      <c r="D592" s="296">
        <v>7</v>
      </c>
      <c r="E592" s="297" t="s">
        <v>927</v>
      </c>
      <c r="F592" s="298">
        <v>600</v>
      </c>
      <c r="G592" s="299">
        <v>29584.799999999999</v>
      </c>
      <c r="H592" s="299">
        <v>29584.799999999999</v>
      </c>
      <c r="I592" s="289">
        <f t="shared" si="9"/>
        <v>100</v>
      </c>
      <c r="J592" s="324"/>
    </row>
    <row r="593" spans="1:10" s="271" customFormat="1" ht="33.75" x14ac:dyDescent="0.2">
      <c r="A593" s="295" t="s">
        <v>928</v>
      </c>
      <c r="B593" s="326">
        <v>912</v>
      </c>
      <c r="C593" s="296">
        <v>4</v>
      </c>
      <c r="D593" s="296">
        <v>7</v>
      </c>
      <c r="E593" s="297" t="s">
        <v>929</v>
      </c>
      <c r="F593" s="298"/>
      <c r="G593" s="299">
        <v>8684.2000000000007</v>
      </c>
      <c r="H593" s="299">
        <v>8684.2000000000007</v>
      </c>
      <c r="I593" s="289">
        <f t="shared" si="9"/>
        <v>100</v>
      </c>
      <c r="J593" s="324"/>
    </row>
    <row r="594" spans="1:10" s="271" customFormat="1" ht="11.25" x14ac:dyDescent="0.2">
      <c r="A594" s="295" t="s">
        <v>698</v>
      </c>
      <c r="B594" s="326">
        <v>912</v>
      </c>
      <c r="C594" s="296">
        <v>4</v>
      </c>
      <c r="D594" s="296">
        <v>7</v>
      </c>
      <c r="E594" s="297" t="s">
        <v>929</v>
      </c>
      <c r="F594" s="298">
        <v>200</v>
      </c>
      <c r="G594" s="299">
        <v>8684.2000000000007</v>
      </c>
      <c r="H594" s="299">
        <v>8684.2000000000007</v>
      </c>
      <c r="I594" s="289">
        <f t="shared" si="9"/>
        <v>100</v>
      </c>
      <c r="J594" s="324"/>
    </row>
    <row r="595" spans="1:10" s="271" customFormat="1" ht="11.25" x14ac:dyDescent="0.2">
      <c r="A595" s="295" t="s">
        <v>930</v>
      </c>
      <c r="B595" s="326">
        <v>912</v>
      </c>
      <c r="C595" s="296">
        <v>4</v>
      </c>
      <c r="D595" s="296">
        <v>7</v>
      </c>
      <c r="E595" s="297" t="s">
        <v>931</v>
      </c>
      <c r="F595" s="298"/>
      <c r="G595" s="299">
        <v>277.10000000000002</v>
      </c>
      <c r="H595" s="299">
        <v>277.10000000000002</v>
      </c>
      <c r="I595" s="289">
        <f t="shared" si="9"/>
        <v>100</v>
      </c>
      <c r="J595" s="324"/>
    </row>
    <row r="596" spans="1:10" s="271" customFormat="1" ht="22.5" x14ac:dyDescent="0.2">
      <c r="A596" s="295" t="s">
        <v>724</v>
      </c>
      <c r="B596" s="326">
        <v>912</v>
      </c>
      <c r="C596" s="296">
        <v>4</v>
      </c>
      <c r="D596" s="296">
        <v>7</v>
      </c>
      <c r="E596" s="297" t="s">
        <v>931</v>
      </c>
      <c r="F596" s="298">
        <v>600</v>
      </c>
      <c r="G596" s="299">
        <v>277.10000000000002</v>
      </c>
      <c r="H596" s="299">
        <v>277.10000000000002</v>
      </c>
      <c r="I596" s="289">
        <f t="shared" si="9"/>
        <v>100</v>
      </c>
      <c r="J596" s="324"/>
    </row>
    <row r="597" spans="1:10" s="271" customFormat="1" ht="22.5" x14ac:dyDescent="0.2">
      <c r="A597" s="295" t="s">
        <v>932</v>
      </c>
      <c r="B597" s="326">
        <v>912</v>
      </c>
      <c r="C597" s="296">
        <v>4</v>
      </c>
      <c r="D597" s="296">
        <v>7</v>
      </c>
      <c r="E597" s="297" t="s">
        <v>933</v>
      </c>
      <c r="F597" s="298"/>
      <c r="G597" s="299">
        <v>87287.3</v>
      </c>
      <c r="H597" s="299">
        <v>87287.3</v>
      </c>
      <c r="I597" s="289">
        <f t="shared" si="9"/>
        <v>100</v>
      </c>
      <c r="J597" s="324"/>
    </row>
    <row r="598" spans="1:10" s="271" customFormat="1" ht="11.25" x14ac:dyDescent="0.2">
      <c r="A598" s="295" t="s">
        <v>698</v>
      </c>
      <c r="B598" s="326">
        <v>912</v>
      </c>
      <c r="C598" s="296">
        <v>4</v>
      </c>
      <c r="D598" s="296">
        <v>7</v>
      </c>
      <c r="E598" s="297" t="s">
        <v>933</v>
      </c>
      <c r="F598" s="298">
        <v>200</v>
      </c>
      <c r="G598" s="299">
        <v>87287.3</v>
      </c>
      <c r="H598" s="299">
        <v>87287.3</v>
      </c>
      <c r="I598" s="289">
        <f t="shared" si="9"/>
        <v>100</v>
      </c>
      <c r="J598" s="324"/>
    </row>
    <row r="599" spans="1:10" s="271" customFormat="1" ht="11.25" x14ac:dyDescent="0.2">
      <c r="A599" s="295" t="s">
        <v>934</v>
      </c>
      <c r="B599" s="326">
        <v>912</v>
      </c>
      <c r="C599" s="296">
        <v>4</v>
      </c>
      <c r="D599" s="296">
        <v>7</v>
      </c>
      <c r="E599" s="297">
        <v>2120000000</v>
      </c>
      <c r="F599" s="298"/>
      <c r="G599" s="299">
        <v>182701.3</v>
      </c>
      <c r="H599" s="299">
        <v>182541.7</v>
      </c>
      <c r="I599" s="289">
        <f t="shared" si="9"/>
        <v>99.912644299739526</v>
      </c>
      <c r="J599" s="324"/>
    </row>
    <row r="600" spans="1:10" s="271" customFormat="1" ht="11.25" x14ac:dyDescent="0.2">
      <c r="A600" s="295" t="s">
        <v>921</v>
      </c>
      <c r="B600" s="326">
        <v>912</v>
      </c>
      <c r="C600" s="296">
        <v>4</v>
      </c>
      <c r="D600" s="296">
        <v>7</v>
      </c>
      <c r="E600" s="297">
        <v>2120051290</v>
      </c>
      <c r="F600" s="298"/>
      <c r="G600" s="299">
        <v>146643.29999999999</v>
      </c>
      <c r="H600" s="299">
        <v>146643.29999999999</v>
      </c>
      <c r="I600" s="289">
        <f t="shared" si="9"/>
        <v>100</v>
      </c>
      <c r="J600" s="324"/>
    </row>
    <row r="601" spans="1:10" s="271" customFormat="1" ht="33.75" x14ac:dyDescent="0.2">
      <c r="A601" s="295" t="s">
        <v>695</v>
      </c>
      <c r="B601" s="326">
        <v>912</v>
      </c>
      <c r="C601" s="296">
        <v>4</v>
      </c>
      <c r="D601" s="296">
        <v>7</v>
      </c>
      <c r="E601" s="297">
        <v>2120051290</v>
      </c>
      <c r="F601" s="298">
        <v>100</v>
      </c>
      <c r="G601" s="299">
        <v>108481.2</v>
      </c>
      <c r="H601" s="299">
        <v>108481.2</v>
      </c>
      <c r="I601" s="289">
        <f t="shared" si="9"/>
        <v>100</v>
      </c>
      <c r="J601" s="324"/>
    </row>
    <row r="602" spans="1:10" s="271" customFormat="1" ht="11.25" x14ac:dyDescent="0.2">
      <c r="A602" s="295" t="s">
        <v>698</v>
      </c>
      <c r="B602" s="326">
        <v>912</v>
      </c>
      <c r="C602" s="296">
        <v>4</v>
      </c>
      <c r="D602" s="296">
        <v>7</v>
      </c>
      <c r="E602" s="297">
        <v>2120051290</v>
      </c>
      <c r="F602" s="298">
        <v>200</v>
      </c>
      <c r="G602" s="299">
        <v>38162.1</v>
      </c>
      <c r="H602" s="299">
        <v>38162.1</v>
      </c>
      <c r="I602" s="289">
        <f t="shared" si="9"/>
        <v>100</v>
      </c>
      <c r="J602" s="324"/>
    </row>
    <row r="603" spans="1:10" s="271" customFormat="1" ht="22.5" x14ac:dyDescent="0.2">
      <c r="A603" s="295" t="s">
        <v>935</v>
      </c>
      <c r="B603" s="326">
        <v>912</v>
      </c>
      <c r="C603" s="296">
        <v>4</v>
      </c>
      <c r="D603" s="296">
        <v>7</v>
      </c>
      <c r="E603" s="297">
        <v>2120051291</v>
      </c>
      <c r="F603" s="298"/>
      <c r="G603" s="299">
        <v>36058</v>
      </c>
      <c r="H603" s="299">
        <v>35898.400000000001</v>
      </c>
      <c r="I603" s="289">
        <f t="shared" si="9"/>
        <v>99.557379777025915</v>
      </c>
      <c r="J603" s="324"/>
    </row>
    <row r="604" spans="1:10" s="271" customFormat="1" ht="33.75" x14ac:dyDescent="0.2">
      <c r="A604" s="295" t="s">
        <v>695</v>
      </c>
      <c r="B604" s="326">
        <v>912</v>
      </c>
      <c r="C604" s="296">
        <v>4</v>
      </c>
      <c r="D604" s="296">
        <v>7</v>
      </c>
      <c r="E604" s="297">
        <v>2120051291</v>
      </c>
      <c r="F604" s="298">
        <v>100</v>
      </c>
      <c r="G604" s="299">
        <v>32127</v>
      </c>
      <c r="H604" s="299">
        <v>32126.1</v>
      </c>
      <c r="I604" s="289">
        <f t="shared" si="9"/>
        <v>99.997198617984878</v>
      </c>
      <c r="J604" s="324"/>
    </row>
    <row r="605" spans="1:10" s="271" customFormat="1" ht="11.25" x14ac:dyDescent="0.2">
      <c r="A605" s="295" t="s">
        <v>698</v>
      </c>
      <c r="B605" s="326">
        <v>912</v>
      </c>
      <c r="C605" s="296">
        <v>4</v>
      </c>
      <c r="D605" s="296">
        <v>7</v>
      </c>
      <c r="E605" s="297">
        <v>2120051291</v>
      </c>
      <c r="F605" s="298">
        <v>200</v>
      </c>
      <c r="G605" s="299">
        <v>3931</v>
      </c>
      <c r="H605" s="299">
        <v>3772.3</v>
      </c>
      <c r="I605" s="289">
        <f t="shared" si="9"/>
        <v>95.962859323327393</v>
      </c>
      <c r="J605" s="324"/>
    </row>
    <row r="606" spans="1:10" s="271" customFormat="1" ht="11.25" x14ac:dyDescent="0.2">
      <c r="A606" s="295" t="s">
        <v>936</v>
      </c>
      <c r="B606" s="326">
        <v>912</v>
      </c>
      <c r="C606" s="296">
        <v>4</v>
      </c>
      <c r="D606" s="296">
        <v>7</v>
      </c>
      <c r="E606" s="297">
        <v>8500000000</v>
      </c>
      <c r="F606" s="298"/>
      <c r="G606" s="299">
        <v>7944.5</v>
      </c>
      <c r="H606" s="299">
        <v>6168.7</v>
      </c>
      <c r="I606" s="289">
        <f t="shared" si="9"/>
        <v>77.647429038957767</v>
      </c>
      <c r="J606" s="324"/>
    </row>
    <row r="607" spans="1:10" s="271" customFormat="1" ht="11.25" x14ac:dyDescent="0.2">
      <c r="A607" s="295" t="s">
        <v>937</v>
      </c>
      <c r="B607" s="326">
        <v>912</v>
      </c>
      <c r="C607" s="296">
        <v>4</v>
      </c>
      <c r="D607" s="296">
        <v>7</v>
      </c>
      <c r="E607" s="297">
        <v>8500095000</v>
      </c>
      <c r="F607" s="298"/>
      <c r="G607" s="299">
        <v>7944.5</v>
      </c>
      <c r="H607" s="299">
        <v>6168.7</v>
      </c>
      <c r="I607" s="289">
        <f t="shared" si="9"/>
        <v>77.647429038957767</v>
      </c>
      <c r="J607" s="324"/>
    </row>
    <row r="608" spans="1:10" s="271" customFormat="1" ht="11.25" x14ac:dyDescent="0.2">
      <c r="A608" s="295" t="s">
        <v>698</v>
      </c>
      <c r="B608" s="326">
        <v>912</v>
      </c>
      <c r="C608" s="296">
        <v>4</v>
      </c>
      <c r="D608" s="296">
        <v>7</v>
      </c>
      <c r="E608" s="297">
        <v>8500095000</v>
      </c>
      <c r="F608" s="298">
        <v>200</v>
      </c>
      <c r="G608" s="299">
        <v>3356.6</v>
      </c>
      <c r="H608" s="299">
        <v>1765.4</v>
      </c>
      <c r="I608" s="289">
        <f t="shared" si="9"/>
        <v>52.594887683965922</v>
      </c>
      <c r="J608" s="324"/>
    </row>
    <row r="609" spans="1:10" s="271" customFormat="1" ht="22.5" x14ac:dyDescent="0.2">
      <c r="A609" s="295" t="s">
        <v>724</v>
      </c>
      <c r="B609" s="326">
        <v>912</v>
      </c>
      <c r="C609" s="296">
        <v>4</v>
      </c>
      <c r="D609" s="296">
        <v>7</v>
      </c>
      <c r="E609" s="297">
        <v>8500095000</v>
      </c>
      <c r="F609" s="298">
        <v>600</v>
      </c>
      <c r="G609" s="299">
        <v>3500</v>
      </c>
      <c r="H609" s="299">
        <v>3500</v>
      </c>
      <c r="I609" s="289">
        <f t="shared" si="9"/>
        <v>100</v>
      </c>
      <c r="J609" s="324"/>
    </row>
    <row r="610" spans="1:10" s="271" customFormat="1" ht="11.25" x14ac:dyDescent="0.2">
      <c r="A610" s="295" t="s">
        <v>713</v>
      </c>
      <c r="B610" s="326">
        <v>912</v>
      </c>
      <c r="C610" s="296">
        <v>4</v>
      </c>
      <c r="D610" s="296">
        <v>7</v>
      </c>
      <c r="E610" s="297">
        <v>8500095000</v>
      </c>
      <c r="F610" s="298">
        <v>800</v>
      </c>
      <c r="G610" s="299">
        <v>1087.9000000000001</v>
      </c>
      <c r="H610" s="299">
        <v>903.3</v>
      </c>
      <c r="I610" s="289">
        <f t="shared" si="9"/>
        <v>83.031528633146422</v>
      </c>
      <c r="J610" s="324"/>
    </row>
    <row r="611" spans="1:10" s="271" customFormat="1" ht="11.25" x14ac:dyDescent="0.2">
      <c r="A611" s="295" t="s">
        <v>991</v>
      </c>
      <c r="B611" s="326">
        <v>912</v>
      </c>
      <c r="C611" s="296">
        <v>4</v>
      </c>
      <c r="D611" s="296">
        <v>10</v>
      </c>
      <c r="E611" s="297"/>
      <c r="F611" s="298"/>
      <c r="G611" s="299">
        <v>317</v>
      </c>
      <c r="H611" s="299">
        <v>7</v>
      </c>
      <c r="I611" s="289">
        <f t="shared" si="9"/>
        <v>2.2082018927444795</v>
      </c>
      <c r="J611" s="324"/>
    </row>
    <row r="612" spans="1:10" s="271" customFormat="1" ht="22.5" x14ac:dyDescent="0.2">
      <c r="A612" s="295" t="s">
        <v>834</v>
      </c>
      <c r="B612" s="326">
        <v>912</v>
      </c>
      <c r="C612" s="296">
        <v>4</v>
      </c>
      <c r="D612" s="296">
        <v>10</v>
      </c>
      <c r="E612" s="297">
        <v>1200000000</v>
      </c>
      <c r="F612" s="298"/>
      <c r="G612" s="299">
        <v>317</v>
      </c>
      <c r="H612" s="299">
        <v>7</v>
      </c>
      <c r="I612" s="289">
        <f t="shared" si="9"/>
        <v>2.2082018927444795</v>
      </c>
      <c r="J612" s="324"/>
    </row>
    <row r="613" spans="1:10" s="271" customFormat="1" ht="22.5" x14ac:dyDescent="0.2">
      <c r="A613" s="295" t="s">
        <v>992</v>
      </c>
      <c r="B613" s="326">
        <v>912</v>
      </c>
      <c r="C613" s="296">
        <v>4</v>
      </c>
      <c r="D613" s="296">
        <v>10</v>
      </c>
      <c r="E613" s="297">
        <v>1210000000</v>
      </c>
      <c r="F613" s="298"/>
      <c r="G613" s="299">
        <v>317</v>
      </c>
      <c r="H613" s="299">
        <v>7</v>
      </c>
      <c r="I613" s="289">
        <f t="shared" si="9"/>
        <v>2.2082018927444795</v>
      </c>
      <c r="J613" s="324"/>
    </row>
    <row r="614" spans="1:10" s="271" customFormat="1" ht="22.5" x14ac:dyDescent="0.2">
      <c r="A614" s="295" t="s">
        <v>995</v>
      </c>
      <c r="B614" s="326">
        <v>912</v>
      </c>
      <c r="C614" s="296">
        <v>4</v>
      </c>
      <c r="D614" s="296">
        <v>10</v>
      </c>
      <c r="E614" s="297">
        <v>1210300000</v>
      </c>
      <c r="F614" s="298"/>
      <c r="G614" s="299">
        <v>317</v>
      </c>
      <c r="H614" s="299">
        <v>7</v>
      </c>
      <c r="I614" s="289">
        <f t="shared" si="9"/>
        <v>2.2082018927444795</v>
      </c>
      <c r="J614" s="324"/>
    </row>
    <row r="615" spans="1:10" s="271" customFormat="1" ht="22.5" x14ac:dyDescent="0.2">
      <c r="A615" s="295" t="s">
        <v>995</v>
      </c>
      <c r="B615" s="326">
        <v>912</v>
      </c>
      <c r="C615" s="296">
        <v>4</v>
      </c>
      <c r="D615" s="296">
        <v>10</v>
      </c>
      <c r="E615" s="297">
        <v>1210300190</v>
      </c>
      <c r="F615" s="298"/>
      <c r="G615" s="299">
        <v>317</v>
      </c>
      <c r="H615" s="299">
        <v>7</v>
      </c>
      <c r="I615" s="289">
        <f t="shared" si="9"/>
        <v>2.2082018927444795</v>
      </c>
      <c r="J615" s="324"/>
    </row>
    <row r="616" spans="1:10" s="271" customFormat="1" ht="11.25" x14ac:dyDescent="0.2">
      <c r="A616" s="295" t="s">
        <v>698</v>
      </c>
      <c r="B616" s="326">
        <v>912</v>
      </c>
      <c r="C616" s="296">
        <v>4</v>
      </c>
      <c r="D616" s="296">
        <v>10</v>
      </c>
      <c r="E616" s="297">
        <v>1210300190</v>
      </c>
      <c r="F616" s="298">
        <v>200</v>
      </c>
      <c r="G616" s="299">
        <v>317</v>
      </c>
      <c r="H616" s="299">
        <v>7</v>
      </c>
      <c r="I616" s="289">
        <f t="shared" si="9"/>
        <v>2.2082018927444795</v>
      </c>
      <c r="J616" s="324"/>
    </row>
    <row r="617" spans="1:10" s="285" customFormat="1" ht="11.25" x14ac:dyDescent="0.15">
      <c r="A617" s="295" t="s">
        <v>1114</v>
      </c>
      <c r="B617" s="326">
        <v>912</v>
      </c>
      <c r="C617" s="296">
        <v>6</v>
      </c>
      <c r="D617" s="296"/>
      <c r="E617" s="297"/>
      <c r="F617" s="298"/>
      <c r="G617" s="299">
        <v>68390.600000000006</v>
      </c>
      <c r="H617" s="299">
        <v>64980.4</v>
      </c>
      <c r="I617" s="289">
        <f t="shared" si="9"/>
        <v>95.013642225685984</v>
      </c>
      <c r="J617" s="324"/>
    </row>
    <row r="618" spans="1:10" s="271" customFormat="1" ht="11.25" x14ac:dyDescent="0.2">
      <c r="A618" s="295" t="s">
        <v>1115</v>
      </c>
      <c r="B618" s="326">
        <v>912</v>
      </c>
      <c r="C618" s="296">
        <v>6</v>
      </c>
      <c r="D618" s="296">
        <v>3</v>
      </c>
      <c r="E618" s="297"/>
      <c r="F618" s="298"/>
      <c r="G618" s="299">
        <v>68390.600000000006</v>
      </c>
      <c r="H618" s="299">
        <v>64980.4</v>
      </c>
      <c r="I618" s="289">
        <f t="shared" si="9"/>
        <v>95.013642225685984</v>
      </c>
      <c r="J618" s="324"/>
    </row>
    <row r="619" spans="1:10" s="271" customFormat="1" ht="22.5" x14ac:dyDescent="0.2">
      <c r="A619" s="295" t="s">
        <v>1116</v>
      </c>
      <c r="B619" s="326">
        <v>912</v>
      </c>
      <c r="C619" s="296">
        <v>6</v>
      </c>
      <c r="D619" s="296">
        <v>3</v>
      </c>
      <c r="E619" s="297">
        <v>600000000</v>
      </c>
      <c r="F619" s="298"/>
      <c r="G619" s="299">
        <v>4590.8999999999996</v>
      </c>
      <c r="H619" s="299">
        <v>4543.1000000000004</v>
      </c>
      <c r="I619" s="289">
        <f t="shared" si="9"/>
        <v>98.958809819425397</v>
      </c>
      <c r="J619" s="324"/>
    </row>
    <row r="620" spans="1:10" s="271" customFormat="1" ht="11.25" x14ac:dyDescent="0.2">
      <c r="A620" s="295" t="s">
        <v>1117</v>
      </c>
      <c r="B620" s="326">
        <v>912</v>
      </c>
      <c r="C620" s="296">
        <v>6</v>
      </c>
      <c r="D620" s="296">
        <v>3</v>
      </c>
      <c r="E620" s="297">
        <v>600100000</v>
      </c>
      <c r="F620" s="298"/>
      <c r="G620" s="299">
        <v>150</v>
      </c>
      <c r="H620" s="299">
        <v>150</v>
      </c>
      <c r="I620" s="289">
        <f t="shared" si="9"/>
        <v>100</v>
      </c>
      <c r="J620" s="324"/>
    </row>
    <row r="621" spans="1:10" s="271" customFormat="1" ht="22.5" x14ac:dyDescent="0.2">
      <c r="A621" s="295" t="s">
        <v>1118</v>
      </c>
      <c r="B621" s="326">
        <v>912</v>
      </c>
      <c r="C621" s="296">
        <v>6</v>
      </c>
      <c r="D621" s="296">
        <v>3</v>
      </c>
      <c r="E621" s="297">
        <v>600106020</v>
      </c>
      <c r="F621" s="298"/>
      <c r="G621" s="299">
        <v>150</v>
      </c>
      <c r="H621" s="299">
        <v>150</v>
      </c>
      <c r="I621" s="289">
        <f t="shared" si="9"/>
        <v>100</v>
      </c>
      <c r="J621" s="324"/>
    </row>
    <row r="622" spans="1:10" s="271" customFormat="1" ht="11.25" x14ac:dyDescent="0.2">
      <c r="A622" s="295" t="s">
        <v>698</v>
      </c>
      <c r="B622" s="326">
        <v>912</v>
      </c>
      <c r="C622" s="296">
        <v>6</v>
      </c>
      <c r="D622" s="296">
        <v>3</v>
      </c>
      <c r="E622" s="297">
        <v>600106020</v>
      </c>
      <c r="F622" s="298">
        <v>200</v>
      </c>
      <c r="G622" s="299">
        <v>150</v>
      </c>
      <c r="H622" s="299">
        <v>150</v>
      </c>
      <c r="I622" s="289">
        <f t="shared" si="9"/>
        <v>100</v>
      </c>
      <c r="J622" s="324"/>
    </row>
    <row r="623" spans="1:10" s="271" customFormat="1" ht="11.25" x14ac:dyDescent="0.2">
      <c r="A623" s="295" t="s">
        <v>1119</v>
      </c>
      <c r="B623" s="326">
        <v>912</v>
      </c>
      <c r="C623" s="296">
        <v>6</v>
      </c>
      <c r="D623" s="296">
        <v>3</v>
      </c>
      <c r="E623" s="297">
        <v>600200000</v>
      </c>
      <c r="F623" s="298"/>
      <c r="G623" s="299">
        <v>4440.8999999999996</v>
      </c>
      <c r="H623" s="299">
        <v>4393.1000000000004</v>
      </c>
      <c r="I623" s="289">
        <f t="shared" si="9"/>
        <v>98.923641604179352</v>
      </c>
      <c r="J623" s="324"/>
    </row>
    <row r="624" spans="1:10" s="271" customFormat="1" ht="22.5" x14ac:dyDescent="0.2">
      <c r="A624" s="295" t="s">
        <v>1120</v>
      </c>
      <c r="B624" s="326">
        <v>912</v>
      </c>
      <c r="C624" s="296">
        <v>6</v>
      </c>
      <c r="D624" s="296">
        <v>3</v>
      </c>
      <c r="E624" s="297">
        <v>600206010</v>
      </c>
      <c r="F624" s="298"/>
      <c r="G624" s="299">
        <v>1184</v>
      </c>
      <c r="H624" s="299">
        <v>1148.2</v>
      </c>
      <c r="I624" s="289">
        <f t="shared" si="9"/>
        <v>96.976351351351354</v>
      </c>
      <c r="J624" s="324"/>
    </row>
    <row r="625" spans="1:10" s="271" customFormat="1" ht="11.25" x14ac:dyDescent="0.2">
      <c r="A625" s="295" t="s">
        <v>698</v>
      </c>
      <c r="B625" s="326">
        <v>912</v>
      </c>
      <c r="C625" s="296">
        <v>6</v>
      </c>
      <c r="D625" s="296">
        <v>3</v>
      </c>
      <c r="E625" s="297">
        <v>600206010</v>
      </c>
      <c r="F625" s="298">
        <v>200</v>
      </c>
      <c r="G625" s="299">
        <v>1184</v>
      </c>
      <c r="H625" s="299">
        <v>1148.2</v>
      </c>
      <c r="I625" s="289">
        <f t="shared" si="9"/>
        <v>96.976351351351354</v>
      </c>
      <c r="J625" s="324"/>
    </row>
    <row r="626" spans="1:10" s="271" customFormat="1" ht="11.25" x14ac:dyDescent="0.2">
      <c r="A626" s="295" t="s">
        <v>1121</v>
      </c>
      <c r="B626" s="326">
        <v>912</v>
      </c>
      <c r="C626" s="296">
        <v>6</v>
      </c>
      <c r="D626" s="296">
        <v>3</v>
      </c>
      <c r="E626" s="297">
        <v>600206020</v>
      </c>
      <c r="F626" s="298"/>
      <c r="G626" s="299">
        <v>3256.9</v>
      </c>
      <c r="H626" s="299">
        <v>3244.9</v>
      </c>
      <c r="I626" s="289">
        <f t="shared" si="9"/>
        <v>99.631551475329303</v>
      </c>
      <c r="J626" s="324"/>
    </row>
    <row r="627" spans="1:10" s="271" customFormat="1" ht="11.25" x14ac:dyDescent="0.2">
      <c r="A627" s="295" t="s">
        <v>698</v>
      </c>
      <c r="B627" s="326">
        <v>912</v>
      </c>
      <c r="C627" s="296">
        <v>6</v>
      </c>
      <c r="D627" s="296">
        <v>3</v>
      </c>
      <c r="E627" s="297">
        <v>600206020</v>
      </c>
      <c r="F627" s="298">
        <v>200</v>
      </c>
      <c r="G627" s="299">
        <v>3256.9</v>
      </c>
      <c r="H627" s="299">
        <v>3244.9</v>
      </c>
      <c r="I627" s="289">
        <f t="shared" si="9"/>
        <v>99.631551475329303</v>
      </c>
      <c r="J627" s="324"/>
    </row>
    <row r="628" spans="1:10" s="271" customFormat="1" ht="22.5" x14ac:dyDescent="0.2">
      <c r="A628" s="295" t="s">
        <v>1122</v>
      </c>
      <c r="B628" s="326">
        <v>912</v>
      </c>
      <c r="C628" s="296">
        <v>6</v>
      </c>
      <c r="D628" s="296">
        <v>3</v>
      </c>
      <c r="E628" s="297">
        <v>2900000000</v>
      </c>
      <c r="F628" s="298"/>
      <c r="G628" s="299">
        <v>2320</v>
      </c>
      <c r="H628" s="299">
        <v>2320</v>
      </c>
      <c r="I628" s="289">
        <f t="shared" si="9"/>
        <v>100</v>
      </c>
      <c r="J628" s="324"/>
    </row>
    <row r="629" spans="1:10" s="271" customFormat="1" ht="22.5" x14ac:dyDescent="0.2">
      <c r="A629" s="295" t="s">
        <v>1123</v>
      </c>
      <c r="B629" s="326">
        <v>912</v>
      </c>
      <c r="C629" s="296">
        <v>6</v>
      </c>
      <c r="D629" s="296">
        <v>3</v>
      </c>
      <c r="E629" s="297">
        <v>2940000000</v>
      </c>
      <c r="F629" s="298"/>
      <c r="G629" s="299">
        <v>2320</v>
      </c>
      <c r="H629" s="299">
        <v>2320</v>
      </c>
      <c r="I629" s="289">
        <f t="shared" si="9"/>
        <v>100</v>
      </c>
      <c r="J629" s="324"/>
    </row>
    <row r="630" spans="1:10" s="271" customFormat="1" ht="22.5" x14ac:dyDescent="0.2">
      <c r="A630" s="295" t="s">
        <v>1124</v>
      </c>
      <c r="B630" s="326">
        <v>912</v>
      </c>
      <c r="C630" s="296">
        <v>6</v>
      </c>
      <c r="D630" s="296">
        <v>3</v>
      </c>
      <c r="E630" s="297">
        <v>2940002050</v>
      </c>
      <c r="F630" s="298"/>
      <c r="G630" s="299">
        <v>1020</v>
      </c>
      <c r="H630" s="299">
        <v>1020</v>
      </c>
      <c r="I630" s="289">
        <f t="shared" si="9"/>
        <v>100</v>
      </c>
      <c r="J630" s="324"/>
    </row>
    <row r="631" spans="1:10" s="271" customFormat="1" ht="11.25" x14ac:dyDescent="0.2">
      <c r="A631" s="295" t="s">
        <v>698</v>
      </c>
      <c r="B631" s="326">
        <v>912</v>
      </c>
      <c r="C631" s="296">
        <v>6</v>
      </c>
      <c r="D631" s="296">
        <v>3</v>
      </c>
      <c r="E631" s="297">
        <v>2940002050</v>
      </c>
      <c r="F631" s="298">
        <v>200</v>
      </c>
      <c r="G631" s="299">
        <v>1020</v>
      </c>
      <c r="H631" s="299">
        <v>1020</v>
      </c>
      <c r="I631" s="289">
        <f t="shared" si="9"/>
        <v>100</v>
      </c>
      <c r="J631" s="324"/>
    </row>
    <row r="632" spans="1:10" s="271" customFormat="1" ht="22.5" x14ac:dyDescent="0.2">
      <c r="A632" s="295" t="s">
        <v>1125</v>
      </c>
      <c r="B632" s="326">
        <v>912</v>
      </c>
      <c r="C632" s="296">
        <v>6</v>
      </c>
      <c r="D632" s="296">
        <v>3</v>
      </c>
      <c r="E632" s="297">
        <v>2940002070</v>
      </c>
      <c r="F632" s="298"/>
      <c r="G632" s="299">
        <v>1300</v>
      </c>
      <c r="H632" s="299">
        <v>1300</v>
      </c>
      <c r="I632" s="289">
        <f t="shared" si="9"/>
        <v>100</v>
      </c>
      <c r="J632" s="324"/>
    </row>
    <row r="633" spans="1:10" s="271" customFormat="1" ht="11.25" x14ac:dyDescent="0.2">
      <c r="A633" s="295" t="s">
        <v>698</v>
      </c>
      <c r="B633" s="326">
        <v>912</v>
      </c>
      <c r="C633" s="296">
        <v>6</v>
      </c>
      <c r="D633" s="296">
        <v>3</v>
      </c>
      <c r="E633" s="297">
        <v>2940002070</v>
      </c>
      <c r="F633" s="298">
        <v>200</v>
      </c>
      <c r="G633" s="299">
        <v>1300</v>
      </c>
      <c r="H633" s="299">
        <v>1300</v>
      </c>
      <c r="I633" s="289">
        <f t="shared" si="9"/>
        <v>100</v>
      </c>
      <c r="J633" s="324"/>
    </row>
    <row r="634" spans="1:10" s="271" customFormat="1" ht="22.5" x14ac:dyDescent="0.2">
      <c r="A634" s="295" t="s">
        <v>1126</v>
      </c>
      <c r="B634" s="326">
        <v>912</v>
      </c>
      <c r="C634" s="296">
        <v>6</v>
      </c>
      <c r="D634" s="296">
        <v>3</v>
      </c>
      <c r="E634" s="297">
        <v>3500000000</v>
      </c>
      <c r="F634" s="298"/>
      <c r="G634" s="299">
        <v>8000</v>
      </c>
      <c r="H634" s="299">
        <v>7789.7</v>
      </c>
      <c r="I634" s="289">
        <f t="shared" si="9"/>
        <v>97.371250000000003</v>
      </c>
      <c r="J634" s="324"/>
    </row>
    <row r="635" spans="1:10" s="271" customFormat="1" ht="22.5" x14ac:dyDescent="0.2">
      <c r="A635" s="295" t="s">
        <v>1127</v>
      </c>
      <c r="B635" s="326">
        <v>912</v>
      </c>
      <c r="C635" s="296">
        <v>6</v>
      </c>
      <c r="D635" s="296">
        <v>3</v>
      </c>
      <c r="E635" s="297">
        <v>3500300000</v>
      </c>
      <c r="F635" s="298"/>
      <c r="G635" s="299">
        <v>3300</v>
      </c>
      <c r="H635" s="299">
        <v>3295</v>
      </c>
      <c r="I635" s="289">
        <f t="shared" si="9"/>
        <v>99.848484848484858</v>
      </c>
      <c r="J635" s="324"/>
    </row>
    <row r="636" spans="1:10" s="271" customFormat="1" ht="22.5" x14ac:dyDescent="0.2">
      <c r="A636" s="295" t="s">
        <v>1128</v>
      </c>
      <c r="B636" s="326">
        <v>912</v>
      </c>
      <c r="C636" s="296">
        <v>6</v>
      </c>
      <c r="D636" s="296">
        <v>3</v>
      </c>
      <c r="E636" s="297">
        <v>3500301000</v>
      </c>
      <c r="F636" s="298"/>
      <c r="G636" s="299">
        <v>1100</v>
      </c>
      <c r="H636" s="299">
        <v>1100</v>
      </c>
      <c r="I636" s="289">
        <f t="shared" si="9"/>
        <v>100</v>
      </c>
      <c r="J636" s="324"/>
    </row>
    <row r="637" spans="1:10" s="271" customFormat="1" ht="11.25" x14ac:dyDescent="0.2">
      <c r="A637" s="295" t="s">
        <v>698</v>
      </c>
      <c r="B637" s="326">
        <v>912</v>
      </c>
      <c r="C637" s="296">
        <v>6</v>
      </c>
      <c r="D637" s="296">
        <v>3</v>
      </c>
      <c r="E637" s="297">
        <v>3500301000</v>
      </c>
      <c r="F637" s="298">
        <v>200</v>
      </c>
      <c r="G637" s="299">
        <v>1100</v>
      </c>
      <c r="H637" s="299">
        <v>1100</v>
      </c>
      <c r="I637" s="289">
        <f t="shared" si="9"/>
        <v>100</v>
      </c>
      <c r="J637" s="324"/>
    </row>
    <row r="638" spans="1:10" s="271" customFormat="1" ht="22.5" x14ac:dyDescent="0.2">
      <c r="A638" s="295" t="s">
        <v>1129</v>
      </c>
      <c r="B638" s="326">
        <v>912</v>
      </c>
      <c r="C638" s="296">
        <v>6</v>
      </c>
      <c r="D638" s="296">
        <v>3</v>
      </c>
      <c r="E638" s="297">
        <v>3500303000</v>
      </c>
      <c r="F638" s="298"/>
      <c r="G638" s="299">
        <v>1200</v>
      </c>
      <c r="H638" s="299">
        <v>1200</v>
      </c>
      <c r="I638" s="289">
        <f t="shared" si="9"/>
        <v>100</v>
      </c>
      <c r="J638" s="324"/>
    </row>
    <row r="639" spans="1:10" s="271" customFormat="1" ht="11.25" x14ac:dyDescent="0.2">
      <c r="A639" s="295" t="s">
        <v>698</v>
      </c>
      <c r="B639" s="326">
        <v>912</v>
      </c>
      <c r="C639" s="296">
        <v>6</v>
      </c>
      <c r="D639" s="296">
        <v>3</v>
      </c>
      <c r="E639" s="297">
        <v>3500303000</v>
      </c>
      <c r="F639" s="298">
        <v>200</v>
      </c>
      <c r="G639" s="299">
        <v>1200</v>
      </c>
      <c r="H639" s="299">
        <v>1200</v>
      </c>
      <c r="I639" s="289">
        <f t="shared" si="9"/>
        <v>100</v>
      </c>
      <c r="J639" s="324"/>
    </row>
    <row r="640" spans="1:10" s="271" customFormat="1" ht="11.25" x14ac:dyDescent="0.2">
      <c r="A640" s="295" t="s">
        <v>1130</v>
      </c>
      <c r="B640" s="326">
        <v>912</v>
      </c>
      <c r="C640" s="296">
        <v>6</v>
      </c>
      <c r="D640" s="296">
        <v>3</v>
      </c>
      <c r="E640" s="297">
        <v>3500304000</v>
      </c>
      <c r="F640" s="298"/>
      <c r="G640" s="299">
        <v>1000</v>
      </c>
      <c r="H640" s="299">
        <v>995</v>
      </c>
      <c r="I640" s="289">
        <f t="shared" si="9"/>
        <v>99.5</v>
      </c>
      <c r="J640" s="324"/>
    </row>
    <row r="641" spans="1:10" s="271" customFormat="1" ht="11.25" x14ac:dyDescent="0.2">
      <c r="A641" s="295" t="s">
        <v>698</v>
      </c>
      <c r="B641" s="326">
        <v>912</v>
      </c>
      <c r="C641" s="296">
        <v>6</v>
      </c>
      <c r="D641" s="296">
        <v>3</v>
      </c>
      <c r="E641" s="297">
        <v>3500304000</v>
      </c>
      <c r="F641" s="298">
        <v>200</v>
      </c>
      <c r="G641" s="299">
        <v>1000</v>
      </c>
      <c r="H641" s="299">
        <v>995</v>
      </c>
      <c r="I641" s="289">
        <f t="shared" si="9"/>
        <v>99.5</v>
      </c>
      <c r="J641" s="324"/>
    </row>
    <row r="642" spans="1:10" s="271" customFormat="1" ht="22.5" x14ac:dyDescent="0.2">
      <c r="A642" s="295" t="s">
        <v>1131</v>
      </c>
      <c r="B642" s="326">
        <v>912</v>
      </c>
      <c r="C642" s="296">
        <v>6</v>
      </c>
      <c r="D642" s="296">
        <v>3</v>
      </c>
      <c r="E642" s="297">
        <v>3500400000</v>
      </c>
      <c r="F642" s="298"/>
      <c r="G642" s="299">
        <v>4700</v>
      </c>
      <c r="H642" s="299">
        <v>4494.7</v>
      </c>
      <c r="I642" s="289">
        <f t="shared" si="9"/>
        <v>95.631914893617022</v>
      </c>
      <c r="J642" s="324"/>
    </row>
    <row r="643" spans="1:10" s="271" customFormat="1" ht="22.5" x14ac:dyDescent="0.2">
      <c r="A643" s="295" t="s">
        <v>1132</v>
      </c>
      <c r="B643" s="326">
        <v>912</v>
      </c>
      <c r="C643" s="296">
        <v>6</v>
      </c>
      <c r="D643" s="296">
        <v>3</v>
      </c>
      <c r="E643" s="297">
        <v>3500401000</v>
      </c>
      <c r="F643" s="298"/>
      <c r="G643" s="299">
        <v>300</v>
      </c>
      <c r="H643" s="299">
        <v>299.7</v>
      </c>
      <c r="I643" s="289">
        <f t="shared" si="9"/>
        <v>99.9</v>
      </c>
      <c r="J643" s="324"/>
    </row>
    <row r="644" spans="1:10" s="271" customFormat="1" ht="11.25" x14ac:dyDescent="0.2">
      <c r="A644" s="295" t="s">
        <v>698</v>
      </c>
      <c r="B644" s="326">
        <v>912</v>
      </c>
      <c r="C644" s="296">
        <v>6</v>
      </c>
      <c r="D644" s="296">
        <v>3</v>
      </c>
      <c r="E644" s="297">
        <v>3500401000</v>
      </c>
      <c r="F644" s="298">
        <v>200</v>
      </c>
      <c r="G644" s="299">
        <v>300</v>
      </c>
      <c r="H644" s="299">
        <v>299.7</v>
      </c>
      <c r="I644" s="289">
        <f t="shared" si="9"/>
        <v>99.9</v>
      </c>
      <c r="J644" s="324"/>
    </row>
    <row r="645" spans="1:10" s="271" customFormat="1" ht="22.5" x14ac:dyDescent="0.2">
      <c r="A645" s="295" t="s">
        <v>1133</v>
      </c>
      <c r="B645" s="326">
        <v>912</v>
      </c>
      <c r="C645" s="296">
        <v>6</v>
      </c>
      <c r="D645" s="296">
        <v>3</v>
      </c>
      <c r="E645" s="297">
        <v>3500403000</v>
      </c>
      <c r="F645" s="298"/>
      <c r="G645" s="299">
        <v>300</v>
      </c>
      <c r="H645" s="299">
        <v>300</v>
      </c>
      <c r="I645" s="289">
        <f t="shared" si="9"/>
        <v>100</v>
      </c>
      <c r="J645" s="324"/>
    </row>
    <row r="646" spans="1:10" s="271" customFormat="1" ht="11.25" x14ac:dyDescent="0.2">
      <c r="A646" s="295" t="s">
        <v>698</v>
      </c>
      <c r="B646" s="326">
        <v>912</v>
      </c>
      <c r="C646" s="296">
        <v>6</v>
      </c>
      <c r="D646" s="296">
        <v>3</v>
      </c>
      <c r="E646" s="297">
        <v>3500403000</v>
      </c>
      <c r="F646" s="298">
        <v>200</v>
      </c>
      <c r="G646" s="299">
        <v>300</v>
      </c>
      <c r="H646" s="299">
        <v>300</v>
      </c>
      <c r="I646" s="289">
        <f t="shared" si="9"/>
        <v>100</v>
      </c>
      <c r="J646" s="324"/>
    </row>
    <row r="647" spans="1:10" s="271" customFormat="1" ht="11.25" x14ac:dyDescent="0.2">
      <c r="A647" s="295" t="s">
        <v>1134</v>
      </c>
      <c r="B647" s="326">
        <v>912</v>
      </c>
      <c r="C647" s="296">
        <v>6</v>
      </c>
      <c r="D647" s="296">
        <v>3</v>
      </c>
      <c r="E647" s="297">
        <v>3500475100</v>
      </c>
      <c r="F647" s="298"/>
      <c r="G647" s="299">
        <v>4100</v>
      </c>
      <c r="H647" s="299">
        <v>3895</v>
      </c>
      <c r="I647" s="289">
        <f t="shared" si="9"/>
        <v>95</v>
      </c>
      <c r="J647" s="324"/>
    </row>
    <row r="648" spans="1:10" s="271" customFormat="1" ht="11.25" x14ac:dyDescent="0.2">
      <c r="A648" s="295" t="s">
        <v>710</v>
      </c>
      <c r="B648" s="326">
        <v>912</v>
      </c>
      <c r="C648" s="296">
        <v>6</v>
      </c>
      <c r="D648" s="296">
        <v>3</v>
      </c>
      <c r="E648" s="297">
        <v>3500475100</v>
      </c>
      <c r="F648" s="298">
        <v>500</v>
      </c>
      <c r="G648" s="299">
        <v>4100</v>
      </c>
      <c r="H648" s="299">
        <v>3895</v>
      </c>
      <c r="I648" s="289">
        <f t="shared" si="9"/>
        <v>95</v>
      </c>
      <c r="J648" s="324"/>
    </row>
    <row r="649" spans="1:10" s="271" customFormat="1" ht="22.5" x14ac:dyDescent="0.2">
      <c r="A649" s="295" t="s">
        <v>1135</v>
      </c>
      <c r="B649" s="326">
        <v>912</v>
      </c>
      <c r="C649" s="296">
        <v>6</v>
      </c>
      <c r="D649" s="296">
        <v>3</v>
      </c>
      <c r="E649" s="297">
        <v>7600000000</v>
      </c>
      <c r="F649" s="298"/>
      <c r="G649" s="299">
        <v>29430.5</v>
      </c>
      <c r="H649" s="299">
        <v>28243.3</v>
      </c>
      <c r="I649" s="289">
        <f t="shared" si="9"/>
        <v>95.966089600924207</v>
      </c>
      <c r="J649" s="324"/>
    </row>
    <row r="650" spans="1:10" s="271" customFormat="1" ht="22.5" x14ac:dyDescent="0.2">
      <c r="A650" s="295" t="s">
        <v>1136</v>
      </c>
      <c r="B650" s="326">
        <v>912</v>
      </c>
      <c r="C650" s="296">
        <v>6</v>
      </c>
      <c r="D650" s="296">
        <v>3</v>
      </c>
      <c r="E650" s="297">
        <v>7600040590</v>
      </c>
      <c r="F650" s="298"/>
      <c r="G650" s="299">
        <v>16615.400000000001</v>
      </c>
      <c r="H650" s="299">
        <v>16021.9</v>
      </c>
      <c r="I650" s="289">
        <f t="shared" si="9"/>
        <v>96.428012566655013</v>
      </c>
      <c r="J650" s="324"/>
    </row>
    <row r="651" spans="1:10" s="271" customFormat="1" ht="33.75" x14ac:dyDescent="0.2">
      <c r="A651" s="295" t="s">
        <v>695</v>
      </c>
      <c r="B651" s="326">
        <v>912</v>
      </c>
      <c r="C651" s="296">
        <v>6</v>
      </c>
      <c r="D651" s="296">
        <v>3</v>
      </c>
      <c r="E651" s="297">
        <v>7600040590</v>
      </c>
      <c r="F651" s="298">
        <v>100</v>
      </c>
      <c r="G651" s="299">
        <v>12200.4</v>
      </c>
      <c r="H651" s="299">
        <v>12065.2</v>
      </c>
      <c r="I651" s="289">
        <f t="shared" si="9"/>
        <v>98.89183961181601</v>
      </c>
      <c r="J651" s="324"/>
    </row>
    <row r="652" spans="1:10" s="271" customFormat="1" ht="11.25" x14ac:dyDescent="0.2">
      <c r="A652" s="295" t="s">
        <v>698</v>
      </c>
      <c r="B652" s="326">
        <v>912</v>
      </c>
      <c r="C652" s="296">
        <v>6</v>
      </c>
      <c r="D652" s="296">
        <v>3</v>
      </c>
      <c r="E652" s="297">
        <v>7600040590</v>
      </c>
      <c r="F652" s="298">
        <v>200</v>
      </c>
      <c r="G652" s="299">
        <v>4310.8</v>
      </c>
      <c r="H652" s="299">
        <v>3905</v>
      </c>
      <c r="I652" s="289">
        <f t="shared" si="9"/>
        <v>90.586434072561943</v>
      </c>
      <c r="J652" s="324"/>
    </row>
    <row r="653" spans="1:10" s="271" customFormat="1" ht="11.25" x14ac:dyDescent="0.2">
      <c r="A653" s="295" t="s">
        <v>713</v>
      </c>
      <c r="B653" s="326">
        <v>912</v>
      </c>
      <c r="C653" s="296">
        <v>6</v>
      </c>
      <c r="D653" s="296">
        <v>3</v>
      </c>
      <c r="E653" s="297">
        <v>7600040590</v>
      </c>
      <c r="F653" s="298">
        <v>800</v>
      </c>
      <c r="G653" s="299">
        <v>104.2</v>
      </c>
      <c r="H653" s="299">
        <v>51.7</v>
      </c>
      <c r="I653" s="289">
        <f t="shared" si="9"/>
        <v>49.616122840690977</v>
      </c>
      <c r="J653" s="324"/>
    </row>
    <row r="654" spans="1:10" s="271" customFormat="1" ht="33.75" x14ac:dyDescent="0.2">
      <c r="A654" s="295" t="s">
        <v>1137</v>
      </c>
      <c r="B654" s="326">
        <v>912</v>
      </c>
      <c r="C654" s="296">
        <v>6</v>
      </c>
      <c r="D654" s="296">
        <v>3</v>
      </c>
      <c r="E654" s="297">
        <v>7600040591</v>
      </c>
      <c r="F654" s="298"/>
      <c r="G654" s="299">
        <v>12736.1</v>
      </c>
      <c r="H654" s="299">
        <v>12144.9</v>
      </c>
      <c r="I654" s="289">
        <f t="shared" ref="I654:I717" si="10">+H654/G654*100</f>
        <v>95.358076648267513</v>
      </c>
      <c r="J654" s="324"/>
    </row>
    <row r="655" spans="1:10" s="271" customFormat="1" ht="22.5" x14ac:dyDescent="0.2">
      <c r="A655" s="295" t="s">
        <v>724</v>
      </c>
      <c r="B655" s="326">
        <v>912</v>
      </c>
      <c r="C655" s="296">
        <v>6</v>
      </c>
      <c r="D655" s="296">
        <v>3</v>
      </c>
      <c r="E655" s="297">
        <v>7600040591</v>
      </c>
      <c r="F655" s="298">
        <v>600</v>
      </c>
      <c r="G655" s="299">
        <v>12736.1</v>
      </c>
      <c r="H655" s="299">
        <v>12144.9</v>
      </c>
      <c r="I655" s="289">
        <f t="shared" si="10"/>
        <v>95.358076648267513</v>
      </c>
      <c r="J655" s="324"/>
    </row>
    <row r="656" spans="1:10" s="271" customFormat="1" ht="11.25" x14ac:dyDescent="0.2">
      <c r="A656" s="295" t="s">
        <v>1138</v>
      </c>
      <c r="B656" s="326">
        <v>912</v>
      </c>
      <c r="C656" s="296">
        <v>6</v>
      </c>
      <c r="D656" s="296">
        <v>3</v>
      </c>
      <c r="E656" s="297">
        <v>7600046000</v>
      </c>
      <c r="F656" s="298"/>
      <c r="G656" s="299">
        <v>79</v>
      </c>
      <c r="H656" s="299">
        <v>76.5</v>
      </c>
      <c r="I656" s="289">
        <f t="shared" si="10"/>
        <v>96.835443037974684</v>
      </c>
      <c r="J656" s="324"/>
    </row>
    <row r="657" spans="1:10" s="271" customFormat="1" ht="11.25" x14ac:dyDescent="0.2">
      <c r="A657" s="295" t="s">
        <v>698</v>
      </c>
      <c r="B657" s="326">
        <v>912</v>
      </c>
      <c r="C657" s="296">
        <v>6</v>
      </c>
      <c r="D657" s="296">
        <v>3</v>
      </c>
      <c r="E657" s="297">
        <v>7600046000</v>
      </c>
      <c r="F657" s="298">
        <v>200</v>
      </c>
      <c r="G657" s="299">
        <v>79</v>
      </c>
      <c r="H657" s="299">
        <v>76.5</v>
      </c>
      <c r="I657" s="289">
        <f t="shared" si="10"/>
        <v>96.835443037974684</v>
      </c>
      <c r="J657" s="324"/>
    </row>
    <row r="658" spans="1:10" s="271" customFormat="1" ht="11.25" x14ac:dyDescent="0.2">
      <c r="A658" s="295" t="s">
        <v>1139</v>
      </c>
      <c r="B658" s="326">
        <v>912</v>
      </c>
      <c r="C658" s="296">
        <v>6</v>
      </c>
      <c r="D658" s="296">
        <v>3</v>
      </c>
      <c r="E658" s="297">
        <v>8300000000</v>
      </c>
      <c r="F658" s="298"/>
      <c r="G658" s="299">
        <v>24049.200000000001</v>
      </c>
      <c r="H658" s="299">
        <v>22084.3</v>
      </c>
      <c r="I658" s="289">
        <f t="shared" si="10"/>
        <v>91.82966585167074</v>
      </c>
      <c r="J658" s="324"/>
    </row>
    <row r="659" spans="1:10" s="285" customFormat="1" ht="22.5" x14ac:dyDescent="0.15">
      <c r="A659" s="295" t="s">
        <v>1140</v>
      </c>
      <c r="B659" s="326">
        <v>912</v>
      </c>
      <c r="C659" s="296">
        <v>6</v>
      </c>
      <c r="D659" s="296">
        <v>3</v>
      </c>
      <c r="E659" s="297">
        <v>8300040590</v>
      </c>
      <c r="F659" s="298"/>
      <c r="G659" s="299">
        <v>24049.200000000001</v>
      </c>
      <c r="H659" s="299">
        <v>22084.3</v>
      </c>
      <c r="I659" s="289">
        <f t="shared" si="10"/>
        <v>91.82966585167074</v>
      </c>
      <c r="J659" s="324"/>
    </row>
    <row r="660" spans="1:10" s="271" customFormat="1" ht="33.75" x14ac:dyDescent="0.2">
      <c r="A660" s="295" t="s">
        <v>695</v>
      </c>
      <c r="B660" s="326">
        <v>912</v>
      </c>
      <c r="C660" s="296">
        <v>6</v>
      </c>
      <c r="D660" s="296">
        <v>3</v>
      </c>
      <c r="E660" s="297">
        <v>8300040590</v>
      </c>
      <c r="F660" s="298">
        <v>100</v>
      </c>
      <c r="G660" s="299">
        <v>10817.3</v>
      </c>
      <c r="H660" s="299">
        <v>10699.6</v>
      </c>
      <c r="I660" s="289">
        <f t="shared" si="10"/>
        <v>98.911928115148896</v>
      </c>
      <c r="J660" s="324"/>
    </row>
    <row r="661" spans="1:10" s="271" customFormat="1" ht="11.25" x14ac:dyDescent="0.2">
      <c r="A661" s="295" t="s">
        <v>698</v>
      </c>
      <c r="B661" s="326">
        <v>912</v>
      </c>
      <c r="C661" s="296">
        <v>6</v>
      </c>
      <c r="D661" s="296">
        <v>3</v>
      </c>
      <c r="E661" s="297">
        <v>8300040590</v>
      </c>
      <c r="F661" s="298">
        <v>200</v>
      </c>
      <c r="G661" s="299">
        <v>12132.9</v>
      </c>
      <c r="H661" s="299">
        <v>10901.7</v>
      </c>
      <c r="I661" s="289">
        <f t="shared" si="10"/>
        <v>89.852384837920042</v>
      </c>
      <c r="J661" s="324"/>
    </row>
    <row r="662" spans="1:10" s="271" customFormat="1" ht="11.25" x14ac:dyDescent="0.2">
      <c r="A662" s="295" t="s">
        <v>707</v>
      </c>
      <c r="B662" s="326">
        <v>912</v>
      </c>
      <c r="C662" s="296">
        <v>6</v>
      </c>
      <c r="D662" s="296">
        <v>3</v>
      </c>
      <c r="E662" s="297">
        <v>8300040590</v>
      </c>
      <c r="F662" s="298">
        <v>300</v>
      </c>
      <c r="G662" s="299">
        <v>1000</v>
      </c>
      <c r="H662" s="299">
        <v>424</v>
      </c>
      <c r="I662" s="289">
        <f t="shared" si="10"/>
        <v>42.4</v>
      </c>
      <c r="J662" s="324"/>
    </row>
    <row r="663" spans="1:10" s="271" customFormat="1" ht="11.25" x14ac:dyDescent="0.2">
      <c r="A663" s="295" t="s">
        <v>713</v>
      </c>
      <c r="B663" s="326">
        <v>912</v>
      </c>
      <c r="C663" s="296">
        <v>6</v>
      </c>
      <c r="D663" s="296">
        <v>3</v>
      </c>
      <c r="E663" s="297">
        <v>8300040590</v>
      </c>
      <c r="F663" s="298">
        <v>800</v>
      </c>
      <c r="G663" s="299">
        <v>99</v>
      </c>
      <c r="H663" s="299">
        <v>59</v>
      </c>
      <c r="I663" s="289">
        <f t="shared" si="10"/>
        <v>59.595959595959592</v>
      </c>
      <c r="J663" s="324"/>
    </row>
    <row r="664" spans="1:10" s="271" customFormat="1" ht="11.25" x14ac:dyDescent="0.2">
      <c r="A664" s="295" t="s">
        <v>1464</v>
      </c>
      <c r="B664" s="326">
        <v>912</v>
      </c>
      <c r="C664" s="296">
        <v>10</v>
      </c>
      <c r="D664" s="296"/>
      <c r="E664" s="297"/>
      <c r="F664" s="298"/>
      <c r="G664" s="299">
        <v>1658.1</v>
      </c>
      <c r="H664" s="299">
        <v>1658.1</v>
      </c>
      <c r="I664" s="289">
        <f t="shared" si="10"/>
        <v>100</v>
      </c>
      <c r="J664" s="324"/>
    </row>
    <row r="665" spans="1:10" s="271" customFormat="1" ht="11.25" x14ac:dyDescent="0.2">
      <c r="A665" s="295" t="s">
        <v>1526</v>
      </c>
      <c r="B665" s="326">
        <v>912</v>
      </c>
      <c r="C665" s="296">
        <v>10</v>
      </c>
      <c r="D665" s="296">
        <v>4</v>
      </c>
      <c r="E665" s="297"/>
      <c r="F665" s="298"/>
      <c r="G665" s="299">
        <v>1658.1</v>
      </c>
      <c r="H665" s="299">
        <v>1658.1</v>
      </c>
      <c r="I665" s="289">
        <f t="shared" si="10"/>
        <v>100</v>
      </c>
      <c r="J665" s="324"/>
    </row>
    <row r="666" spans="1:10" s="271" customFormat="1" ht="11.25" x14ac:dyDescent="0.2">
      <c r="A666" s="295" t="s">
        <v>936</v>
      </c>
      <c r="B666" s="326">
        <v>912</v>
      </c>
      <c r="C666" s="296">
        <v>10</v>
      </c>
      <c r="D666" s="296">
        <v>4</v>
      </c>
      <c r="E666" s="297">
        <v>8500000000</v>
      </c>
      <c r="F666" s="298"/>
      <c r="G666" s="299">
        <v>1658.1</v>
      </c>
      <c r="H666" s="299">
        <v>1658.1</v>
      </c>
      <c r="I666" s="289">
        <f t="shared" si="10"/>
        <v>100</v>
      </c>
      <c r="J666" s="324"/>
    </row>
    <row r="667" spans="1:10" s="271" customFormat="1" ht="56.25" x14ac:dyDescent="0.2">
      <c r="A667" s="295" t="s">
        <v>1557</v>
      </c>
      <c r="B667" s="326">
        <v>912</v>
      </c>
      <c r="C667" s="296">
        <v>10</v>
      </c>
      <c r="D667" s="296">
        <v>4</v>
      </c>
      <c r="E667" s="297">
        <v>8500085010</v>
      </c>
      <c r="F667" s="298"/>
      <c r="G667" s="299">
        <v>1658.1</v>
      </c>
      <c r="H667" s="299">
        <v>1658.1</v>
      </c>
      <c r="I667" s="289">
        <f t="shared" si="10"/>
        <v>100</v>
      </c>
      <c r="J667" s="324"/>
    </row>
    <row r="668" spans="1:10" s="271" customFormat="1" ht="11.25" x14ac:dyDescent="0.2">
      <c r="A668" s="295" t="s">
        <v>707</v>
      </c>
      <c r="B668" s="326">
        <v>912</v>
      </c>
      <c r="C668" s="296">
        <v>10</v>
      </c>
      <c r="D668" s="296">
        <v>4</v>
      </c>
      <c r="E668" s="297">
        <v>8500085010</v>
      </c>
      <c r="F668" s="298">
        <v>300</v>
      </c>
      <c r="G668" s="299">
        <v>1658.1</v>
      </c>
      <c r="H668" s="299">
        <v>1658.1</v>
      </c>
      <c r="I668" s="289">
        <f t="shared" si="10"/>
        <v>100</v>
      </c>
      <c r="J668" s="324"/>
    </row>
    <row r="669" spans="1:10" s="285" customFormat="1" ht="10.5" x14ac:dyDescent="0.15">
      <c r="A669" s="291" t="s">
        <v>1661</v>
      </c>
      <c r="B669" s="325">
        <v>913</v>
      </c>
      <c r="C669" s="292"/>
      <c r="D669" s="292"/>
      <c r="E669" s="293"/>
      <c r="F669" s="294"/>
      <c r="G669" s="282">
        <v>35383.599999999999</v>
      </c>
      <c r="H669" s="282">
        <v>35149.1</v>
      </c>
      <c r="I669" s="283">
        <f t="shared" si="10"/>
        <v>99.337263591042174</v>
      </c>
      <c r="J669" s="319"/>
    </row>
    <row r="670" spans="1:10" s="271" customFormat="1" ht="11.25" x14ac:dyDescent="0.2">
      <c r="A670" s="295" t="s">
        <v>799</v>
      </c>
      <c r="B670" s="326">
        <v>913</v>
      </c>
      <c r="C670" s="296">
        <v>4</v>
      </c>
      <c r="D670" s="296"/>
      <c r="E670" s="297"/>
      <c r="F670" s="298"/>
      <c r="G670" s="299">
        <v>334.9</v>
      </c>
      <c r="H670" s="299">
        <v>250.7</v>
      </c>
      <c r="I670" s="289">
        <f t="shared" si="10"/>
        <v>74.858166616900562</v>
      </c>
      <c r="J670" s="324"/>
    </row>
    <row r="671" spans="1:10" s="271" customFormat="1" ht="11.25" x14ac:dyDescent="0.2">
      <c r="A671" s="295" t="s">
        <v>800</v>
      </c>
      <c r="B671" s="326">
        <v>913</v>
      </c>
      <c r="C671" s="296">
        <v>4</v>
      </c>
      <c r="D671" s="296">
        <v>1</v>
      </c>
      <c r="E671" s="297"/>
      <c r="F671" s="298"/>
      <c r="G671" s="299">
        <v>54.6</v>
      </c>
      <c r="H671" s="299">
        <v>54.6</v>
      </c>
      <c r="I671" s="289">
        <f t="shared" si="10"/>
        <v>100</v>
      </c>
      <c r="J671" s="324"/>
    </row>
    <row r="672" spans="1:10" s="271" customFormat="1" ht="22.5" x14ac:dyDescent="0.2">
      <c r="A672" s="295" t="s">
        <v>801</v>
      </c>
      <c r="B672" s="326">
        <v>913</v>
      </c>
      <c r="C672" s="296">
        <v>4</v>
      </c>
      <c r="D672" s="296">
        <v>1</v>
      </c>
      <c r="E672" s="297">
        <v>400000000</v>
      </c>
      <c r="F672" s="298"/>
      <c r="G672" s="299">
        <v>54.6</v>
      </c>
      <c r="H672" s="299">
        <v>54.6</v>
      </c>
      <c r="I672" s="289">
        <f t="shared" si="10"/>
        <v>100</v>
      </c>
      <c r="J672" s="324"/>
    </row>
    <row r="673" spans="1:10" s="271" customFormat="1" ht="11.25" x14ac:dyDescent="0.2">
      <c r="A673" s="295" t="s">
        <v>804</v>
      </c>
      <c r="B673" s="326">
        <v>913</v>
      </c>
      <c r="C673" s="296">
        <v>4</v>
      </c>
      <c r="D673" s="296">
        <v>1</v>
      </c>
      <c r="E673" s="297">
        <v>420000000</v>
      </c>
      <c r="F673" s="298"/>
      <c r="G673" s="299">
        <v>54.6</v>
      </c>
      <c r="H673" s="299">
        <v>54.6</v>
      </c>
      <c r="I673" s="289">
        <f t="shared" si="10"/>
        <v>100</v>
      </c>
      <c r="J673" s="324"/>
    </row>
    <row r="674" spans="1:10" s="271" customFormat="1" ht="11.25" x14ac:dyDescent="0.2">
      <c r="A674" s="295" t="s">
        <v>805</v>
      </c>
      <c r="B674" s="326">
        <v>913</v>
      </c>
      <c r="C674" s="296">
        <v>4</v>
      </c>
      <c r="D674" s="296">
        <v>1</v>
      </c>
      <c r="E674" s="297">
        <v>420042260</v>
      </c>
      <c r="F674" s="298"/>
      <c r="G674" s="299">
        <v>54.6</v>
      </c>
      <c r="H674" s="299">
        <v>54.6</v>
      </c>
      <c r="I674" s="289">
        <f t="shared" si="10"/>
        <v>100</v>
      </c>
      <c r="J674" s="324"/>
    </row>
    <row r="675" spans="1:10" s="271" customFormat="1" ht="11.25" x14ac:dyDescent="0.2">
      <c r="A675" s="295" t="s">
        <v>698</v>
      </c>
      <c r="B675" s="326">
        <v>913</v>
      </c>
      <c r="C675" s="296">
        <v>4</v>
      </c>
      <c r="D675" s="296">
        <v>1</v>
      </c>
      <c r="E675" s="297">
        <v>420042260</v>
      </c>
      <c r="F675" s="298">
        <v>200</v>
      </c>
      <c r="G675" s="299">
        <v>54.6</v>
      </c>
      <c r="H675" s="299">
        <v>54.6</v>
      </c>
      <c r="I675" s="289">
        <f t="shared" si="10"/>
        <v>100</v>
      </c>
      <c r="J675" s="324"/>
    </row>
    <row r="676" spans="1:10" s="271" customFormat="1" ht="11.25" x14ac:dyDescent="0.2">
      <c r="A676" s="295" t="s">
        <v>991</v>
      </c>
      <c r="B676" s="326">
        <v>913</v>
      </c>
      <c r="C676" s="296">
        <v>4</v>
      </c>
      <c r="D676" s="296">
        <v>10</v>
      </c>
      <c r="E676" s="297"/>
      <c r="F676" s="298"/>
      <c r="G676" s="299">
        <v>280.3</v>
      </c>
      <c r="H676" s="299">
        <v>196.1</v>
      </c>
      <c r="I676" s="289">
        <f t="shared" si="10"/>
        <v>69.960756332500878</v>
      </c>
      <c r="J676" s="324"/>
    </row>
    <row r="677" spans="1:10" s="271" customFormat="1" ht="22.5" x14ac:dyDescent="0.2">
      <c r="A677" s="295" t="s">
        <v>834</v>
      </c>
      <c r="B677" s="326">
        <v>913</v>
      </c>
      <c r="C677" s="296">
        <v>4</v>
      </c>
      <c r="D677" s="296">
        <v>10</v>
      </c>
      <c r="E677" s="297">
        <v>1200000000</v>
      </c>
      <c r="F677" s="298"/>
      <c r="G677" s="299">
        <v>280.3</v>
      </c>
      <c r="H677" s="299">
        <v>196.1</v>
      </c>
      <c r="I677" s="289">
        <f t="shared" si="10"/>
        <v>69.960756332500878</v>
      </c>
      <c r="J677" s="324"/>
    </row>
    <row r="678" spans="1:10" s="271" customFormat="1" ht="22.5" x14ac:dyDescent="0.2">
      <c r="A678" s="295" t="s">
        <v>992</v>
      </c>
      <c r="B678" s="326">
        <v>913</v>
      </c>
      <c r="C678" s="296">
        <v>4</v>
      </c>
      <c r="D678" s="296">
        <v>10</v>
      </c>
      <c r="E678" s="297">
        <v>1210000000</v>
      </c>
      <c r="F678" s="298"/>
      <c r="G678" s="299">
        <v>280.3</v>
      </c>
      <c r="H678" s="299">
        <v>196.1</v>
      </c>
      <c r="I678" s="289">
        <f t="shared" si="10"/>
        <v>69.960756332500878</v>
      </c>
      <c r="J678" s="324"/>
    </row>
    <row r="679" spans="1:10" s="271" customFormat="1" ht="22.5" x14ac:dyDescent="0.2">
      <c r="A679" s="295" t="s">
        <v>995</v>
      </c>
      <c r="B679" s="326">
        <v>913</v>
      </c>
      <c r="C679" s="296">
        <v>4</v>
      </c>
      <c r="D679" s="296">
        <v>10</v>
      </c>
      <c r="E679" s="297">
        <v>1210300000</v>
      </c>
      <c r="F679" s="298"/>
      <c r="G679" s="299">
        <v>280.3</v>
      </c>
      <c r="H679" s="299">
        <v>196.1</v>
      </c>
      <c r="I679" s="289">
        <f t="shared" si="10"/>
        <v>69.960756332500878</v>
      </c>
      <c r="J679" s="324"/>
    </row>
    <row r="680" spans="1:10" s="271" customFormat="1" ht="22.5" x14ac:dyDescent="0.2">
      <c r="A680" s="295" t="s">
        <v>995</v>
      </c>
      <c r="B680" s="326">
        <v>913</v>
      </c>
      <c r="C680" s="296">
        <v>4</v>
      </c>
      <c r="D680" s="296">
        <v>10</v>
      </c>
      <c r="E680" s="297">
        <v>1210300190</v>
      </c>
      <c r="F680" s="298"/>
      <c r="G680" s="299">
        <v>280.3</v>
      </c>
      <c r="H680" s="299">
        <v>196.1</v>
      </c>
      <c r="I680" s="289">
        <f t="shared" si="10"/>
        <v>69.960756332500878</v>
      </c>
      <c r="J680" s="324"/>
    </row>
    <row r="681" spans="1:10" s="271" customFormat="1" ht="11.25" x14ac:dyDescent="0.2">
      <c r="A681" s="295" t="s">
        <v>698</v>
      </c>
      <c r="B681" s="326">
        <v>913</v>
      </c>
      <c r="C681" s="296">
        <v>4</v>
      </c>
      <c r="D681" s="296">
        <v>10</v>
      </c>
      <c r="E681" s="297">
        <v>1210300190</v>
      </c>
      <c r="F681" s="298">
        <v>200</v>
      </c>
      <c r="G681" s="299">
        <v>280.3</v>
      </c>
      <c r="H681" s="299">
        <v>196.1</v>
      </c>
      <c r="I681" s="289">
        <f t="shared" si="10"/>
        <v>69.960756332500878</v>
      </c>
      <c r="J681" s="324"/>
    </row>
    <row r="682" spans="1:10" s="271" customFormat="1" ht="11.25" x14ac:dyDescent="0.2">
      <c r="A682" s="295" t="s">
        <v>1318</v>
      </c>
      <c r="B682" s="326">
        <v>913</v>
      </c>
      <c r="C682" s="296">
        <v>8</v>
      </c>
      <c r="D682" s="296"/>
      <c r="E682" s="297"/>
      <c r="F682" s="298"/>
      <c r="G682" s="299">
        <v>35048.699999999997</v>
      </c>
      <c r="H682" s="299">
        <v>34898.400000000001</v>
      </c>
      <c r="I682" s="289">
        <f t="shared" si="10"/>
        <v>99.571168117505081</v>
      </c>
      <c r="J682" s="324"/>
    </row>
    <row r="683" spans="1:10" s="271" customFormat="1" ht="11.25" x14ac:dyDescent="0.2">
      <c r="A683" s="295" t="s">
        <v>1319</v>
      </c>
      <c r="B683" s="326">
        <v>913</v>
      </c>
      <c r="C683" s="296">
        <v>8</v>
      </c>
      <c r="D683" s="296">
        <v>1</v>
      </c>
      <c r="E683" s="297"/>
      <c r="F683" s="298"/>
      <c r="G683" s="299">
        <v>25202.9</v>
      </c>
      <c r="H683" s="299">
        <v>25166.5</v>
      </c>
      <c r="I683" s="289">
        <f t="shared" si="10"/>
        <v>99.855572176217805</v>
      </c>
      <c r="J683" s="324"/>
    </row>
    <row r="684" spans="1:10" s="271" customFormat="1" ht="22.5" x14ac:dyDescent="0.2">
      <c r="A684" s="295" t="s">
        <v>1200</v>
      </c>
      <c r="B684" s="326">
        <v>913</v>
      </c>
      <c r="C684" s="296">
        <v>8</v>
      </c>
      <c r="D684" s="296">
        <v>1</v>
      </c>
      <c r="E684" s="297">
        <v>800000000</v>
      </c>
      <c r="F684" s="298"/>
      <c r="G684" s="299">
        <v>10494.7</v>
      </c>
      <c r="H684" s="299">
        <v>10458.299999999999</v>
      </c>
      <c r="I684" s="289">
        <f t="shared" si="10"/>
        <v>99.653158260836406</v>
      </c>
      <c r="J684" s="324"/>
    </row>
    <row r="685" spans="1:10" s="271" customFormat="1" ht="11.25" x14ac:dyDescent="0.2">
      <c r="A685" s="295" t="s">
        <v>1320</v>
      </c>
      <c r="B685" s="326">
        <v>913</v>
      </c>
      <c r="C685" s="296">
        <v>8</v>
      </c>
      <c r="D685" s="296">
        <v>1</v>
      </c>
      <c r="E685" s="297">
        <v>810000000</v>
      </c>
      <c r="F685" s="298"/>
      <c r="G685" s="299">
        <v>10494.7</v>
      </c>
      <c r="H685" s="299">
        <v>10458.299999999999</v>
      </c>
      <c r="I685" s="289">
        <f t="shared" si="10"/>
        <v>99.653158260836406</v>
      </c>
      <c r="J685" s="324"/>
    </row>
    <row r="686" spans="1:10" s="271" customFormat="1" ht="11.25" x14ac:dyDescent="0.2">
      <c r="A686" s="295" t="s">
        <v>1325</v>
      </c>
      <c r="B686" s="326">
        <v>913</v>
      </c>
      <c r="C686" s="296">
        <v>8</v>
      </c>
      <c r="D686" s="296">
        <v>1</v>
      </c>
      <c r="E686" s="297">
        <v>810300000</v>
      </c>
      <c r="F686" s="298"/>
      <c r="G686" s="299">
        <v>10494.7</v>
      </c>
      <c r="H686" s="299">
        <v>10458.299999999999</v>
      </c>
      <c r="I686" s="289">
        <f t="shared" si="10"/>
        <v>99.653158260836406</v>
      </c>
      <c r="J686" s="324"/>
    </row>
    <row r="687" spans="1:10" s="271" customFormat="1" ht="11.25" x14ac:dyDescent="0.2">
      <c r="A687" s="295" t="s">
        <v>1324</v>
      </c>
      <c r="B687" s="326">
        <v>913</v>
      </c>
      <c r="C687" s="296">
        <v>8</v>
      </c>
      <c r="D687" s="296">
        <v>1</v>
      </c>
      <c r="E687" s="297">
        <v>810344000</v>
      </c>
      <c r="F687" s="298"/>
      <c r="G687" s="299">
        <v>10494.7</v>
      </c>
      <c r="H687" s="299">
        <v>10458.299999999999</v>
      </c>
      <c r="I687" s="289">
        <f t="shared" si="10"/>
        <v>99.653158260836406</v>
      </c>
      <c r="J687" s="324"/>
    </row>
    <row r="688" spans="1:10" s="271" customFormat="1" ht="22.5" x14ac:dyDescent="0.2">
      <c r="A688" s="295" t="s">
        <v>724</v>
      </c>
      <c r="B688" s="326">
        <v>913</v>
      </c>
      <c r="C688" s="296">
        <v>8</v>
      </c>
      <c r="D688" s="296">
        <v>1</v>
      </c>
      <c r="E688" s="297">
        <v>810344000</v>
      </c>
      <c r="F688" s="298">
        <v>600</v>
      </c>
      <c r="G688" s="299">
        <v>10494.7</v>
      </c>
      <c r="H688" s="299">
        <v>10458.299999999999</v>
      </c>
      <c r="I688" s="289">
        <f t="shared" si="10"/>
        <v>99.653158260836406</v>
      </c>
      <c r="J688" s="324"/>
    </row>
    <row r="689" spans="1:10" s="271" customFormat="1" ht="22.5" x14ac:dyDescent="0.2">
      <c r="A689" s="295" t="s">
        <v>1265</v>
      </c>
      <c r="B689" s="326">
        <v>913</v>
      </c>
      <c r="C689" s="296">
        <v>8</v>
      </c>
      <c r="D689" s="296">
        <v>1</v>
      </c>
      <c r="E689" s="297">
        <v>2700000000</v>
      </c>
      <c r="F689" s="298"/>
      <c r="G689" s="299">
        <v>11874.1</v>
      </c>
      <c r="H689" s="299">
        <v>11874.1</v>
      </c>
      <c r="I689" s="289">
        <f t="shared" si="10"/>
        <v>100</v>
      </c>
      <c r="J689" s="324"/>
    </row>
    <row r="690" spans="1:10" s="271" customFormat="1" ht="22.5" x14ac:dyDescent="0.2">
      <c r="A690" s="295" t="s">
        <v>1266</v>
      </c>
      <c r="B690" s="326">
        <v>913</v>
      </c>
      <c r="C690" s="296">
        <v>8</v>
      </c>
      <c r="D690" s="296">
        <v>1</v>
      </c>
      <c r="E690" s="297">
        <v>2700100000</v>
      </c>
      <c r="F690" s="298"/>
      <c r="G690" s="299">
        <v>818</v>
      </c>
      <c r="H690" s="299">
        <v>818</v>
      </c>
      <c r="I690" s="289">
        <f t="shared" si="10"/>
        <v>100</v>
      </c>
      <c r="J690" s="324"/>
    </row>
    <row r="691" spans="1:10" s="271" customFormat="1" ht="33.75" x14ac:dyDescent="0.2">
      <c r="A691" s="295" t="s">
        <v>1356</v>
      </c>
      <c r="B691" s="326">
        <v>913</v>
      </c>
      <c r="C691" s="296">
        <v>8</v>
      </c>
      <c r="D691" s="296">
        <v>1</v>
      </c>
      <c r="E691" s="297">
        <v>2700103000</v>
      </c>
      <c r="F691" s="298"/>
      <c r="G691" s="299">
        <v>818</v>
      </c>
      <c r="H691" s="299">
        <v>818</v>
      </c>
      <c r="I691" s="289">
        <f t="shared" si="10"/>
        <v>100</v>
      </c>
      <c r="J691" s="324"/>
    </row>
    <row r="692" spans="1:10" s="271" customFormat="1" ht="11.25" x14ac:dyDescent="0.2">
      <c r="A692" s="295" t="s">
        <v>710</v>
      </c>
      <c r="B692" s="326">
        <v>913</v>
      </c>
      <c r="C692" s="296">
        <v>8</v>
      </c>
      <c r="D692" s="296">
        <v>1</v>
      </c>
      <c r="E692" s="297">
        <v>2700103000</v>
      </c>
      <c r="F692" s="298">
        <v>500</v>
      </c>
      <c r="G692" s="299">
        <v>50</v>
      </c>
      <c r="H692" s="299">
        <v>50</v>
      </c>
      <c r="I692" s="289">
        <f t="shared" si="10"/>
        <v>100</v>
      </c>
      <c r="J692" s="324"/>
    </row>
    <row r="693" spans="1:10" s="271" customFormat="1" ht="22.5" x14ac:dyDescent="0.2">
      <c r="A693" s="295" t="s">
        <v>724</v>
      </c>
      <c r="B693" s="326">
        <v>913</v>
      </c>
      <c r="C693" s="296">
        <v>8</v>
      </c>
      <c r="D693" s="296">
        <v>1</v>
      </c>
      <c r="E693" s="297">
        <v>2700103000</v>
      </c>
      <c r="F693" s="298">
        <v>600</v>
      </c>
      <c r="G693" s="299">
        <v>768</v>
      </c>
      <c r="H693" s="299">
        <v>768</v>
      </c>
      <c r="I693" s="289">
        <f t="shared" si="10"/>
        <v>100</v>
      </c>
      <c r="J693" s="324"/>
    </row>
    <row r="694" spans="1:10" s="271" customFormat="1" ht="22.5" x14ac:dyDescent="0.2">
      <c r="A694" s="295" t="s">
        <v>1357</v>
      </c>
      <c r="B694" s="326">
        <v>913</v>
      </c>
      <c r="C694" s="296">
        <v>8</v>
      </c>
      <c r="D694" s="296">
        <v>1</v>
      </c>
      <c r="E694" s="297">
        <v>2700200000</v>
      </c>
      <c r="F694" s="298"/>
      <c r="G694" s="299">
        <v>9124.2999999999993</v>
      </c>
      <c r="H694" s="299">
        <v>9124.2999999999993</v>
      </c>
      <c r="I694" s="289">
        <f t="shared" si="10"/>
        <v>100</v>
      </c>
      <c r="J694" s="324"/>
    </row>
    <row r="695" spans="1:10" s="271" customFormat="1" ht="22.5" x14ac:dyDescent="0.2">
      <c r="A695" s="295" t="s">
        <v>1358</v>
      </c>
      <c r="B695" s="326">
        <v>913</v>
      </c>
      <c r="C695" s="296">
        <v>8</v>
      </c>
      <c r="D695" s="296">
        <v>1</v>
      </c>
      <c r="E695" s="297" t="s">
        <v>1359</v>
      </c>
      <c r="F695" s="298"/>
      <c r="G695" s="299">
        <v>9124.2999999999993</v>
      </c>
      <c r="H695" s="299">
        <v>9124.2999999999993</v>
      </c>
      <c r="I695" s="289">
        <f t="shared" si="10"/>
        <v>100</v>
      </c>
      <c r="J695" s="324"/>
    </row>
    <row r="696" spans="1:10" s="271" customFormat="1" ht="11.25" x14ac:dyDescent="0.2">
      <c r="A696" s="295" t="s">
        <v>710</v>
      </c>
      <c r="B696" s="326">
        <v>913</v>
      </c>
      <c r="C696" s="296">
        <v>8</v>
      </c>
      <c r="D696" s="296">
        <v>1</v>
      </c>
      <c r="E696" s="297" t="s">
        <v>1359</v>
      </c>
      <c r="F696" s="298">
        <v>500</v>
      </c>
      <c r="G696" s="299">
        <v>1229.0999999999999</v>
      </c>
      <c r="H696" s="299">
        <v>1229.0999999999999</v>
      </c>
      <c r="I696" s="289">
        <f t="shared" si="10"/>
        <v>100</v>
      </c>
      <c r="J696" s="324"/>
    </row>
    <row r="697" spans="1:10" s="271" customFormat="1" ht="22.5" x14ac:dyDescent="0.2">
      <c r="A697" s="295" t="s">
        <v>724</v>
      </c>
      <c r="B697" s="326">
        <v>913</v>
      </c>
      <c r="C697" s="296">
        <v>8</v>
      </c>
      <c r="D697" s="296">
        <v>1</v>
      </c>
      <c r="E697" s="297" t="s">
        <v>1359</v>
      </c>
      <c r="F697" s="298">
        <v>600</v>
      </c>
      <c r="G697" s="299">
        <v>7895.2</v>
      </c>
      <c r="H697" s="299">
        <v>7895.2</v>
      </c>
      <c r="I697" s="289">
        <f t="shared" si="10"/>
        <v>100</v>
      </c>
      <c r="J697" s="324"/>
    </row>
    <row r="698" spans="1:10" s="271" customFormat="1" ht="33.75" x14ac:dyDescent="0.2">
      <c r="A698" s="295" t="s">
        <v>1360</v>
      </c>
      <c r="B698" s="326">
        <v>913</v>
      </c>
      <c r="C698" s="296">
        <v>8</v>
      </c>
      <c r="D698" s="296">
        <v>1</v>
      </c>
      <c r="E698" s="297">
        <v>2700600000</v>
      </c>
      <c r="F698" s="298"/>
      <c r="G698" s="299">
        <v>1931.8</v>
      </c>
      <c r="H698" s="299">
        <v>1931.8</v>
      </c>
      <c r="I698" s="289">
        <f t="shared" si="10"/>
        <v>100</v>
      </c>
      <c r="J698" s="324"/>
    </row>
    <row r="699" spans="1:10" s="271" customFormat="1" ht="22.5" x14ac:dyDescent="0.2">
      <c r="A699" s="295" t="s">
        <v>1361</v>
      </c>
      <c r="B699" s="326">
        <v>913</v>
      </c>
      <c r="C699" s="296">
        <v>8</v>
      </c>
      <c r="D699" s="296">
        <v>1</v>
      </c>
      <c r="E699" s="297" t="s">
        <v>1362</v>
      </c>
      <c r="F699" s="298"/>
      <c r="G699" s="299">
        <v>1931.8</v>
      </c>
      <c r="H699" s="299">
        <v>1931.8</v>
      </c>
      <c r="I699" s="289">
        <f t="shared" si="10"/>
        <v>100</v>
      </c>
      <c r="J699" s="324"/>
    </row>
    <row r="700" spans="1:10" s="271" customFormat="1" ht="11.25" x14ac:dyDescent="0.2">
      <c r="A700" s="295" t="s">
        <v>710</v>
      </c>
      <c r="B700" s="326">
        <v>913</v>
      </c>
      <c r="C700" s="296">
        <v>8</v>
      </c>
      <c r="D700" s="296">
        <v>1</v>
      </c>
      <c r="E700" s="297" t="s">
        <v>1362</v>
      </c>
      <c r="F700" s="298">
        <v>500</v>
      </c>
      <c r="G700" s="299">
        <v>681.8</v>
      </c>
      <c r="H700" s="299">
        <v>681.8</v>
      </c>
      <c r="I700" s="289">
        <f t="shared" si="10"/>
        <v>100</v>
      </c>
      <c r="J700" s="324"/>
    </row>
    <row r="701" spans="1:10" s="271" customFormat="1" ht="22.5" x14ac:dyDescent="0.2">
      <c r="A701" s="295" t="s">
        <v>724</v>
      </c>
      <c r="B701" s="326">
        <v>913</v>
      </c>
      <c r="C701" s="296">
        <v>8</v>
      </c>
      <c r="D701" s="296">
        <v>1</v>
      </c>
      <c r="E701" s="297" t="s">
        <v>1362</v>
      </c>
      <c r="F701" s="298">
        <v>600</v>
      </c>
      <c r="G701" s="299">
        <v>1250</v>
      </c>
      <c r="H701" s="299">
        <v>1250</v>
      </c>
      <c r="I701" s="289">
        <f t="shared" si="10"/>
        <v>100</v>
      </c>
      <c r="J701" s="324"/>
    </row>
    <row r="702" spans="1:10" s="271" customFormat="1" ht="11.25" x14ac:dyDescent="0.2">
      <c r="A702" s="295" t="s">
        <v>700</v>
      </c>
      <c r="B702" s="326">
        <v>913</v>
      </c>
      <c r="C702" s="296">
        <v>8</v>
      </c>
      <c r="D702" s="296">
        <v>1</v>
      </c>
      <c r="E702" s="297">
        <v>9900000000</v>
      </c>
      <c r="F702" s="298"/>
      <c r="G702" s="299">
        <v>2834.1</v>
      </c>
      <c r="H702" s="299">
        <v>2834.1</v>
      </c>
      <c r="I702" s="289">
        <f t="shared" si="10"/>
        <v>100</v>
      </c>
      <c r="J702" s="324"/>
    </row>
    <row r="703" spans="1:10" s="271" customFormat="1" ht="11.25" x14ac:dyDescent="0.2">
      <c r="A703" s="295" t="s">
        <v>1066</v>
      </c>
      <c r="B703" s="326">
        <v>913</v>
      </c>
      <c r="C703" s="296">
        <v>8</v>
      </c>
      <c r="D703" s="296">
        <v>1</v>
      </c>
      <c r="E703" s="297">
        <v>9900044000</v>
      </c>
      <c r="F703" s="298"/>
      <c r="G703" s="299">
        <v>2834.1</v>
      </c>
      <c r="H703" s="299">
        <v>2834.1</v>
      </c>
      <c r="I703" s="289">
        <f t="shared" si="10"/>
        <v>100</v>
      </c>
      <c r="J703" s="324"/>
    </row>
    <row r="704" spans="1:10" s="271" customFormat="1" ht="22.5" x14ac:dyDescent="0.2">
      <c r="A704" s="295" t="s">
        <v>724</v>
      </c>
      <c r="B704" s="326">
        <v>913</v>
      </c>
      <c r="C704" s="296">
        <v>8</v>
      </c>
      <c r="D704" s="296">
        <v>1</v>
      </c>
      <c r="E704" s="297">
        <v>9900044000</v>
      </c>
      <c r="F704" s="298">
        <v>600</v>
      </c>
      <c r="G704" s="299">
        <v>2834.1</v>
      </c>
      <c r="H704" s="299">
        <v>2834.1</v>
      </c>
      <c r="I704" s="289">
        <f t="shared" si="10"/>
        <v>100</v>
      </c>
      <c r="J704" s="324"/>
    </row>
    <row r="705" spans="1:10" s="271" customFormat="1" ht="11.25" x14ac:dyDescent="0.2">
      <c r="A705" s="295" t="s">
        <v>1365</v>
      </c>
      <c r="B705" s="326">
        <v>913</v>
      </c>
      <c r="C705" s="296">
        <v>8</v>
      </c>
      <c r="D705" s="296">
        <v>4</v>
      </c>
      <c r="E705" s="297"/>
      <c r="F705" s="298"/>
      <c r="G705" s="299">
        <v>9845.7999999999993</v>
      </c>
      <c r="H705" s="299">
        <v>9731.9</v>
      </c>
      <c r="I705" s="289">
        <f t="shared" si="10"/>
        <v>98.843161551118243</v>
      </c>
      <c r="J705" s="324"/>
    </row>
    <row r="706" spans="1:10" s="271" customFormat="1" ht="11.25" x14ac:dyDescent="0.2">
      <c r="A706" s="295" t="s">
        <v>712</v>
      </c>
      <c r="B706" s="326">
        <v>913</v>
      </c>
      <c r="C706" s="296">
        <v>8</v>
      </c>
      <c r="D706" s="296">
        <v>4</v>
      </c>
      <c r="E706" s="297">
        <v>8900000000</v>
      </c>
      <c r="F706" s="298"/>
      <c r="G706" s="299">
        <v>9845.7999999999993</v>
      </c>
      <c r="H706" s="299">
        <v>9731.9</v>
      </c>
      <c r="I706" s="289">
        <f t="shared" si="10"/>
        <v>98.843161551118243</v>
      </c>
      <c r="J706" s="324"/>
    </row>
    <row r="707" spans="1:10" s="271" customFormat="1" ht="11.25" x14ac:dyDescent="0.2">
      <c r="A707" s="295" t="s">
        <v>712</v>
      </c>
      <c r="B707" s="326">
        <v>913</v>
      </c>
      <c r="C707" s="296">
        <v>8</v>
      </c>
      <c r="D707" s="296">
        <v>4</v>
      </c>
      <c r="E707" s="297">
        <v>8900000110</v>
      </c>
      <c r="F707" s="298"/>
      <c r="G707" s="299">
        <v>9320.9</v>
      </c>
      <c r="H707" s="299">
        <v>9320.9</v>
      </c>
      <c r="I707" s="289">
        <f t="shared" si="10"/>
        <v>100</v>
      </c>
      <c r="J707" s="324"/>
    </row>
    <row r="708" spans="1:10" s="271" customFormat="1" ht="33.75" x14ac:dyDescent="0.2">
      <c r="A708" s="295" t="s">
        <v>695</v>
      </c>
      <c r="B708" s="326">
        <v>913</v>
      </c>
      <c r="C708" s="296">
        <v>8</v>
      </c>
      <c r="D708" s="296">
        <v>4</v>
      </c>
      <c r="E708" s="297">
        <v>8900000110</v>
      </c>
      <c r="F708" s="298">
        <v>100</v>
      </c>
      <c r="G708" s="299">
        <v>9320.9</v>
      </c>
      <c r="H708" s="299">
        <v>9320.9</v>
      </c>
      <c r="I708" s="289">
        <f t="shared" si="10"/>
        <v>100</v>
      </c>
      <c r="J708" s="324"/>
    </row>
    <row r="709" spans="1:10" s="271" customFormat="1" ht="11.25" x14ac:dyDescent="0.2">
      <c r="A709" s="295" t="s">
        <v>712</v>
      </c>
      <c r="B709" s="326">
        <v>913</v>
      </c>
      <c r="C709" s="296">
        <v>8</v>
      </c>
      <c r="D709" s="296">
        <v>4</v>
      </c>
      <c r="E709" s="297">
        <v>8900000190</v>
      </c>
      <c r="F709" s="298"/>
      <c r="G709" s="299">
        <v>494.9</v>
      </c>
      <c r="H709" s="299">
        <v>381.1</v>
      </c>
      <c r="I709" s="289">
        <f t="shared" si="10"/>
        <v>77.005455647605586</v>
      </c>
      <c r="J709" s="324"/>
    </row>
    <row r="710" spans="1:10" s="271" customFormat="1" ht="33.75" x14ac:dyDescent="0.2">
      <c r="A710" s="295" t="s">
        <v>695</v>
      </c>
      <c r="B710" s="326">
        <v>913</v>
      </c>
      <c r="C710" s="296">
        <v>8</v>
      </c>
      <c r="D710" s="296">
        <v>4</v>
      </c>
      <c r="E710" s="297">
        <v>8900000190</v>
      </c>
      <c r="F710" s="298">
        <v>100</v>
      </c>
      <c r="G710" s="299">
        <v>127</v>
      </c>
      <c r="H710" s="299">
        <v>117</v>
      </c>
      <c r="I710" s="289">
        <f t="shared" si="10"/>
        <v>92.125984251968504</v>
      </c>
      <c r="J710" s="324"/>
    </row>
    <row r="711" spans="1:10" s="271" customFormat="1" ht="11.25" x14ac:dyDescent="0.2">
      <c r="A711" s="295" t="s">
        <v>698</v>
      </c>
      <c r="B711" s="326">
        <v>913</v>
      </c>
      <c r="C711" s="296">
        <v>8</v>
      </c>
      <c r="D711" s="296">
        <v>4</v>
      </c>
      <c r="E711" s="297">
        <v>8900000190</v>
      </c>
      <c r="F711" s="298">
        <v>200</v>
      </c>
      <c r="G711" s="299">
        <v>362.9</v>
      </c>
      <c r="H711" s="299">
        <v>263.10000000000002</v>
      </c>
      <c r="I711" s="289">
        <f t="shared" si="10"/>
        <v>72.499311104987612</v>
      </c>
      <c r="J711" s="324"/>
    </row>
    <row r="712" spans="1:10" s="285" customFormat="1" ht="11.25" x14ac:dyDescent="0.15">
      <c r="A712" s="295" t="s">
        <v>713</v>
      </c>
      <c r="B712" s="326">
        <v>913</v>
      </c>
      <c r="C712" s="296">
        <v>8</v>
      </c>
      <c r="D712" s="296">
        <v>4</v>
      </c>
      <c r="E712" s="297">
        <v>8900000190</v>
      </c>
      <c r="F712" s="298">
        <v>800</v>
      </c>
      <c r="G712" s="299">
        <v>5</v>
      </c>
      <c r="H712" s="299">
        <v>1</v>
      </c>
      <c r="I712" s="289">
        <f t="shared" si="10"/>
        <v>20</v>
      </c>
      <c r="J712" s="324"/>
    </row>
    <row r="713" spans="1:10" s="271" customFormat="1" ht="11.25" x14ac:dyDescent="0.2">
      <c r="A713" s="295" t="s">
        <v>712</v>
      </c>
      <c r="B713" s="326">
        <v>913</v>
      </c>
      <c r="C713" s="296">
        <v>8</v>
      </c>
      <c r="D713" s="296">
        <v>4</v>
      </c>
      <c r="E713" s="297">
        <v>8900000870</v>
      </c>
      <c r="F713" s="298"/>
      <c r="G713" s="299">
        <v>30</v>
      </c>
      <c r="H713" s="299">
        <v>29.9</v>
      </c>
      <c r="I713" s="289">
        <f t="shared" si="10"/>
        <v>99.666666666666657</v>
      </c>
      <c r="J713" s="324"/>
    </row>
    <row r="714" spans="1:10" s="271" customFormat="1" ht="33.75" x14ac:dyDescent="0.2">
      <c r="A714" s="295" t="s">
        <v>695</v>
      </c>
      <c r="B714" s="326">
        <v>913</v>
      </c>
      <c r="C714" s="296">
        <v>8</v>
      </c>
      <c r="D714" s="296">
        <v>4</v>
      </c>
      <c r="E714" s="297">
        <v>8900000870</v>
      </c>
      <c r="F714" s="298">
        <v>100</v>
      </c>
      <c r="G714" s="299">
        <v>30</v>
      </c>
      <c r="H714" s="299">
        <v>29.9</v>
      </c>
      <c r="I714" s="289">
        <f t="shared" si="10"/>
        <v>99.666666666666657</v>
      </c>
      <c r="J714" s="324"/>
    </row>
    <row r="715" spans="1:10" s="285" customFormat="1" ht="10.5" x14ac:dyDescent="0.15">
      <c r="A715" s="291" t="s">
        <v>1662</v>
      </c>
      <c r="B715" s="325">
        <v>914</v>
      </c>
      <c r="C715" s="292"/>
      <c r="D715" s="292"/>
      <c r="E715" s="293"/>
      <c r="F715" s="294"/>
      <c r="G715" s="282">
        <v>9203858.5999999996</v>
      </c>
      <c r="H715" s="282">
        <v>8811760.5999999996</v>
      </c>
      <c r="I715" s="283">
        <f t="shared" si="10"/>
        <v>95.739851979038448</v>
      </c>
      <c r="J715" s="319"/>
    </row>
    <row r="716" spans="1:10" s="271" customFormat="1" ht="11.25" x14ac:dyDescent="0.2">
      <c r="A716" s="295" t="s">
        <v>799</v>
      </c>
      <c r="B716" s="326">
        <v>914</v>
      </c>
      <c r="C716" s="296">
        <v>4</v>
      </c>
      <c r="D716" s="296"/>
      <c r="E716" s="297"/>
      <c r="F716" s="298"/>
      <c r="G716" s="299">
        <v>1183.8</v>
      </c>
      <c r="H716" s="299">
        <v>948.6</v>
      </c>
      <c r="I716" s="289">
        <f t="shared" si="10"/>
        <v>80.131779016725801</v>
      </c>
      <c r="J716" s="324"/>
    </row>
    <row r="717" spans="1:10" s="271" customFormat="1" ht="11.25" x14ac:dyDescent="0.2">
      <c r="A717" s="295" t="s">
        <v>991</v>
      </c>
      <c r="B717" s="326">
        <v>914</v>
      </c>
      <c r="C717" s="296">
        <v>4</v>
      </c>
      <c r="D717" s="296">
        <v>10</v>
      </c>
      <c r="E717" s="297"/>
      <c r="F717" s="298"/>
      <c r="G717" s="299">
        <v>483.8</v>
      </c>
      <c r="H717" s="299">
        <v>252.9</v>
      </c>
      <c r="I717" s="289">
        <f t="shared" si="10"/>
        <v>52.273666804464661</v>
      </c>
      <c r="J717" s="324"/>
    </row>
    <row r="718" spans="1:10" s="271" customFormat="1" ht="22.5" x14ac:dyDescent="0.2">
      <c r="A718" s="295" t="s">
        <v>834</v>
      </c>
      <c r="B718" s="326">
        <v>914</v>
      </c>
      <c r="C718" s="296">
        <v>4</v>
      </c>
      <c r="D718" s="296">
        <v>10</v>
      </c>
      <c r="E718" s="297">
        <v>1200000000</v>
      </c>
      <c r="F718" s="298"/>
      <c r="G718" s="299">
        <v>483.8</v>
      </c>
      <c r="H718" s="299">
        <v>252.9</v>
      </c>
      <c r="I718" s="289">
        <f t="shared" ref="I718:I781" si="11">+H718/G718*100</f>
        <v>52.273666804464661</v>
      </c>
      <c r="J718" s="324"/>
    </row>
    <row r="719" spans="1:10" s="271" customFormat="1" ht="22.5" x14ac:dyDescent="0.2">
      <c r="A719" s="295" t="s">
        <v>992</v>
      </c>
      <c r="B719" s="326">
        <v>914</v>
      </c>
      <c r="C719" s="296">
        <v>4</v>
      </c>
      <c r="D719" s="296">
        <v>10</v>
      </c>
      <c r="E719" s="297">
        <v>1210000000</v>
      </c>
      <c r="F719" s="298"/>
      <c r="G719" s="299">
        <v>483.8</v>
      </c>
      <c r="H719" s="299">
        <v>252.9</v>
      </c>
      <c r="I719" s="289">
        <f t="shared" si="11"/>
        <v>52.273666804464661</v>
      </c>
      <c r="J719" s="324"/>
    </row>
    <row r="720" spans="1:10" s="271" customFormat="1" ht="22.5" x14ac:dyDescent="0.2">
      <c r="A720" s="295" t="s">
        <v>995</v>
      </c>
      <c r="B720" s="326">
        <v>914</v>
      </c>
      <c r="C720" s="296">
        <v>4</v>
      </c>
      <c r="D720" s="296">
        <v>10</v>
      </c>
      <c r="E720" s="297">
        <v>1210300000</v>
      </c>
      <c r="F720" s="298"/>
      <c r="G720" s="299">
        <v>483.8</v>
      </c>
      <c r="H720" s="299">
        <v>252.9</v>
      </c>
      <c r="I720" s="289">
        <f t="shared" si="11"/>
        <v>52.273666804464661</v>
      </c>
      <c r="J720" s="324"/>
    </row>
    <row r="721" spans="1:10" s="271" customFormat="1" ht="22.5" x14ac:dyDescent="0.2">
      <c r="A721" s="295" t="s">
        <v>995</v>
      </c>
      <c r="B721" s="326">
        <v>914</v>
      </c>
      <c r="C721" s="296">
        <v>4</v>
      </c>
      <c r="D721" s="296">
        <v>10</v>
      </c>
      <c r="E721" s="297">
        <v>1210300190</v>
      </c>
      <c r="F721" s="298"/>
      <c r="G721" s="299">
        <v>483.8</v>
      </c>
      <c r="H721" s="299">
        <v>252.9</v>
      </c>
      <c r="I721" s="289">
        <f t="shared" si="11"/>
        <v>52.273666804464661</v>
      </c>
      <c r="J721" s="324"/>
    </row>
    <row r="722" spans="1:10" s="271" customFormat="1" ht="11.25" x14ac:dyDescent="0.2">
      <c r="A722" s="295" t="s">
        <v>698</v>
      </c>
      <c r="B722" s="326">
        <v>914</v>
      </c>
      <c r="C722" s="296">
        <v>4</v>
      </c>
      <c r="D722" s="296">
        <v>10</v>
      </c>
      <c r="E722" s="297">
        <v>1210300190</v>
      </c>
      <c r="F722" s="298">
        <v>200</v>
      </c>
      <c r="G722" s="299">
        <v>483.8</v>
      </c>
      <c r="H722" s="299">
        <v>252.9</v>
      </c>
      <c r="I722" s="289">
        <f t="shared" si="11"/>
        <v>52.273666804464661</v>
      </c>
      <c r="J722" s="324"/>
    </row>
    <row r="723" spans="1:10" s="271" customFormat="1" ht="11.25" x14ac:dyDescent="0.2">
      <c r="A723" s="295" t="s">
        <v>1004</v>
      </c>
      <c r="B723" s="326">
        <v>914</v>
      </c>
      <c r="C723" s="296">
        <v>4</v>
      </c>
      <c r="D723" s="296">
        <v>12</v>
      </c>
      <c r="E723" s="297"/>
      <c r="F723" s="298"/>
      <c r="G723" s="299">
        <v>700</v>
      </c>
      <c r="H723" s="299">
        <v>695.7</v>
      </c>
      <c r="I723" s="289">
        <f t="shared" si="11"/>
        <v>99.385714285714286</v>
      </c>
      <c r="J723" s="324"/>
    </row>
    <row r="724" spans="1:10" s="271" customFormat="1" ht="22.5" x14ac:dyDescent="0.2">
      <c r="A724" s="295" t="s">
        <v>1051</v>
      </c>
      <c r="B724" s="326">
        <v>914</v>
      </c>
      <c r="C724" s="296">
        <v>4</v>
      </c>
      <c r="D724" s="296">
        <v>12</v>
      </c>
      <c r="E724" s="297">
        <v>2300000000</v>
      </c>
      <c r="F724" s="298"/>
      <c r="G724" s="299">
        <v>700</v>
      </c>
      <c r="H724" s="299">
        <v>695.7</v>
      </c>
      <c r="I724" s="289">
        <f t="shared" si="11"/>
        <v>99.385714285714286</v>
      </c>
      <c r="J724" s="324"/>
    </row>
    <row r="725" spans="1:10" s="271" customFormat="1" ht="22.5" x14ac:dyDescent="0.2">
      <c r="A725" s="295" t="s">
        <v>1052</v>
      </c>
      <c r="B725" s="326">
        <v>914</v>
      </c>
      <c r="C725" s="296">
        <v>4</v>
      </c>
      <c r="D725" s="296">
        <v>12</v>
      </c>
      <c r="E725" s="297">
        <v>2300006000</v>
      </c>
      <c r="F725" s="298"/>
      <c r="G725" s="299">
        <v>700</v>
      </c>
      <c r="H725" s="299">
        <v>695.7</v>
      </c>
      <c r="I725" s="289">
        <f t="shared" si="11"/>
        <v>99.385714285714286</v>
      </c>
      <c r="J725" s="324"/>
    </row>
    <row r="726" spans="1:10" s="271" customFormat="1" ht="11.25" x14ac:dyDescent="0.2">
      <c r="A726" s="295" t="s">
        <v>698</v>
      </c>
      <c r="B726" s="326">
        <v>914</v>
      </c>
      <c r="C726" s="296">
        <v>4</v>
      </c>
      <c r="D726" s="296">
        <v>12</v>
      </c>
      <c r="E726" s="297">
        <v>2300006000</v>
      </c>
      <c r="F726" s="298">
        <v>200</v>
      </c>
      <c r="G726" s="299">
        <v>700</v>
      </c>
      <c r="H726" s="299">
        <v>695.7</v>
      </c>
      <c r="I726" s="289">
        <f t="shared" si="11"/>
        <v>99.385714285714286</v>
      </c>
      <c r="J726" s="324"/>
    </row>
    <row r="727" spans="1:10" s="271" customFormat="1" ht="11.25" x14ac:dyDescent="0.2">
      <c r="A727" s="295" t="s">
        <v>1142</v>
      </c>
      <c r="B727" s="326">
        <v>914</v>
      </c>
      <c r="C727" s="296">
        <v>7</v>
      </c>
      <c r="D727" s="296"/>
      <c r="E727" s="297"/>
      <c r="F727" s="298"/>
      <c r="G727" s="299">
        <v>61590</v>
      </c>
      <c r="H727" s="299">
        <v>57186</v>
      </c>
      <c r="I727" s="289">
        <f t="shared" si="11"/>
        <v>92.849488553336585</v>
      </c>
      <c r="J727" s="324"/>
    </row>
    <row r="728" spans="1:10" s="271" customFormat="1" ht="11.25" x14ac:dyDescent="0.2">
      <c r="A728" s="295" t="s">
        <v>1226</v>
      </c>
      <c r="B728" s="326">
        <v>914</v>
      </c>
      <c r="C728" s="296">
        <v>7</v>
      </c>
      <c r="D728" s="296">
        <v>4</v>
      </c>
      <c r="E728" s="297"/>
      <c r="F728" s="298"/>
      <c r="G728" s="299">
        <v>60537</v>
      </c>
      <c r="H728" s="299">
        <v>56139.8</v>
      </c>
      <c r="I728" s="289">
        <f t="shared" si="11"/>
        <v>92.736343062920199</v>
      </c>
      <c r="J728" s="324"/>
    </row>
    <row r="729" spans="1:10" s="271" customFormat="1" ht="22.5" x14ac:dyDescent="0.2">
      <c r="A729" s="295" t="s">
        <v>1234</v>
      </c>
      <c r="B729" s="326">
        <v>914</v>
      </c>
      <c r="C729" s="296">
        <v>7</v>
      </c>
      <c r="D729" s="296">
        <v>4</v>
      </c>
      <c r="E729" s="297">
        <v>900000000</v>
      </c>
      <c r="F729" s="298"/>
      <c r="G729" s="299">
        <v>58120</v>
      </c>
      <c r="H729" s="299">
        <v>53722.8</v>
      </c>
      <c r="I729" s="289">
        <f t="shared" si="11"/>
        <v>92.434273916035792</v>
      </c>
      <c r="J729" s="324"/>
    </row>
    <row r="730" spans="1:10" s="271" customFormat="1" ht="11.25" x14ac:dyDescent="0.2">
      <c r="A730" s="295" t="s">
        <v>1235</v>
      </c>
      <c r="B730" s="326">
        <v>914</v>
      </c>
      <c r="C730" s="296">
        <v>7</v>
      </c>
      <c r="D730" s="296">
        <v>4</v>
      </c>
      <c r="E730" s="297">
        <v>930000000</v>
      </c>
      <c r="F730" s="298"/>
      <c r="G730" s="299">
        <v>58120</v>
      </c>
      <c r="H730" s="299">
        <v>53722.8</v>
      </c>
      <c r="I730" s="289">
        <f t="shared" si="11"/>
        <v>92.434273916035792</v>
      </c>
      <c r="J730" s="324"/>
    </row>
    <row r="731" spans="1:10" s="271" customFormat="1" ht="22.5" x14ac:dyDescent="0.2">
      <c r="A731" s="295" t="s">
        <v>1236</v>
      </c>
      <c r="B731" s="326">
        <v>914</v>
      </c>
      <c r="C731" s="296">
        <v>7</v>
      </c>
      <c r="D731" s="296">
        <v>4</v>
      </c>
      <c r="E731" s="297">
        <v>930100000</v>
      </c>
      <c r="F731" s="298"/>
      <c r="G731" s="299">
        <v>52120</v>
      </c>
      <c r="H731" s="299">
        <v>49469.3</v>
      </c>
      <c r="I731" s="289">
        <f t="shared" si="11"/>
        <v>94.914236377590171</v>
      </c>
      <c r="J731" s="324"/>
    </row>
    <row r="732" spans="1:10" s="271" customFormat="1" ht="11.25" x14ac:dyDescent="0.2">
      <c r="A732" s="295" t="s">
        <v>1237</v>
      </c>
      <c r="B732" s="326">
        <v>914</v>
      </c>
      <c r="C732" s="296">
        <v>7</v>
      </c>
      <c r="D732" s="296">
        <v>4</v>
      </c>
      <c r="E732" s="297">
        <v>930142790</v>
      </c>
      <c r="F732" s="298"/>
      <c r="G732" s="299">
        <v>52120</v>
      </c>
      <c r="H732" s="299">
        <v>49469.3</v>
      </c>
      <c r="I732" s="289">
        <f t="shared" si="11"/>
        <v>94.914236377590171</v>
      </c>
      <c r="J732" s="324"/>
    </row>
    <row r="733" spans="1:10" s="271" customFormat="1" ht="11.25" x14ac:dyDescent="0.2">
      <c r="A733" s="295" t="s">
        <v>707</v>
      </c>
      <c r="B733" s="326">
        <v>914</v>
      </c>
      <c r="C733" s="296">
        <v>7</v>
      </c>
      <c r="D733" s="296">
        <v>4</v>
      </c>
      <c r="E733" s="297">
        <v>930142790</v>
      </c>
      <c r="F733" s="298">
        <v>300</v>
      </c>
      <c r="G733" s="299">
        <v>3652</v>
      </c>
      <c r="H733" s="299">
        <v>3652</v>
      </c>
      <c r="I733" s="289">
        <f t="shared" si="11"/>
        <v>100</v>
      </c>
      <c r="J733" s="324"/>
    </row>
    <row r="734" spans="1:10" s="271" customFormat="1" ht="22.5" x14ac:dyDescent="0.2">
      <c r="A734" s="295" t="s">
        <v>724</v>
      </c>
      <c r="B734" s="326">
        <v>914</v>
      </c>
      <c r="C734" s="296">
        <v>7</v>
      </c>
      <c r="D734" s="296">
        <v>4</v>
      </c>
      <c r="E734" s="297">
        <v>930142790</v>
      </c>
      <c r="F734" s="298">
        <v>600</v>
      </c>
      <c r="G734" s="299">
        <v>48468</v>
      </c>
      <c r="H734" s="299">
        <v>45817.3</v>
      </c>
      <c r="I734" s="289">
        <f t="shared" si="11"/>
        <v>94.531030783197167</v>
      </c>
      <c r="J734" s="324"/>
    </row>
    <row r="735" spans="1:10" s="271" customFormat="1" ht="22.5" x14ac:dyDescent="0.2">
      <c r="A735" s="295" t="s">
        <v>1238</v>
      </c>
      <c r="B735" s="326">
        <v>914</v>
      </c>
      <c r="C735" s="296">
        <v>7</v>
      </c>
      <c r="D735" s="296">
        <v>4</v>
      </c>
      <c r="E735" s="297" t="s">
        <v>1239</v>
      </c>
      <c r="F735" s="298"/>
      <c r="G735" s="299">
        <v>6000</v>
      </c>
      <c r="H735" s="299">
        <v>4253.5</v>
      </c>
      <c r="I735" s="289">
        <f t="shared" si="11"/>
        <v>70.891666666666666</v>
      </c>
      <c r="J735" s="324"/>
    </row>
    <row r="736" spans="1:10" s="271" customFormat="1" ht="11.25" x14ac:dyDescent="0.2">
      <c r="A736" s="295" t="s">
        <v>1237</v>
      </c>
      <c r="B736" s="326">
        <v>914</v>
      </c>
      <c r="C736" s="296">
        <v>7</v>
      </c>
      <c r="D736" s="296">
        <v>4</v>
      </c>
      <c r="E736" s="297" t="s">
        <v>1240</v>
      </c>
      <c r="F736" s="298"/>
      <c r="G736" s="299">
        <v>6000</v>
      </c>
      <c r="H736" s="299">
        <v>4253.5</v>
      </c>
      <c r="I736" s="289">
        <f t="shared" si="11"/>
        <v>70.891666666666666</v>
      </c>
      <c r="J736" s="324"/>
    </row>
    <row r="737" spans="1:10" s="271" customFormat="1" ht="22.5" x14ac:dyDescent="0.2">
      <c r="A737" s="295" t="s">
        <v>724</v>
      </c>
      <c r="B737" s="326">
        <v>914</v>
      </c>
      <c r="C737" s="296">
        <v>7</v>
      </c>
      <c r="D737" s="296">
        <v>4</v>
      </c>
      <c r="E737" s="297" t="s">
        <v>1240</v>
      </c>
      <c r="F737" s="298">
        <v>600</v>
      </c>
      <c r="G737" s="299">
        <v>6000</v>
      </c>
      <c r="H737" s="299">
        <v>4253.5</v>
      </c>
      <c r="I737" s="289">
        <f t="shared" si="11"/>
        <v>70.891666666666666</v>
      </c>
      <c r="J737" s="324"/>
    </row>
    <row r="738" spans="1:10" s="271" customFormat="1" ht="22.5" x14ac:dyDescent="0.2">
      <c r="A738" s="295" t="s">
        <v>728</v>
      </c>
      <c r="B738" s="326">
        <v>914</v>
      </c>
      <c r="C738" s="296">
        <v>7</v>
      </c>
      <c r="D738" s="296">
        <v>4</v>
      </c>
      <c r="E738" s="297">
        <v>9700000000</v>
      </c>
      <c r="F738" s="298"/>
      <c r="G738" s="299">
        <v>2417</v>
      </c>
      <c r="H738" s="299">
        <v>2417</v>
      </c>
      <c r="I738" s="289">
        <f t="shared" si="11"/>
        <v>100</v>
      </c>
      <c r="J738" s="324"/>
    </row>
    <row r="739" spans="1:10" s="271" customFormat="1" ht="22.5" x14ac:dyDescent="0.2">
      <c r="A739" s="295" t="s">
        <v>729</v>
      </c>
      <c r="B739" s="326">
        <v>914</v>
      </c>
      <c r="C739" s="296">
        <v>7</v>
      </c>
      <c r="D739" s="296">
        <v>4</v>
      </c>
      <c r="E739" s="297">
        <v>9700004000</v>
      </c>
      <c r="F739" s="298"/>
      <c r="G739" s="299">
        <v>2417</v>
      </c>
      <c r="H739" s="299">
        <v>2417</v>
      </c>
      <c r="I739" s="289">
        <f t="shared" si="11"/>
        <v>100</v>
      </c>
      <c r="J739" s="324"/>
    </row>
    <row r="740" spans="1:10" s="271" customFormat="1" ht="22.5" x14ac:dyDescent="0.2">
      <c r="A740" s="295" t="s">
        <v>724</v>
      </c>
      <c r="B740" s="326">
        <v>914</v>
      </c>
      <c r="C740" s="296">
        <v>7</v>
      </c>
      <c r="D740" s="296">
        <v>4</v>
      </c>
      <c r="E740" s="297">
        <v>9700004000</v>
      </c>
      <c r="F740" s="298">
        <v>600</v>
      </c>
      <c r="G740" s="299">
        <v>2417</v>
      </c>
      <c r="H740" s="299">
        <v>2417</v>
      </c>
      <c r="I740" s="289">
        <f t="shared" si="11"/>
        <v>100</v>
      </c>
      <c r="J740" s="324"/>
    </row>
    <row r="741" spans="1:10" s="271" customFormat="1" ht="11.25" x14ac:dyDescent="0.2">
      <c r="A741" s="295" t="s">
        <v>1244</v>
      </c>
      <c r="B741" s="326">
        <v>914</v>
      </c>
      <c r="C741" s="296">
        <v>7</v>
      </c>
      <c r="D741" s="296">
        <v>5</v>
      </c>
      <c r="E741" s="297"/>
      <c r="F741" s="298"/>
      <c r="G741" s="299">
        <v>1053</v>
      </c>
      <c r="H741" s="299">
        <v>1046.2</v>
      </c>
      <c r="I741" s="289">
        <f t="shared" si="11"/>
        <v>99.354226020892682</v>
      </c>
      <c r="J741" s="324"/>
    </row>
    <row r="742" spans="1:10" s="271" customFormat="1" ht="22.5" x14ac:dyDescent="0.2">
      <c r="A742" s="295" t="s">
        <v>1234</v>
      </c>
      <c r="B742" s="326">
        <v>914</v>
      </c>
      <c r="C742" s="296">
        <v>7</v>
      </c>
      <c r="D742" s="296">
        <v>5</v>
      </c>
      <c r="E742" s="297">
        <v>900000000</v>
      </c>
      <c r="F742" s="298"/>
      <c r="G742" s="299">
        <v>1053</v>
      </c>
      <c r="H742" s="299">
        <v>1046.2</v>
      </c>
      <c r="I742" s="289">
        <f t="shared" si="11"/>
        <v>99.354226020892682</v>
      </c>
      <c r="J742" s="324"/>
    </row>
    <row r="743" spans="1:10" s="271" customFormat="1" ht="11.25" x14ac:dyDescent="0.2">
      <c r="A743" s="295" t="s">
        <v>1235</v>
      </c>
      <c r="B743" s="326">
        <v>914</v>
      </c>
      <c r="C743" s="296">
        <v>7</v>
      </c>
      <c r="D743" s="296">
        <v>5</v>
      </c>
      <c r="E743" s="297">
        <v>930000000</v>
      </c>
      <c r="F743" s="298"/>
      <c r="G743" s="299">
        <v>1053</v>
      </c>
      <c r="H743" s="299">
        <v>1046.2</v>
      </c>
      <c r="I743" s="289">
        <f t="shared" si="11"/>
        <v>99.354226020892682</v>
      </c>
      <c r="J743" s="324"/>
    </row>
    <row r="744" spans="1:10" s="271" customFormat="1" ht="22.5" x14ac:dyDescent="0.2">
      <c r="A744" s="295" t="s">
        <v>1236</v>
      </c>
      <c r="B744" s="326">
        <v>914</v>
      </c>
      <c r="C744" s="296">
        <v>7</v>
      </c>
      <c r="D744" s="296">
        <v>5</v>
      </c>
      <c r="E744" s="297">
        <v>930100000</v>
      </c>
      <c r="F744" s="298"/>
      <c r="G744" s="299">
        <v>1053</v>
      </c>
      <c r="H744" s="299">
        <v>1046.2</v>
      </c>
      <c r="I744" s="289">
        <f t="shared" si="11"/>
        <v>99.354226020892682</v>
      </c>
      <c r="J744" s="324"/>
    </row>
    <row r="745" spans="1:10" s="271" customFormat="1" ht="11.25" x14ac:dyDescent="0.2">
      <c r="A745" s="295" t="s">
        <v>1247</v>
      </c>
      <c r="B745" s="326">
        <v>914</v>
      </c>
      <c r="C745" s="296">
        <v>7</v>
      </c>
      <c r="D745" s="296">
        <v>5</v>
      </c>
      <c r="E745" s="297">
        <v>930142990</v>
      </c>
      <c r="F745" s="298"/>
      <c r="G745" s="299">
        <v>1053</v>
      </c>
      <c r="H745" s="299">
        <v>1046.2</v>
      </c>
      <c r="I745" s="289">
        <f t="shared" si="11"/>
        <v>99.354226020892682</v>
      </c>
      <c r="J745" s="324"/>
    </row>
    <row r="746" spans="1:10" s="271" customFormat="1" ht="22.5" x14ac:dyDescent="0.2">
      <c r="A746" s="295" t="s">
        <v>724</v>
      </c>
      <c r="B746" s="326">
        <v>914</v>
      </c>
      <c r="C746" s="296">
        <v>7</v>
      </c>
      <c r="D746" s="296">
        <v>5</v>
      </c>
      <c r="E746" s="297">
        <v>930142990</v>
      </c>
      <c r="F746" s="298">
        <v>600</v>
      </c>
      <c r="G746" s="299">
        <v>1053</v>
      </c>
      <c r="H746" s="299">
        <v>1046.2</v>
      </c>
      <c r="I746" s="289">
        <f t="shared" si="11"/>
        <v>99.354226020892682</v>
      </c>
      <c r="J746" s="324"/>
    </row>
    <row r="747" spans="1:10" s="271" customFormat="1" ht="11.25" x14ac:dyDescent="0.2">
      <c r="A747" s="295" t="s">
        <v>1368</v>
      </c>
      <c r="B747" s="326">
        <v>914</v>
      </c>
      <c r="C747" s="296">
        <v>9</v>
      </c>
      <c r="D747" s="296"/>
      <c r="E747" s="297"/>
      <c r="F747" s="298"/>
      <c r="G747" s="299">
        <v>5992627.5</v>
      </c>
      <c r="H747" s="299">
        <v>5605204.5999999996</v>
      </c>
      <c r="I747" s="289">
        <f t="shared" si="11"/>
        <v>93.535007807510141</v>
      </c>
      <c r="J747" s="324"/>
    </row>
    <row r="748" spans="1:10" s="271" customFormat="1" ht="11.25" x14ac:dyDescent="0.2">
      <c r="A748" s="295" t="s">
        <v>1369</v>
      </c>
      <c r="B748" s="326">
        <v>914</v>
      </c>
      <c r="C748" s="296">
        <v>9</v>
      </c>
      <c r="D748" s="296">
        <v>1</v>
      </c>
      <c r="E748" s="297"/>
      <c r="F748" s="298"/>
      <c r="G748" s="299">
        <v>3066829</v>
      </c>
      <c r="H748" s="299">
        <v>2885818.7</v>
      </c>
      <c r="I748" s="289">
        <f t="shared" si="11"/>
        <v>94.097802648924997</v>
      </c>
      <c r="J748" s="324"/>
    </row>
    <row r="749" spans="1:10" s="271" customFormat="1" ht="22.5" x14ac:dyDescent="0.2">
      <c r="A749" s="295" t="s">
        <v>1234</v>
      </c>
      <c r="B749" s="326">
        <v>914</v>
      </c>
      <c r="C749" s="296">
        <v>9</v>
      </c>
      <c r="D749" s="296">
        <v>1</v>
      </c>
      <c r="E749" s="297">
        <v>900000000</v>
      </c>
      <c r="F749" s="298"/>
      <c r="G749" s="299">
        <v>2897146.8</v>
      </c>
      <c r="H749" s="299">
        <v>2722858.6</v>
      </c>
      <c r="I749" s="289">
        <f t="shared" si="11"/>
        <v>93.984143295741873</v>
      </c>
      <c r="J749" s="324"/>
    </row>
    <row r="750" spans="1:10" s="271" customFormat="1" ht="22.5" x14ac:dyDescent="0.2">
      <c r="A750" s="295" t="s">
        <v>1370</v>
      </c>
      <c r="B750" s="326">
        <v>914</v>
      </c>
      <c r="C750" s="296">
        <v>9</v>
      </c>
      <c r="D750" s="296">
        <v>1</v>
      </c>
      <c r="E750" s="297">
        <v>910000000</v>
      </c>
      <c r="F750" s="298"/>
      <c r="G750" s="299">
        <v>2897050.6</v>
      </c>
      <c r="H750" s="299">
        <v>2722762.4</v>
      </c>
      <c r="I750" s="289">
        <f t="shared" si="11"/>
        <v>93.983943532087423</v>
      </c>
      <c r="J750" s="324"/>
    </row>
    <row r="751" spans="1:10" s="271" customFormat="1" ht="11.25" x14ac:dyDescent="0.2">
      <c r="A751" s="295" t="s">
        <v>1371</v>
      </c>
      <c r="B751" s="326">
        <v>914</v>
      </c>
      <c r="C751" s="296">
        <v>9</v>
      </c>
      <c r="D751" s="296">
        <v>1</v>
      </c>
      <c r="E751" s="297">
        <v>910100000</v>
      </c>
      <c r="F751" s="298"/>
      <c r="G751" s="299">
        <v>2897050.6</v>
      </c>
      <c r="H751" s="299">
        <v>2722762.4</v>
      </c>
      <c r="I751" s="289">
        <f t="shared" si="11"/>
        <v>93.983943532087423</v>
      </c>
      <c r="J751" s="324"/>
    </row>
    <row r="752" spans="1:10" s="271" customFormat="1" ht="22.5" x14ac:dyDescent="0.2">
      <c r="A752" s="295" t="s">
        <v>1372</v>
      </c>
      <c r="B752" s="326">
        <v>914</v>
      </c>
      <c r="C752" s="296">
        <v>9</v>
      </c>
      <c r="D752" s="296">
        <v>1</v>
      </c>
      <c r="E752" s="297">
        <v>910147000</v>
      </c>
      <c r="F752" s="298"/>
      <c r="G752" s="299">
        <v>903068.2</v>
      </c>
      <c r="H752" s="299">
        <v>873962.9</v>
      </c>
      <c r="I752" s="289">
        <f t="shared" si="11"/>
        <v>96.777065120884558</v>
      </c>
      <c r="J752" s="324"/>
    </row>
    <row r="753" spans="1:10" s="271" customFormat="1" ht="22.5" x14ac:dyDescent="0.2">
      <c r="A753" s="295" t="s">
        <v>724</v>
      </c>
      <c r="B753" s="326">
        <v>914</v>
      </c>
      <c r="C753" s="296">
        <v>9</v>
      </c>
      <c r="D753" s="296">
        <v>1</v>
      </c>
      <c r="E753" s="297">
        <v>910147000</v>
      </c>
      <c r="F753" s="298">
        <v>600</v>
      </c>
      <c r="G753" s="299">
        <v>903068.2</v>
      </c>
      <c r="H753" s="299">
        <v>873962.9</v>
      </c>
      <c r="I753" s="289">
        <f t="shared" si="11"/>
        <v>96.777065120884558</v>
      </c>
      <c r="J753" s="324"/>
    </row>
    <row r="754" spans="1:10" s="271" customFormat="1" ht="22.5" x14ac:dyDescent="0.2">
      <c r="A754" s="295" t="s">
        <v>1373</v>
      </c>
      <c r="B754" s="326">
        <v>914</v>
      </c>
      <c r="C754" s="296">
        <v>9</v>
      </c>
      <c r="D754" s="296">
        <v>1</v>
      </c>
      <c r="E754" s="297">
        <v>910148000</v>
      </c>
      <c r="F754" s="298"/>
      <c r="G754" s="299">
        <v>30946.3</v>
      </c>
      <c r="H754" s="299">
        <v>28264.5</v>
      </c>
      <c r="I754" s="289">
        <f t="shared" si="11"/>
        <v>91.334020545267123</v>
      </c>
      <c r="J754" s="324"/>
    </row>
    <row r="755" spans="1:10" s="271" customFormat="1" ht="22.5" x14ac:dyDescent="0.2">
      <c r="A755" s="295" t="s">
        <v>724</v>
      </c>
      <c r="B755" s="326">
        <v>914</v>
      </c>
      <c r="C755" s="296">
        <v>9</v>
      </c>
      <c r="D755" s="296">
        <v>1</v>
      </c>
      <c r="E755" s="297">
        <v>910148000</v>
      </c>
      <c r="F755" s="298">
        <v>600</v>
      </c>
      <c r="G755" s="299">
        <v>30946.3</v>
      </c>
      <c r="H755" s="299">
        <v>28264.5</v>
      </c>
      <c r="I755" s="289">
        <f t="shared" si="11"/>
        <v>91.334020545267123</v>
      </c>
      <c r="J755" s="324"/>
    </row>
    <row r="756" spans="1:10" s="271" customFormat="1" ht="33.75" x14ac:dyDescent="0.2">
      <c r="A756" s="295" t="s">
        <v>1374</v>
      </c>
      <c r="B756" s="326">
        <v>914</v>
      </c>
      <c r="C756" s="296">
        <v>9</v>
      </c>
      <c r="D756" s="296">
        <v>1</v>
      </c>
      <c r="E756" s="297">
        <v>910158440</v>
      </c>
      <c r="F756" s="298"/>
      <c r="G756" s="299">
        <v>28974.9</v>
      </c>
      <c r="H756" s="299">
        <v>26901.5</v>
      </c>
      <c r="I756" s="289">
        <f t="shared" si="11"/>
        <v>92.844151317174521</v>
      </c>
      <c r="J756" s="324"/>
    </row>
    <row r="757" spans="1:10" s="271" customFormat="1" ht="22.5" x14ac:dyDescent="0.2">
      <c r="A757" s="295" t="s">
        <v>724</v>
      </c>
      <c r="B757" s="326">
        <v>914</v>
      </c>
      <c r="C757" s="296">
        <v>9</v>
      </c>
      <c r="D757" s="296">
        <v>1</v>
      </c>
      <c r="E757" s="297">
        <v>910158440</v>
      </c>
      <c r="F757" s="298">
        <v>600</v>
      </c>
      <c r="G757" s="299">
        <v>28974.9</v>
      </c>
      <c r="H757" s="299">
        <v>26901.5</v>
      </c>
      <c r="I757" s="289">
        <f t="shared" si="11"/>
        <v>92.844151317174521</v>
      </c>
      <c r="J757" s="324"/>
    </row>
    <row r="758" spans="1:10" s="271" customFormat="1" ht="78.75" x14ac:dyDescent="0.2">
      <c r="A758" s="295" t="s">
        <v>1375</v>
      </c>
      <c r="B758" s="326">
        <v>914</v>
      </c>
      <c r="C758" s="296">
        <v>9</v>
      </c>
      <c r="D758" s="296">
        <v>1</v>
      </c>
      <c r="E758" s="297">
        <v>910158480</v>
      </c>
      <c r="F758" s="298"/>
      <c r="G758" s="299">
        <v>110333.2</v>
      </c>
      <c r="H758" s="299">
        <v>89054.399999999994</v>
      </c>
      <c r="I758" s="289">
        <f t="shared" si="11"/>
        <v>80.714055243571295</v>
      </c>
      <c r="J758" s="324"/>
    </row>
    <row r="759" spans="1:10" s="271" customFormat="1" ht="22.5" x14ac:dyDescent="0.2">
      <c r="A759" s="295" t="s">
        <v>724</v>
      </c>
      <c r="B759" s="326">
        <v>914</v>
      </c>
      <c r="C759" s="296">
        <v>9</v>
      </c>
      <c r="D759" s="296">
        <v>1</v>
      </c>
      <c r="E759" s="297">
        <v>910158480</v>
      </c>
      <c r="F759" s="298">
        <v>600</v>
      </c>
      <c r="G759" s="299">
        <v>110333.2</v>
      </c>
      <c r="H759" s="299">
        <v>89054.399999999994</v>
      </c>
      <c r="I759" s="289">
        <f t="shared" si="11"/>
        <v>80.714055243571295</v>
      </c>
      <c r="J759" s="324"/>
    </row>
    <row r="760" spans="1:10" s="271" customFormat="1" ht="33.75" x14ac:dyDescent="0.2">
      <c r="A760" s="295" t="s">
        <v>1376</v>
      </c>
      <c r="B760" s="326">
        <v>914</v>
      </c>
      <c r="C760" s="296">
        <v>9</v>
      </c>
      <c r="D760" s="296">
        <v>1</v>
      </c>
      <c r="E760" s="297" t="s">
        <v>1377</v>
      </c>
      <c r="F760" s="298"/>
      <c r="G760" s="299">
        <v>1603.8</v>
      </c>
      <c r="H760" s="299">
        <v>1603.1</v>
      </c>
      <c r="I760" s="289">
        <f t="shared" si="11"/>
        <v>99.95635366005736</v>
      </c>
      <c r="J760" s="324"/>
    </row>
    <row r="761" spans="1:10" s="271" customFormat="1" ht="22.5" x14ac:dyDescent="0.2">
      <c r="A761" s="295" t="s">
        <v>724</v>
      </c>
      <c r="B761" s="326">
        <v>914</v>
      </c>
      <c r="C761" s="296">
        <v>9</v>
      </c>
      <c r="D761" s="296">
        <v>1</v>
      </c>
      <c r="E761" s="297" t="s">
        <v>1377</v>
      </c>
      <c r="F761" s="298">
        <v>600</v>
      </c>
      <c r="G761" s="299">
        <v>1603.8</v>
      </c>
      <c r="H761" s="299">
        <v>1603.1</v>
      </c>
      <c r="I761" s="289">
        <f t="shared" si="11"/>
        <v>99.95635366005736</v>
      </c>
      <c r="J761" s="324"/>
    </row>
    <row r="762" spans="1:10" s="271" customFormat="1" ht="56.25" x14ac:dyDescent="0.2">
      <c r="A762" s="295" t="s">
        <v>1378</v>
      </c>
      <c r="B762" s="326">
        <v>914</v>
      </c>
      <c r="C762" s="296">
        <v>9</v>
      </c>
      <c r="D762" s="296">
        <v>1</v>
      </c>
      <c r="E762" s="297" t="s">
        <v>1379</v>
      </c>
      <c r="F762" s="298"/>
      <c r="G762" s="299">
        <v>769790.8</v>
      </c>
      <c r="H762" s="299">
        <v>710885.3</v>
      </c>
      <c r="I762" s="289">
        <f t="shared" si="11"/>
        <v>92.34785606686907</v>
      </c>
      <c r="J762" s="324"/>
    </row>
    <row r="763" spans="1:10" s="271" customFormat="1" ht="22.5" x14ac:dyDescent="0.2">
      <c r="A763" s="295" t="s">
        <v>724</v>
      </c>
      <c r="B763" s="326">
        <v>914</v>
      </c>
      <c r="C763" s="296">
        <v>9</v>
      </c>
      <c r="D763" s="296">
        <v>1</v>
      </c>
      <c r="E763" s="297" t="s">
        <v>1379</v>
      </c>
      <c r="F763" s="298">
        <v>600</v>
      </c>
      <c r="G763" s="299">
        <v>769790.8</v>
      </c>
      <c r="H763" s="299">
        <v>710885.3</v>
      </c>
      <c r="I763" s="289">
        <f t="shared" si="11"/>
        <v>92.34785606686907</v>
      </c>
      <c r="J763" s="324"/>
    </row>
    <row r="764" spans="1:10" s="271" customFormat="1" ht="45" x14ac:dyDescent="0.2">
      <c r="A764" s="295" t="s">
        <v>1380</v>
      </c>
      <c r="B764" s="326">
        <v>914</v>
      </c>
      <c r="C764" s="296">
        <v>9</v>
      </c>
      <c r="D764" s="296">
        <v>1</v>
      </c>
      <c r="E764" s="297" t="s">
        <v>1381</v>
      </c>
      <c r="F764" s="298"/>
      <c r="G764" s="299">
        <v>886110.7</v>
      </c>
      <c r="H764" s="299">
        <v>885958.7</v>
      </c>
      <c r="I764" s="289">
        <f t="shared" si="11"/>
        <v>99.982846387025916</v>
      </c>
      <c r="J764" s="324"/>
    </row>
    <row r="765" spans="1:10" s="271" customFormat="1" ht="22.5" x14ac:dyDescent="0.2">
      <c r="A765" s="295" t="s">
        <v>724</v>
      </c>
      <c r="B765" s="326">
        <v>914</v>
      </c>
      <c r="C765" s="296">
        <v>9</v>
      </c>
      <c r="D765" s="296">
        <v>1</v>
      </c>
      <c r="E765" s="297" t="s">
        <v>1381</v>
      </c>
      <c r="F765" s="298">
        <v>600</v>
      </c>
      <c r="G765" s="299">
        <v>886110.7</v>
      </c>
      <c r="H765" s="299">
        <v>885958.7</v>
      </c>
      <c r="I765" s="289">
        <f t="shared" si="11"/>
        <v>99.982846387025916</v>
      </c>
      <c r="J765" s="324"/>
    </row>
    <row r="766" spans="1:10" s="271" customFormat="1" ht="56.25" x14ac:dyDescent="0.2">
      <c r="A766" s="295" t="s">
        <v>1382</v>
      </c>
      <c r="B766" s="326">
        <v>914</v>
      </c>
      <c r="C766" s="296">
        <v>9</v>
      </c>
      <c r="D766" s="296">
        <v>1</v>
      </c>
      <c r="E766" s="297" t="s">
        <v>1383</v>
      </c>
      <c r="F766" s="298"/>
      <c r="G766" s="299">
        <v>166222.70000000001</v>
      </c>
      <c r="H766" s="299">
        <v>106132</v>
      </c>
      <c r="I766" s="289">
        <f t="shared" si="11"/>
        <v>63.849281716636774</v>
      </c>
      <c r="J766" s="324"/>
    </row>
    <row r="767" spans="1:10" s="271" customFormat="1" ht="22.5" x14ac:dyDescent="0.2">
      <c r="A767" s="295" t="s">
        <v>724</v>
      </c>
      <c r="B767" s="326">
        <v>914</v>
      </c>
      <c r="C767" s="296">
        <v>9</v>
      </c>
      <c r="D767" s="296">
        <v>1</v>
      </c>
      <c r="E767" s="297" t="s">
        <v>1383</v>
      </c>
      <c r="F767" s="298">
        <v>600</v>
      </c>
      <c r="G767" s="299">
        <v>166222.70000000001</v>
      </c>
      <c r="H767" s="299">
        <v>106132</v>
      </c>
      <c r="I767" s="289">
        <f t="shared" si="11"/>
        <v>63.849281716636774</v>
      </c>
      <c r="J767" s="324"/>
    </row>
    <row r="768" spans="1:10" s="271" customFormat="1" ht="22.5" x14ac:dyDescent="0.2">
      <c r="A768" s="295" t="s">
        <v>1384</v>
      </c>
      <c r="B768" s="326">
        <v>914</v>
      </c>
      <c r="C768" s="296">
        <v>9</v>
      </c>
      <c r="D768" s="296">
        <v>1</v>
      </c>
      <c r="E768" s="297">
        <v>920000000</v>
      </c>
      <c r="F768" s="298"/>
      <c r="G768" s="299">
        <v>96.2</v>
      </c>
      <c r="H768" s="299">
        <v>96.2</v>
      </c>
      <c r="I768" s="289">
        <f t="shared" si="11"/>
        <v>100</v>
      </c>
      <c r="J768" s="324"/>
    </row>
    <row r="769" spans="1:10" s="271" customFormat="1" ht="22.5" x14ac:dyDescent="0.2">
      <c r="A769" s="295" t="s">
        <v>1385</v>
      </c>
      <c r="B769" s="326">
        <v>914</v>
      </c>
      <c r="C769" s="296">
        <v>9</v>
      </c>
      <c r="D769" s="296">
        <v>1</v>
      </c>
      <c r="E769" s="297">
        <v>920043200</v>
      </c>
      <c r="F769" s="298"/>
      <c r="G769" s="299">
        <v>96.2</v>
      </c>
      <c r="H769" s="299">
        <v>96.2</v>
      </c>
      <c r="I769" s="289">
        <f t="shared" si="11"/>
        <v>100</v>
      </c>
      <c r="J769" s="324"/>
    </row>
    <row r="770" spans="1:10" s="271" customFormat="1" ht="22.5" x14ac:dyDescent="0.2">
      <c r="A770" s="295" t="s">
        <v>724</v>
      </c>
      <c r="B770" s="326">
        <v>914</v>
      </c>
      <c r="C770" s="296">
        <v>9</v>
      </c>
      <c r="D770" s="296">
        <v>1</v>
      </c>
      <c r="E770" s="297">
        <v>920043200</v>
      </c>
      <c r="F770" s="298">
        <v>600</v>
      </c>
      <c r="G770" s="299">
        <v>96.2</v>
      </c>
      <c r="H770" s="299">
        <v>96.2</v>
      </c>
      <c r="I770" s="289">
        <f t="shared" si="11"/>
        <v>100</v>
      </c>
      <c r="J770" s="324"/>
    </row>
    <row r="771" spans="1:10" s="271" customFormat="1" ht="11.25" x14ac:dyDescent="0.2">
      <c r="A771" s="295" t="s">
        <v>1351</v>
      </c>
      <c r="B771" s="326">
        <v>914</v>
      </c>
      <c r="C771" s="296">
        <v>9</v>
      </c>
      <c r="D771" s="296">
        <v>1</v>
      </c>
      <c r="E771" s="297">
        <v>1400000000</v>
      </c>
      <c r="F771" s="298"/>
      <c r="G771" s="299">
        <v>112871.4</v>
      </c>
      <c r="H771" s="299">
        <v>106150.3</v>
      </c>
      <c r="I771" s="289">
        <f t="shared" si="11"/>
        <v>94.045347182723006</v>
      </c>
      <c r="J771" s="324"/>
    </row>
    <row r="772" spans="1:10" s="271" customFormat="1" ht="22.5" x14ac:dyDescent="0.2">
      <c r="A772" s="295" t="s">
        <v>1386</v>
      </c>
      <c r="B772" s="326">
        <v>914</v>
      </c>
      <c r="C772" s="296">
        <v>9</v>
      </c>
      <c r="D772" s="296">
        <v>1</v>
      </c>
      <c r="E772" s="297">
        <v>1440000000</v>
      </c>
      <c r="F772" s="298"/>
      <c r="G772" s="299">
        <v>112871.4</v>
      </c>
      <c r="H772" s="299">
        <v>106150.3</v>
      </c>
      <c r="I772" s="289">
        <f t="shared" si="11"/>
        <v>94.045347182723006</v>
      </c>
      <c r="J772" s="324"/>
    </row>
    <row r="773" spans="1:10" s="271" customFormat="1" ht="22.5" x14ac:dyDescent="0.2">
      <c r="A773" s="295" t="s">
        <v>1387</v>
      </c>
      <c r="B773" s="326">
        <v>914</v>
      </c>
      <c r="C773" s="296">
        <v>9</v>
      </c>
      <c r="D773" s="296">
        <v>1</v>
      </c>
      <c r="E773" s="297">
        <v>1440047010</v>
      </c>
      <c r="F773" s="298"/>
      <c r="G773" s="299">
        <v>112871.4</v>
      </c>
      <c r="H773" s="299">
        <v>106150.3</v>
      </c>
      <c r="I773" s="289">
        <f t="shared" si="11"/>
        <v>94.045347182723006</v>
      </c>
      <c r="J773" s="324"/>
    </row>
    <row r="774" spans="1:10" s="271" customFormat="1" ht="22.5" x14ac:dyDescent="0.2">
      <c r="A774" s="295" t="s">
        <v>724</v>
      </c>
      <c r="B774" s="326">
        <v>914</v>
      </c>
      <c r="C774" s="296">
        <v>9</v>
      </c>
      <c r="D774" s="296">
        <v>1</v>
      </c>
      <c r="E774" s="297">
        <v>1440047010</v>
      </c>
      <c r="F774" s="298">
        <v>600</v>
      </c>
      <c r="G774" s="299">
        <v>112871.4</v>
      </c>
      <c r="H774" s="299">
        <v>106150.3</v>
      </c>
      <c r="I774" s="289">
        <f t="shared" si="11"/>
        <v>94.045347182723006</v>
      </c>
      <c r="J774" s="324"/>
    </row>
    <row r="775" spans="1:10" s="271" customFormat="1" ht="22.5" x14ac:dyDescent="0.2">
      <c r="A775" s="295" t="s">
        <v>728</v>
      </c>
      <c r="B775" s="326">
        <v>914</v>
      </c>
      <c r="C775" s="296">
        <v>9</v>
      </c>
      <c r="D775" s="296">
        <v>1</v>
      </c>
      <c r="E775" s="297">
        <v>9700000000</v>
      </c>
      <c r="F775" s="298"/>
      <c r="G775" s="299">
        <v>56810.8</v>
      </c>
      <c r="H775" s="299">
        <v>56809.8</v>
      </c>
      <c r="I775" s="289">
        <f t="shared" si="11"/>
        <v>99.998239771311091</v>
      </c>
      <c r="J775" s="324"/>
    </row>
    <row r="776" spans="1:10" s="271" customFormat="1" ht="22.5" x14ac:dyDescent="0.2">
      <c r="A776" s="295" t="s">
        <v>729</v>
      </c>
      <c r="B776" s="326">
        <v>914</v>
      </c>
      <c r="C776" s="296">
        <v>9</v>
      </c>
      <c r="D776" s="296">
        <v>1</v>
      </c>
      <c r="E776" s="297">
        <v>9700004000</v>
      </c>
      <c r="F776" s="298"/>
      <c r="G776" s="299">
        <v>56810.8</v>
      </c>
      <c r="H776" s="299">
        <v>56809.8</v>
      </c>
      <c r="I776" s="289">
        <f t="shared" si="11"/>
        <v>99.998239771311091</v>
      </c>
      <c r="J776" s="324"/>
    </row>
    <row r="777" spans="1:10" s="271" customFormat="1" ht="22.5" x14ac:dyDescent="0.2">
      <c r="A777" s="295" t="s">
        <v>724</v>
      </c>
      <c r="B777" s="326">
        <v>914</v>
      </c>
      <c r="C777" s="296">
        <v>9</v>
      </c>
      <c r="D777" s="296">
        <v>1</v>
      </c>
      <c r="E777" s="297">
        <v>9700004000</v>
      </c>
      <c r="F777" s="298">
        <v>600</v>
      </c>
      <c r="G777" s="299">
        <v>56810.8</v>
      </c>
      <c r="H777" s="299">
        <v>56809.8</v>
      </c>
      <c r="I777" s="289">
        <f t="shared" si="11"/>
        <v>99.998239771311091</v>
      </c>
      <c r="J777" s="324"/>
    </row>
    <row r="778" spans="1:10" s="271" customFormat="1" ht="11.25" x14ac:dyDescent="0.2">
      <c r="A778" s="295" t="s">
        <v>1388</v>
      </c>
      <c r="B778" s="326">
        <v>914</v>
      </c>
      <c r="C778" s="296">
        <v>9</v>
      </c>
      <c r="D778" s="296">
        <v>2</v>
      </c>
      <c r="E778" s="297"/>
      <c r="F778" s="298"/>
      <c r="G778" s="299">
        <v>202407</v>
      </c>
      <c r="H778" s="299">
        <v>193251</v>
      </c>
      <c r="I778" s="289">
        <f t="shared" si="11"/>
        <v>95.476441032177746</v>
      </c>
      <c r="J778" s="324"/>
    </row>
    <row r="779" spans="1:10" s="271" customFormat="1" ht="22.5" x14ac:dyDescent="0.2">
      <c r="A779" s="295" t="s">
        <v>1234</v>
      </c>
      <c r="B779" s="326">
        <v>914</v>
      </c>
      <c r="C779" s="296">
        <v>9</v>
      </c>
      <c r="D779" s="296">
        <v>2</v>
      </c>
      <c r="E779" s="297">
        <v>900000000</v>
      </c>
      <c r="F779" s="298"/>
      <c r="G779" s="299">
        <v>202407</v>
      </c>
      <c r="H779" s="299">
        <v>193251</v>
      </c>
      <c r="I779" s="289">
        <f t="shared" si="11"/>
        <v>95.476441032177746</v>
      </c>
      <c r="J779" s="324"/>
    </row>
    <row r="780" spans="1:10" s="271" customFormat="1" ht="22.5" x14ac:dyDescent="0.2">
      <c r="A780" s="295" t="s">
        <v>1370</v>
      </c>
      <c r="B780" s="326">
        <v>914</v>
      </c>
      <c r="C780" s="296">
        <v>9</v>
      </c>
      <c r="D780" s="296">
        <v>2</v>
      </c>
      <c r="E780" s="297">
        <v>910000000</v>
      </c>
      <c r="F780" s="298"/>
      <c r="G780" s="299">
        <v>202407</v>
      </c>
      <c r="H780" s="299">
        <v>193251</v>
      </c>
      <c r="I780" s="289">
        <f t="shared" si="11"/>
        <v>95.476441032177746</v>
      </c>
      <c r="J780" s="324"/>
    </row>
    <row r="781" spans="1:10" s="271" customFormat="1" ht="11.25" x14ac:dyDescent="0.2">
      <c r="A781" s="295" t="s">
        <v>1371</v>
      </c>
      <c r="B781" s="326">
        <v>914</v>
      </c>
      <c r="C781" s="296">
        <v>9</v>
      </c>
      <c r="D781" s="296">
        <v>2</v>
      </c>
      <c r="E781" s="297">
        <v>910100000</v>
      </c>
      <c r="F781" s="298"/>
      <c r="G781" s="299">
        <v>46793.5</v>
      </c>
      <c r="H781" s="299">
        <v>42722.9</v>
      </c>
      <c r="I781" s="289">
        <f t="shared" si="11"/>
        <v>91.300928547768393</v>
      </c>
      <c r="J781" s="324"/>
    </row>
    <row r="782" spans="1:10" s="271" customFormat="1" ht="33.75" x14ac:dyDescent="0.2">
      <c r="A782" s="295" t="s">
        <v>1374</v>
      </c>
      <c r="B782" s="326">
        <v>914</v>
      </c>
      <c r="C782" s="296">
        <v>9</v>
      </c>
      <c r="D782" s="296">
        <v>2</v>
      </c>
      <c r="E782" s="297">
        <v>910158440</v>
      </c>
      <c r="F782" s="298"/>
      <c r="G782" s="299">
        <v>2762.4</v>
      </c>
      <c r="H782" s="299">
        <v>2329.8000000000002</v>
      </c>
      <c r="I782" s="289">
        <f t="shared" ref="I782:I845" si="12">+H782/G782*100</f>
        <v>84.339704604691576</v>
      </c>
      <c r="J782" s="324"/>
    </row>
    <row r="783" spans="1:10" s="271" customFormat="1" ht="22.5" x14ac:dyDescent="0.2">
      <c r="A783" s="295" t="s">
        <v>724</v>
      </c>
      <c r="B783" s="326">
        <v>914</v>
      </c>
      <c r="C783" s="296">
        <v>9</v>
      </c>
      <c r="D783" s="296">
        <v>2</v>
      </c>
      <c r="E783" s="297">
        <v>910158440</v>
      </c>
      <c r="F783" s="298">
        <v>600</v>
      </c>
      <c r="G783" s="299">
        <v>2762.4</v>
      </c>
      <c r="H783" s="299">
        <v>2329.8000000000002</v>
      </c>
      <c r="I783" s="289">
        <f t="shared" si="12"/>
        <v>84.339704604691576</v>
      </c>
      <c r="J783" s="324"/>
    </row>
    <row r="784" spans="1:10" s="271" customFormat="1" ht="56.25" x14ac:dyDescent="0.2">
      <c r="A784" s="295" t="s">
        <v>1378</v>
      </c>
      <c r="B784" s="326">
        <v>914</v>
      </c>
      <c r="C784" s="296">
        <v>9</v>
      </c>
      <c r="D784" s="296">
        <v>2</v>
      </c>
      <c r="E784" s="297" t="s">
        <v>1379</v>
      </c>
      <c r="F784" s="298"/>
      <c r="G784" s="299">
        <v>40026.6</v>
      </c>
      <c r="H784" s="299">
        <v>36523.4</v>
      </c>
      <c r="I784" s="289">
        <f t="shared" si="12"/>
        <v>91.2478201995673</v>
      </c>
      <c r="J784" s="324"/>
    </row>
    <row r="785" spans="1:10" s="271" customFormat="1" ht="22.5" x14ac:dyDescent="0.2">
      <c r="A785" s="295" t="s">
        <v>724</v>
      </c>
      <c r="B785" s="326">
        <v>914</v>
      </c>
      <c r="C785" s="296">
        <v>9</v>
      </c>
      <c r="D785" s="296">
        <v>2</v>
      </c>
      <c r="E785" s="297" t="s">
        <v>1379</v>
      </c>
      <c r="F785" s="298">
        <v>600</v>
      </c>
      <c r="G785" s="299">
        <v>35119.4</v>
      </c>
      <c r="H785" s="299">
        <v>31616.2</v>
      </c>
      <c r="I785" s="289">
        <f t="shared" si="12"/>
        <v>90.024886529952113</v>
      </c>
      <c r="J785" s="324"/>
    </row>
    <row r="786" spans="1:10" s="271" customFormat="1" ht="11.25" x14ac:dyDescent="0.2">
      <c r="A786" s="295" t="s">
        <v>713</v>
      </c>
      <c r="B786" s="326">
        <v>914</v>
      </c>
      <c r="C786" s="296">
        <v>9</v>
      </c>
      <c r="D786" s="296">
        <v>2</v>
      </c>
      <c r="E786" s="297" t="s">
        <v>1379</v>
      </c>
      <c r="F786" s="298">
        <v>800</v>
      </c>
      <c r="G786" s="299">
        <v>4907.2</v>
      </c>
      <c r="H786" s="299">
        <v>4907.2</v>
      </c>
      <c r="I786" s="289">
        <f t="shared" si="12"/>
        <v>100</v>
      </c>
      <c r="J786" s="324"/>
    </row>
    <row r="787" spans="1:10" s="271" customFormat="1" ht="56.25" x14ac:dyDescent="0.2">
      <c r="A787" s="295" t="s">
        <v>1382</v>
      </c>
      <c r="B787" s="326">
        <v>914</v>
      </c>
      <c r="C787" s="296">
        <v>9</v>
      </c>
      <c r="D787" s="296">
        <v>2</v>
      </c>
      <c r="E787" s="297" t="s">
        <v>1383</v>
      </c>
      <c r="F787" s="298"/>
      <c r="G787" s="299">
        <v>4004.5</v>
      </c>
      <c r="H787" s="299">
        <v>3869.7</v>
      </c>
      <c r="I787" s="289">
        <f t="shared" si="12"/>
        <v>96.633786989636647</v>
      </c>
      <c r="J787" s="324"/>
    </row>
    <row r="788" spans="1:10" s="271" customFormat="1" ht="22.5" x14ac:dyDescent="0.2">
      <c r="A788" s="295" t="s">
        <v>724</v>
      </c>
      <c r="B788" s="326">
        <v>914</v>
      </c>
      <c r="C788" s="296">
        <v>9</v>
      </c>
      <c r="D788" s="296">
        <v>2</v>
      </c>
      <c r="E788" s="297" t="s">
        <v>1383</v>
      </c>
      <c r="F788" s="298">
        <v>600</v>
      </c>
      <c r="G788" s="299">
        <v>4004.5</v>
      </c>
      <c r="H788" s="299">
        <v>3869.7</v>
      </c>
      <c r="I788" s="289">
        <f t="shared" si="12"/>
        <v>96.633786989636647</v>
      </c>
      <c r="J788" s="324"/>
    </row>
    <row r="789" spans="1:10" s="271" customFormat="1" ht="11.25" x14ac:dyDescent="0.2">
      <c r="A789" s="295" t="s">
        <v>1389</v>
      </c>
      <c r="B789" s="326">
        <v>914</v>
      </c>
      <c r="C789" s="296">
        <v>9</v>
      </c>
      <c r="D789" s="296">
        <v>2</v>
      </c>
      <c r="E789" s="297" t="s">
        <v>1390</v>
      </c>
      <c r="F789" s="298"/>
      <c r="G789" s="299">
        <v>155613.5</v>
      </c>
      <c r="H789" s="299">
        <v>150528.1</v>
      </c>
      <c r="I789" s="289">
        <f t="shared" si="12"/>
        <v>96.73203160394182</v>
      </c>
      <c r="J789" s="324"/>
    </row>
    <row r="790" spans="1:10" s="271" customFormat="1" ht="22.5" x14ac:dyDescent="0.2">
      <c r="A790" s="295" t="s">
        <v>1145</v>
      </c>
      <c r="B790" s="326">
        <v>914</v>
      </c>
      <c r="C790" s="296">
        <v>9</v>
      </c>
      <c r="D790" s="296">
        <v>2</v>
      </c>
      <c r="E790" s="297" t="s">
        <v>1391</v>
      </c>
      <c r="F790" s="298"/>
      <c r="G790" s="299">
        <v>6287.4</v>
      </c>
      <c r="H790" s="299">
        <v>4212.5</v>
      </c>
      <c r="I790" s="289">
        <f t="shared" si="12"/>
        <v>66.999077520119613</v>
      </c>
      <c r="J790" s="324"/>
    </row>
    <row r="791" spans="1:10" s="271" customFormat="1" ht="11.25" x14ac:dyDescent="0.2">
      <c r="A791" s="295" t="s">
        <v>698</v>
      </c>
      <c r="B791" s="326">
        <v>914</v>
      </c>
      <c r="C791" s="296">
        <v>9</v>
      </c>
      <c r="D791" s="296">
        <v>2</v>
      </c>
      <c r="E791" s="297" t="s">
        <v>1391</v>
      </c>
      <c r="F791" s="298">
        <v>200</v>
      </c>
      <c r="G791" s="299">
        <v>6287.4</v>
      </c>
      <c r="H791" s="299">
        <v>4212.5</v>
      </c>
      <c r="I791" s="289">
        <f t="shared" si="12"/>
        <v>66.999077520119613</v>
      </c>
      <c r="J791" s="324"/>
    </row>
    <row r="792" spans="1:10" s="271" customFormat="1" ht="22.5" x14ac:dyDescent="0.2">
      <c r="A792" s="295" t="s">
        <v>1392</v>
      </c>
      <c r="B792" s="326">
        <v>914</v>
      </c>
      <c r="C792" s="296">
        <v>9</v>
      </c>
      <c r="D792" s="296">
        <v>2</v>
      </c>
      <c r="E792" s="297" t="s">
        <v>1393</v>
      </c>
      <c r="F792" s="298"/>
      <c r="G792" s="299">
        <v>149326.1</v>
      </c>
      <c r="H792" s="299">
        <v>146315.6</v>
      </c>
      <c r="I792" s="289">
        <f t="shared" si="12"/>
        <v>97.983942525787526</v>
      </c>
      <c r="J792" s="324"/>
    </row>
    <row r="793" spans="1:10" s="271" customFormat="1" ht="11.25" x14ac:dyDescent="0.2">
      <c r="A793" s="295" t="s">
        <v>698</v>
      </c>
      <c r="B793" s="326">
        <v>914</v>
      </c>
      <c r="C793" s="296">
        <v>9</v>
      </c>
      <c r="D793" s="296">
        <v>2</v>
      </c>
      <c r="E793" s="297" t="s">
        <v>1393</v>
      </c>
      <c r="F793" s="298">
        <v>200</v>
      </c>
      <c r="G793" s="299">
        <v>10126.5</v>
      </c>
      <c r="H793" s="299">
        <v>10126.5</v>
      </c>
      <c r="I793" s="289">
        <f t="shared" si="12"/>
        <v>100</v>
      </c>
      <c r="J793" s="324"/>
    </row>
    <row r="794" spans="1:10" s="271" customFormat="1" ht="11.25" x14ac:dyDescent="0.2">
      <c r="A794" s="295" t="s">
        <v>914</v>
      </c>
      <c r="B794" s="326">
        <v>914</v>
      </c>
      <c r="C794" s="296">
        <v>9</v>
      </c>
      <c r="D794" s="296">
        <v>2</v>
      </c>
      <c r="E794" s="297" t="s">
        <v>1393</v>
      </c>
      <c r="F794" s="298">
        <v>400</v>
      </c>
      <c r="G794" s="299">
        <v>139199.6</v>
      </c>
      <c r="H794" s="299">
        <v>136189.1</v>
      </c>
      <c r="I794" s="289">
        <f t="shared" si="12"/>
        <v>97.83727826804099</v>
      </c>
      <c r="J794" s="324"/>
    </row>
    <row r="795" spans="1:10" s="271" customFormat="1" ht="11.25" x14ac:dyDescent="0.2">
      <c r="A795" s="295" t="s">
        <v>1394</v>
      </c>
      <c r="B795" s="326">
        <v>914</v>
      </c>
      <c r="C795" s="296">
        <v>9</v>
      </c>
      <c r="D795" s="296">
        <v>3</v>
      </c>
      <c r="E795" s="297"/>
      <c r="F795" s="298"/>
      <c r="G795" s="299">
        <v>16179.6</v>
      </c>
      <c r="H795" s="299">
        <v>15672.1</v>
      </c>
      <c r="I795" s="289">
        <f t="shared" si="12"/>
        <v>96.863334075008041</v>
      </c>
      <c r="J795" s="324"/>
    </row>
    <row r="796" spans="1:10" s="271" customFormat="1" ht="22.5" x14ac:dyDescent="0.2">
      <c r="A796" s="295" t="s">
        <v>1234</v>
      </c>
      <c r="B796" s="326">
        <v>914</v>
      </c>
      <c r="C796" s="296">
        <v>9</v>
      </c>
      <c r="D796" s="296">
        <v>3</v>
      </c>
      <c r="E796" s="297">
        <v>900000000</v>
      </c>
      <c r="F796" s="298"/>
      <c r="G796" s="299">
        <v>16179.6</v>
      </c>
      <c r="H796" s="299">
        <v>15672.1</v>
      </c>
      <c r="I796" s="289">
        <f t="shared" si="12"/>
        <v>96.863334075008041</v>
      </c>
      <c r="J796" s="324"/>
    </row>
    <row r="797" spans="1:10" s="271" customFormat="1" ht="22.5" x14ac:dyDescent="0.2">
      <c r="A797" s="295" t="s">
        <v>1370</v>
      </c>
      <c r="B797" s="326">
        <v>914</v>
      </c>
      <c r="C797" s="296">
        <v>9</v>
      </c>
      <c r="D797" s="296">
        <v>3</v>
      </c>
      <c r="E797" s="297">
        <v>910000000</v>
      </c>
      <c r="F797" s="298"/>
      <c r="G797" s="299">
        <v>16179.6</v>
      </c>
      <c r="H797" s="299">
        <v>15672.1</v>
      </c>
      <c r="I797" s="289">
        <f t="shared" si="12"/>
        <v>96.863334075008041</v>
      </c>
      <c r="J797" s="324"/>
    </row>
    <row r="798" spans="1:10" s="271" customFormat="1" ht="11.25" x14ac:dyDescent="0.2">
      <c r="A798" s="295" t="s">
        <v>1371</v>
      </c>
      <c r="B798" s="326">
        <v>914</v>
      </c>
      <c r="C798" s="296">
        <v>9</v>
      </c>
      <c r="D798" s="296">
        <v>3</v>
      </c>
      <c r="E798" s="297">
        <v>910100000</v>
      </c>
      <c r="F798" s="298"/>
      <c r="G798" s="299">
        <v>16179.6</v>
      </c>
      <c r="H798" s="299">
        <v>15672.1</v>
      </c>
      <c r="I798" s="289">
        <f t="shared" si="12"/>
        <v>96.863334075008041</v>
      </c>
      <c r="J798" s="324"/>
    </row>
    <row r="799" spans="1:10" s="271" customFormat="1" ht="22.5" x14ac:dyDescent="0.2">
      <c r="A799" s="295" t="s">
        <v>1395</v>
      </c>
      <c r="B799" s="326">
        <v>914</v>
      </c>
      <c r="C799" s="296">
        <v>9</v>
      </c>
      <c r="D799" s="296">
        <v>3</v>
      </c>
      <c r="E799" s="297">
        <v>910146500</v>
      </c>
      <c r="F799" s="298"/>
      <c r="G799" s="299">
        <v>16179.6</v>
      </c>
      <c r="H799" s="299">
        <v>15672.1</v>
      </c>
      <c r="I799" s="289">
        <f t="shared" si="12"/>
        <v>96.863334075008041</v>
      </c>
      <c r="J799" s="324"/>
    </row>
    <row r="800" spans="1:10" s="271" customFormat="1" ht="22.5" x14ac:dyDescent="0.2">
      <c r="A800" s="295" t="s">
        <v>724</v>
      </c>
      <c r="B800" s="326">
        <v>914</v>
      </c>
      <c r="C800" s="296">
        <v>9</v>
      </c>
      <c r="D800" s="296">
        <v>3</v>
      </c>
      <c r="E800" s="297">
        <v>910146500</v>
      </c>
      <c r="F800" s="298">
        <v>600</v>
      </c>
      <c r="G800" s="299">
        <v>16179.6</v>
      </c>
      <c r="H800" s="299">
        <v>15672.1</v>
      </c>
      <c r="I800" s="289">
        <f t="shared" si="12"/>
        <v>96.863334075008041</v>
      </c>
      <c r="J800" s="324"/>
    </row>
    <row r="801" spans="1:10" s="271" customFormat="1" ht="11.25" x14ac:dyDescent="0.2">
      <c r="A801" s="295" t="s">
        <v>1396</v>
      </c>
      <c r="B801" s="326">
        <v>914</v>
      </c>
      <c r="C801" s="296">
        <v>9</v>
      </c>
      <c r="D801" s="296">
        <v>4</v>
      </c>
      <c r="E801" s="297"/>
      <c r="F801" s="298"/>
      <c r="G801" s="299">
        <v>302520.8</v>
      </c>
      <c r="H801" s="299">
        <v>301677.90000000002</v>
      </c>
      <c r="I801" s="289">
        <f t="shared" si="12"/>
        <v>99.721374530280244</v>
      </c>
      <c r="J801" s="324"/>
    </row>
    <row r="802" spans="1:10" s="271" customFormat="1" ht="22.5" x14ac:dyDescent="0.2">
      <c r="A802" s="295" t="s">
        <v>1234</v>
      </c>
      <c r="B802" s="326">
        <v>914</v>
      </c>
      <c r="C802" s="296">
        <v>9</v>
      </c>
      <c r="D802" s="296">
        <v>4</v>
      </c>
      <c r="E802" s="297">
        <v>900000000</v>
      </c>
      <c r="F802" s="298"/>
      <c r="G802" s="299">
        <v>295665.8</v>
      </c>
      <c r="H802" s="299">
        <v>294822.90000000002</v>
      </c>
      <c r="I802" s="289">
        <f t="shared" si="12"/>
        <v>99.714914609670785</v>
      </c>
      <c r="J802" s="324"/>
    </row>
    <row r="803" spans="1:10" s="271" customFormat="1" ht="22.5" x14ac:dyDescent="0.2">
      <c r="A803" s="295" t="s">
        <v>1370</v>
      </c>
      <c r="B803" s="326">
        <v>914</v>
      </c>
      <c r="C803" s="296">
        <v>9</v>
      </c>
      <c r="D803" s="296">
        <v>4</v>
      </c>
      <c r="E803" s="297">
        <v>910000000</v>
      </c>
      <c r="F803" s="298"/>
      <c r="G803" s="299">
        <v>295665.8</v>
      </c>
      <c r="H803" s="299">
        <v>294822.90000000002</v>
      </c>
      <c r="I803" s="289">
        <f t="shared" si="12"/>
        <v>99.714914609670785</v>
      </c>
      <c r="J803" s="324"/>
    </row>
    <row r="804" spans="1:10" s="271" customFormat="1" ht="11.25" x14ac:dyDescent="0.2">
      <c r="A804" s="295" t="s">
        <v>1371</v>
      </c>
      <c r="B804" s="326">
        <v>914</v>
      </c>
      <c r="C804" s="296">
        <v>9</v>
      </c>
      <c r="D804" s="296">
        <v>4</v>
      </c>
      <c r="E804" s="297">
        <v>910100000</v>
      </c>
      <c r="F804" s="298"/>
      <c r="G804" s="299">
        <v>145665.79999999999</v>
      </c>
      <c r="H804" s="299">
        <v>144822.9</v>
      </c>
      <c r="I804" s="289">
        <f t="shared" si="12"/>
        <v>99.421346671627802</v>
      </c>
      <c r="J804" s="324"/>
    </row>
    <row r="805" spans="1:10" s="271" customFormat="1" ht="78.75" x14ac:dyDescent="0.2">
      <c r="A805" s="295" t="s">
        <v>1375</v>
      </c>
      <c r="B805" s="326">
        <v>914</v>
      </c>
      <c r="C805" s="296">
        <v>9</v>
      </c>
      <c r="D805" s="296">
        <v>4</v>
      </c>
      <c r="E805" s="297">
        <v>910158480</v>
      </c>
      <c r="F805" s="298"/>
      <c r="G805" s="299">
        <v>6682</v>
      </c>
      <c r="H805" s="299">
        <v>6510.6</v>
      </c>
      <c r="I805" s="289">
        <f t="shared" si="12"/>
        <v>97.434899730619577</v>
      </c>
      <c r="J805" s="324"/>
    </row>
    <row r="806" spans="1:10" s="271" customFormat="1" ht="22.5" x14ac:dyDescent="0.2">
      <c r="A806" s="295" t="s">
        <v>724</v>
      </c>
      <c r="B806" s="326">
        <v>914</v>
      </c>
      <c r="C806" s="296">
        <v>9</v>
      </c>
      <c r="D806" s="296">
        <v>4</v>
      </c>
      <c r="E806" s="297">
        <v>910158480</v>
      </c>
      <c r="F806" s="298">
        <v>600</v>
      </c>
      <c r="G806" s="299">
        <v>6682</v>
      </c>
      <c r="H806" s="299">
        <v>6510.6</v>
      </c>
      <c r="I806" s="289">
        <f t="shared" si="12"/>
        <v>97.434899730619577</v>
      </c>
      <c r="J806" s="324"/>
    </row>
    <row r="807" spans="1:10" s="271" customFormat="1" ht="56.25" x14ac:dyDescent="0.2">
      <c r="A807" s="295" t="s">
        <v>1378</v>
      </c>
      <c r="B807" s="326">
        <v>914</v>
      </c>
      <c r="C807" s="296">
        <v>9</v>
      </c>
      <c r="D807" s="296">
        <v>4</v>
      </c>
      <c r="E807" s="297" t="s">
        <v>1379</v>
      </c>
      <c r="F807" s="298"/>
      <c r="G807" s="299">
        <v>32501.200000000001</v>
      </c>
      <c r="H807" s="299">
        <v>31829.7</v>
      </c>
      <c r="I807" s="289">
        <f t="shared" si="12"/>
        <v>97.933922439786841</v>
      </c>
      <c r="J807" s="324"/>
    </row>
    <row r="808" spans="1:10" s="271" customFormat="1" ht="22.5" x14ac:dyDescent="0.2">
      <c r="A808" s="295" t="s">
        <v>724</v>
      </c>
      <c r="B808" s="326">
        <v>914</v>
      </c>
      <c r="C808" s="296">
        <v>9</v>
      </c>
      <c r="D808" s="296">
        <v>4</v>
      </c>
      <c r="E808" s="297" t="s">
        <v>1379</v>
      </c>
      <c r="F808" s="298">
        <v>600</v>
      </c>
      <c r="G808" s="299">
        <v>32501.200000000001</v>
      </c>
      <c r="H808" s="299">
        <v>31829.7</v>
      </c>
      <c r="I808" s="289">
        <f t="shared" si="12"/>
        <v>97.933922439786841</v>
      </c>
      <c r="J808" s="324"/>
    </row>
    <row r="809" spans="1:10" s="271" customFormat="1" ht="45" x14ac:dyDescent="0.2">
      <c r="A809" s="295" t="s">
        <v>1380</v>
      </c>
      <c r="B809" s="326">
        <v>914</v>
      </c>
      <c r="C809" s="296">
        <v>9</v>
      </c>
      <c r="D809" s="296">
        <v>4</v>
      </c>
      <c r="E809" s="297" t="s">
        <v>1381</v>
      </c>
      <c r="F809" s="298"/>
      <c r="G809" s="299">
        <v>98766.5</v>
      </c>
      <c r="H809" s="299">
        <v>98766.5</v>
      </c>
      <c r="I809" s="289">
        <f t="shared" si="12"/>
        <v>100</v>
      </c>
      <c r="J809" s="324"/>
    </row>
    <row r="810" spans="1:10" s="271" customFormat="1" ht="22.5" x14ac:dyDescent="0.2">
      <c r="A810" s="295" t="s">
        <v>724</v>
      </c>
      <c r="B810" s="326">
        <v>914</v>
      </c>
      <c r="C810" s="296">
        <v>9</v>
      </c>
      <c r="D810" s="296">
        <v>4</v>
      </c>
      <c r="E810" s="297" t="s">
        <v>1381</v>
      </c>
      <c r="F810" s="298">
        <v>600</v>
      </c>
      <c r="G810" s="299">
        <v>98766.5</v>
      </c>
      <c r="H810" s="299">
        <v>98766.5</v>
      </c>
      <c r="I810" s="289">
        <f t="shared" si="12"/>
        <v>100</v>
      </c>
      <c r="J810" s="324"/>
    </row>
    <row r="811" spans="1:10" s="271" customFormat="1" ht="56.25" x14ac:dyDescent="0.2">
      <c r="A811" s="295" t="s">
        <v>1382</v>
      </c>
      <c r="B811" s="326">
        <v>914</v>
      </c>
      <c r="C811" s="296">
        <v>9</v>
      </c>
      <c r="D811" s="296">
        <v>4</v>
      </c>
      <c r="E811" s="297" t="s">
        <v>1383</v>
      </c>
      <c r="F811" s="298"/>
      <c r="G811" s="299">
        <v>7716.1</v>
      </c>
      <c r="H811" s="299">
        <v>7716.1</v>
      </c>
      <c r="I811" s="289">
        <f t="shared" si="12"/>
        <v>100</v>
      </c>
      <c r="J811" s="324"/>
    </row>
    <row r="812" spans="1:10" s="271" customFormat="1" ht="22.5" x14ac:dyDescent="0.2">
      <c r="A812" s="295" t="s">
        <v>724</v>
      </c>
      <c r="B812" s="326">
        <v>914</v>
      </c>
      <c r="C812" s="296">
        <v>9</v>
      </c>
      <c r="D812" s="296">
        <v>4</v>
      </c>
      <c r="E812" s="297" t="s">
        <v>1383</v>
      </c>
      <c r="F812" s="298">
        <v>600</v>
      </c>
      <c r="G812" s="299">
        <v>7716.1</v>
      </c>
      <c r="H812" s="299">
        <v>7716.1</v>
      </c>
      <c r="I812" s="289">
        <f t="shared" si="12"/>
        <v>100</v>
      </c>
      <c r="J812" s="324"/>
    </row>
    <row r="813" spans="1:10" s="271" customFormat="1" ht="11.25" x14ac:dyDescent="0.2">
      <c r="A813" s="295" t="s">
        <v>1389</v>
      </c>
      <c r="B813" s="326">
        <v>914</v>
      </c>
      <c r="C813" s="296">
        <v>9</v>
      </c>
      <c r="D813" s="296">
        <v>4</v>
      </c>
      <c r="E813" s="297" t="s">
        <v>1390</v>
      </c>
      <c r="F813" s="298"/>
      <c r="G813" s="299">
        <v>150000</v>
      </c>
      <c r="H813" s="299">
        <v>150000</v>
      </c>
      <c r="I813" s="289">
        <f t="shared" si="12"/>
        <v>100</v>
      </c>
      <c r="J813" s="324"/>
    </row>
    <row r="814" spans="1:10" s="271" customFormat="1" ht="11.25" x14ac:dyDescent="0.2">
      <c r="A814" s="295" t="s">
        <v>1397</v>
      </c>
      <c r="B814" s="326">
        <v>914</v>
      </c>
      <c r="C814" s="296">
        <v>9</v>
      </c>
      <c r="D814" s="296">
        <v>4</v>
      </c>
      <c r="E814" s="297" t="s">
        <v>1398</v>
      </c>
      <c r="F814" s="298"/>
      <c r="G814" s="299">
        <v>150000</v>
      </c>
      <c r="H814" s="299">
        <v>150000</v>
      </c>
      <c r="I814" s="289">
        <f t="shared" si="12"/>
        <v>100</v>
      </c>
      <c r="J814" s="324"/>
    </row>
    <row r="815" spans="1:10" s="271" customFormat="1" ht="22.5" x14ac:dyDescent="0.2">
      <c r="A815" s="295" t="s">
        <v>724</v>
      </c>
      <c r="B815" s="326">
        <v>914</v>
      </c>
      <c r="C815" s="296">
        <v>9</v>
      </c>
      <c r="D815" s="296">
        <v>4</v>
      </c>
      <c r="E815" s="297" t="s">
        <v>1398</v>
      </c>
      <c r="F815" s="298">
        <v>600</v>
      </c>
      <c r="G815" s="299">
        <v>150000</v>
      </c>
      <c r="H815" s="299">
        <v>150000</v>
      </c>
      <c r="I815" s="289">
        <f t="shared" si="12"/>
        <v>100</v>
      </c>
      <c r="J815" s="324"/>
    </row>
    <row r="816" spans="1:10" s="271" customFormat="1" ht="22.5" x14ac:dyDescent="0.2">
      <c r="A816" s="295" t="s">
        <v>728</v>
      </c>
      <c r="B816" s="326">
        <v>914</v>
      </c>
      <c r="C816" s="296">
        <v>9</v>
      </c>
      <c r="D816" s="296">
        <v>4</v>
      </c>
      <c r="E816" s="297">
        <v>9700000000</v>
      </c>
      <c r="F816" s="298"/>
      <c r="G816" s="299">
        <v>6855</v>
      </c>
      <c r="H816" s="299">
        <v>6855</v>
      </c>
      <c r="I816" s="289">
        <f t="shared" si="12"/>
        <v>100</v>
      </c>
      <c r="J816" s="324"/>
    </row>
    <row r="817" spans="1:10" s="271" customFormat="1" ht="22.5" x14ac:dyDescent="0.2">
      <c r="A817" s="295" t="s">
        <v>729</v>
      </c>
      <c r="B817" s="326">
        <v>914</v>
      </c>
      <c r="C817" s="296">
        <v>9</v>
      </c>
      <c r="D817" s="296">
        <v>4</v>
      </c>
      <c r="E817" s="297">
        <v>9700004000</v>
      </c>
      <c r="F817" s="298"/>
      <c r="G817" s="299">
        <v>6855</v>
      </c>
      <c r="H817" s="299">
        <v>6855</v>
      </c>
      <c r="I817" s="289">
        <f t="shared" si="12"/>
        <v>100</v>
      </c>
      <c r="J817" s="324"/>
    </row>
    <row r="818" spans="1:10" s="271" customFormat="1" ht="22.5" x14ac:dyDescent="0.2">
      <c r="A818" s="295" t="s">
        <v>724</v>
      </c>
      <c r="B818" s="326">
        <v>914</v>
      </c>
      <c r="C818" s="296">
        <v>9</v>
      </c>
      <c r="D818" s="296">
        <v>4</v>
      </c>
      <c r="E818" s="297">
        <v>9700004000</v>
      </c>
      <c r="F818" s="298">
        <v>600</v>
      </c>
      <c r="G818" s="299">
        <v>6855</v>
      </c>
      <c r="H818" s="299">
        <v>6855</v>
      </c>
      <c r="I818" s="289">
        <f t="shared" si="12"/>
        <v>100</v>
      </c>
      <c r="J818" s="324"/>
    </row>
    <row r="819" spans="1:10" s="271" customFormat="1" ht="11.25" x14ac:dyDescent="0.2">
      <c r="A819" s="295" t="s">
        <v>1399</v>
      </c>
      <c r="B819" s="326">
        <v>914</v>
      </c>
      <c r="C819" s="296">
        <v>9</v>
      </c>
      <c r="D819" s="296">
        <v>5</v>
      </c>
      <c r="E819" s="297"/>
      <c r="F819" s="298"/>
      <c r="G819" s="299">
        <v>65047.1</v>
      </c>
      <c r="H819" s="299">
        <v>62899.6</v>
      </c>
      <c r="I819" s="289">
        <f t="shared" si="12"/>
        <v>96.698546130419345</v>
      </c>
      <c r="J819" s="324"/>
    </row>
    <row r="820" spans="1:10" s="285" customFormat="1" ht="22.5" x14ac:dyDescent="0.15">
      <c r="A820" s="295" t="s">
        <v>1234</v>
      </c>
      <c r="B820" s="326">
        <v>914</v>
      </c>
      <c r="C820" s="296">
        <v>9</v>
      </c>
      <c r="D820" s="296">
        <v>5</v>
      </c>
      <c r="E820" s="297">
        <v>900000000</v>
      </c>
      <c r="F820" s="298"/>
      <c r="G820" s="299">
        <v>65047.1</v>
      </c>
      <c r="H820" s="299">
        <v>62899.6</v>
      </c>
      <c r="I820" s="289">
        <f t="shared" si="12"/>
        <v>96.698546130419345</v>
      </c>
      <c r="J820" s="324"/>
    </row>
    <row r="821" spans="1:10" s="271" customFormat="1" ht="22.5" x14ac:dyDescent="0.2">
      <c r="A821" s="295" t="s">
        <v>1370</v>
      </c>
      <c r="B821" s="326">
        <v>914</v>
      </c>
      <c r="C821" s="296">
        <v>9</v>
      </c>
      <c r="D821" s="296">
        <v>5</v>
      </c>
      <c r="E821" s="297">
        <v>910000000</v>
      </c>
      <c r="F821" s="298"/>
      <c r="G821" s="299">
        <v>65047.1</v>
      </c>
      <c r="H821" s="299">
        <v>62899.6</v>
      </c>
      <c r="I821" s="289">
        <f t="shared" si="12"/>
        <v>96.698546130419345</v>
      </c>
      <c r="J821" s="324"/>
    </row>
    <row r="822" spans="1:10" s="271" customFormat="1" ht="11.25" x14ac:dyDescent="0.2">
      <c r="A822" s="295" t="s">
        <v>1371</v>
      </c>
      <c r="B822" s="326">
        <v>914</v>
      </c>
      <c r="C822" s="296">
        <v>9</v>
      </c>
      <c r="D822" s="296">
        <v>5</v>
      </c>
      <c r="E822" s="297">
        <v>910100000</v>
      </c>
      <c r="F822" s="298"/>
      <c r="G822" s="299">
        <v>65047.1</v>
      </c>
      <c r="H822" s="299">
        <v>62899.6</v>
      </c>
      <c r="I822" s="289">
        <f t="shared" si="12"/>
        <v>96.698546130419345</v>
      </c>
      <c r="J822" s="324"/>
    </row>
    <row r="823" spans="1:10" s="271" customFormat="1" ht="22.5" x14ac:dyDescent="0.2">
      <c r="A823" s="295" t="s">
        <v>1400</v>
      </c>
      <c r="B823" s="326">
        <v>914</v>
      </c>
      <c r="C823" s="296">
        <v>9</v>
      </c>
      <c r="D823" s="296">
        <v>5</v>
      </c>
      <c r="E823" s="297">
        <v>910146600</v>
      </c>
      <c r="F823" s="298"/>
      <c r="G823" s="299">
        <v>65047.1</v>
      </c>
      <c r="H823" s="299">
        <v>62899.6</v>
      </c>
      <c r="I823" s="289">
        <f t="shared" si="12"/>
        <v>96.698546130419345</v>
      </c>
      <c r="J823" s="324"/>
    </row>
    <row r="824" spans="1:10" s="271" customFormat="1" ht="22.5" x14ac:dyDescent="0.2">
      <c r="A824" s="295" t="s">
        <v>724</v>
      </c>
      <c r="B824" s="326">
        <v>914</v>
      </c>
      <c r="C824" s="296">
        <v>9</v>
      </c>
      <c r="D824" s="296">
        <v>5</v>
      </c>
      <c r="E824" s="297">
        <v>910146600</v>
      </c>
      <c r="F824" s="298">
        <v>600</v>
      </c>
      <c r="G824" s="299">
        <v>65047.1</v>
      </c>
      <c r="H824" s="299">
        <v>62899.6</v>
      </c>
      <c r="I824" s="289">
        <f t="shared" si="12"/>
        <v>96.698546130419345</v>
      </c>
      <c r="J824" s="324"/>
    </row>
    <row r="825" spans="1:10" s="271" customFormat="1" ht="22.5" x14ac:dyDescent="0.2">
      <c r="A825" s="295" t="s">
        <v>1403</v>
      </c>
      <c r="B825" s="326">
        <v>914</v>
      </c>
      <c r="C825" s="296">
        <v>9</v>
      </c>
      <c r="D825" s="296">
        <v>6</v>
      </c>
      <c r="E825" s="297"/>
      <c r="F825" s="298"/>
      <c r="G825" s="299">
        <v>51433.9</v>
      </c>
      <c r="H825" s="299">
        <v>49162.7</v>
      </c>
      <c r="I825" s="289">
        <f t="shared" si="12"/>
        <v>95.584235300064734</v>
      </c>
      <c r="J825" s="324"/>
    </row>
    <row r="826" spans="1:10" s="271" customFormat="1" ht="22.5" x14ac:dyDescent="0.2">
      <c r="A826" s="295" t="s">
        <v>1234</v>
      </c>
      <c r="B826" s="326">
        <v>914</v>
      </c>
      <c r="C826" s="296">
        <v>9</v>
      </c>
      <c r="D826" s="296">
        <v>6</v>
      </c>
      <c r="E826" s="297">
        <v>900000000</v>
      </c>
      <c r="F826" s="298"/>
      <c r="G826" s="299">
        <v>51433.9</v>
      </c>
      <c r="H826" s="299">
        <v>49162.7</v>
      </c>
      <c r="I826" s="289">
        <f t="shared" si="12"/>
        <v>95.584235300064734</v>
      </c>
      <c r="J826" s="324"/>
    </row>
    <row r="827" spans="1:10" s="271" customFormat="1" ht="22.5" x14ac:dyDescent="0.2">
      <c r="A827" s="295" t="s">
        <v>1370</v>
      </c>
      <c r="B827" s="326">
        <v>914</v>
      </c>
      <c r="C827" s="296">
        <v>9</v>
      </c>
      <c r="D827" s="296">
        <v>6</v>
      </c>
      <c r="E827" s="297">
        <v>910000000</v>
      </c>
      <c r="F827" s="298"/>
      <c r="G827" s="299">
        <v>51433.9</v>
      </c>
      <c r="H827" s="299">
        <v>49162.7</v>
      </c>
      <c r="I827" s="289">
        <f t="shared" si="12"/>
        <v>95.584235300064734</v>
      </c>
      <c r="J827" s="324"/>
    </row>
    <row r="828" spans="1:10" s="271" customFormat="1" ht="11.25" x14ac:dyDescent="0.2">
      <c r="A828" s="295" t="s">
        <v>1371</v>
      </c>
      <c r="B828" s="326">
        <v>914</v>
      </c>
      <c r="C828" s="296">
        <v>9</v>
      </c>
      <c r="D828" s="296">
        <v>6</v>
      </c>
      <c r="E828" s="297">
        <v>910100000</v>
      </c>
      <c r="F828" s="298"/>
      <c r="G828" s="299">
        <v>51433.9</v>
      </c>
      <c r="H828" s="299">
        <v>49162.7</v>
      </c>
      <c r="I828" s="289">
        <f t="shared" si="12"/>
        <v>95.584235300064734</v>
      </c>
      <c r="J828" s="324"/>
    </row>
    <row r="829" spans="1:10" s="271" customFormat="1" ht="22.5" x14ac:dyDescent="0.2">
      <c r="A829" s="295" t="s">
        <v>1404</v>
      </c>
      <c r="B829" s="326">
        <v>914</v>
      </c>
      <c r="C829" s="296">
        <v>9</v>
      </c>
      <c r="D829" s="296">
        <v>6</v>
      </c>
      <c r="E829" s="297">
        <v>910146700</v>
      </c>
      <c r="F829" s="298"/>
      <c r="G829" s="299">
        <v>51433.9</v>
      </c>
      <c r="H829" s="299">
        <v>49162.7</v>
      </c>
      <c r="I829" s="289">
        <f t="shared" si="12"/>
        <v>95.584235300064734</v>
      </c>
      <c r="J829" s="324"/>
    </row>
    <row r="830" spans="1:10" s="271" customFormat="1" ht="22.5" x14ac:dyDescent="0.2">
      <c r="A830" s="295" t="s">
        <v>724</v>
      </c>
      <c r="B830" s="326">
        <v>914</v>
      </c>
      <c r="C830" s="296">
        <v>9</v>
      </c>
      <c r="D830" s="296">
        <v>6</v>
      </c>
      <c r="E830" s="297">
        <v>910146700</v>
      </c>
      <c r="F830" s="298">
        <v>600</v>
      </c>
      <c r="G830" s="299">
        <v>51433.9</v>
      </c>
      <c r="H830" s="299">
        <v>49162.7</v>
      </c>
      <c r="I830" s="289">
        <f t="shared" si="12"/>
        <v>95.584235300064734</v>
      </c>
      <c r="J830" s="324"/>
    </row>
    <row r="831" spans="1:10" s="271" customFormat="1" ht="11.25" x14ac:dyDescent="0.2">
      <c r="A831" s="295" t="s">
        <v>1405</v>
      </c>
      <c r="B831" s="326">
        <v>914</v>
      </c>
      <c r="C831" s="296">
        <v>9</v>
      </c>
      <c r="D831" s="296">
        <v>9</v>
      </c>
      <c r="E831" s="297"/>
      <c r="F831" s="298"/>
      <c r="G831" s="299">
        <v>2288210.1</v>
      </c>
      <c r="H831" s="299">
        <v>2096722.6</v>
      </c>
      <c r="I831" s="289">
        <f t="shared" si="12"/>
        <v>91.631559532055206</v>
      </c>
      <c r="J831" s="324"/>
    </row>
    <row r="832" spans="1:10" s="271" customFormat="1" ht="22.5" x14ac:dyDescent="0.2">
      <c r="A832" s="295" t="s">
        <v>1234</v>
      </c>
      <c r="B832" s="326">
        <v>914</v>
      </c>
      <c r="C832" s="296">
        <v>9</v>
      </c>
      <c r="D832" s="296">
        <v>9</v>
      </c>
      <c r="E832" s="297">
        <v>900000000</v>
      </c>
      <c r="F832" s="298"/>
      <c r="G832" s="299">
        <v>2152787.7000000002</v>
      </c>
      <c r="H832" s="299">
        <v>1962551.3</v>
      </c>
      <c r="I832" s="289">
        <f t="shared" si="12"/>
        <v>91.163253115948223</v>
      </c>
      <c r="J832" s="324"/>
    </row>
    <row r="833" spans="1:10" s="271" customFormat="1" ht="22.5" x14ac:dyDescent="0.2">
      <c r="A833" s="295" t="s">
        <v>1370</v>
      </c>
      <c r="B833" s="326">
        <v>914</v>
      </c>
      <c r="C833" s="296">
        <v>9</v>
      </c>
      <c r="D833" s="296">
        <v>9</v>
      </c>
      <c r="E833" s="297">
        <v>910000000</v>
      </c>
      <c r="F833" s="298"/>
      <c r="G833" s="299">
        <v>1865697.8</v>
      </c>
      <c r="H833" s="299">
        <v>1677788.1</v>
      </c>
      <c r="I833" s="289">
        <f t="shared" si="12"/>
        <v>89.928181294955706</v>
      </c>
      <c r="J833" s="324"/>
    </row>
    <row r="834" spans="1:10" s="271" customFormat="1" ht="22.5" x14ac:dyDescent="0.2">
      <c r="A834" s="295" t="s">
        <v>1406</v>
      </c>
      <c r="B834" s="326">
        <v>914</v>
      </c>
      <c r="C834" s="296">
        <v>9</v>
      </c>
      <c r="D834" s="296">
        <v>9</v>
      </c>
      <c r="E834" s="297" t="s">
        <v>1407</v>
      </c>
      <c r="F834" s="298"/>
      <c r="G834" s="299">
        <v>65275.5</v>
      </c>
      <c r="H834" s="299">
        <v>65275.5</v>
      </c>
      <c r="I834" s="289">
        <f t="shared" si="12"/>
        <v>100</v>
      </c>
      <c r="J834" s="324"/>
    </row>
    <row r="835" spans="1:10" s="271" customFormat="1" ht="11.25" x14ac:dyDescent="0.2">
      <c r="A835" s="295" t="s">
        <v>698</v>
      </c>
      <c r="B835" s="326">
        <v>914</v>
      </c>
      <c r="C835" s="296">
        <v>9</v>
      </c>
      <c r="D835" s="296">
        <v>9</v>
      </c>
      <c r="E835" s="297" t="s">
        <v>1407</v>
      </c>
      <c r="F835" s="298">
        <v>200</v>
      </c>
      <c r="G835" s="299">
        <v>65275.5</v>
      </c>
      <c r="H835" s="299">
        <v>65275.5</v>
      </c>
      <c r="I835" s="289">
        <f t="shared" si="12"/>
        <v>100</v>
      </c>
      <c r="J835" s="324"/>
    </row>
    <row r="836" spans="1:10" s="271" customFormat="1" ht="11.25" x14ac:dyDescent="0.2">
      <c r="A836" s="295" t="s">
        <v>1371</v>
      </c>
      <c r="B836" s="326">
        <v>914</v>
      </c>
      <c r="C836" s="296">
        <v>9</v>
      </c>
      <c r="D836" s="296">
        <v>9</v>
      </c>
      <c r="E836" s="297">
        <v>910100000</v>
      </c>
      <c r="F836" s="298"/>
      <c r="G836" s="299">
        <v>1532303.4</v>
      </c>
      <c r="H836" s="299">
        <v>1357126.9</v>
      </c>
      <c r="I836" s="289">
        <f t="shared" si="12"/>
        <v>88.567766670752022</v>
      </c>
      <c r="J836" s="324"/>
    </row>
    <row r="837" spans="1:10" s="271" customFormat="1" ht="22.5" x14ac:dyDescent="0.2">
      <c r="A837" s="295" t="s">
        <v>1408</v>
      </c>
      <c r="B837" s="326">
        <v>914</v>
      </c>
      <c r="C837" s="296">
        <v>9</v>
      </c>
      <c r="D837" s="296">
        <v>9</v>
      </c>
      <c r="E837" s="297">
        <v>910146800</v>
      </c>
      <c r="F837" s="298"/>
      <c r="G837" s="299">
        <v>49842.5</v>
      </c>
      <c r="H837" s="299">
        <v>48566.9</v>
      </c>
      <c r="I837" s="289">
        <f t="shared" si="12"/>
        <v>97.440738325726045</v>
      </c>
      <c r="J837" s="324"/>
    </row>
    <row r="838" spans="1:10" s="271" customFormat="1" ht="22.5" x14ac:dyDescent="0.2">
      <c r="A838" s="295" t="s">
        <v>724</v>
      </c>
      <c r="B838" s="326">
        <v>914</v>
      </c>
      <c r="C838" s="296">
        <v>9</v>
      </c>
      <c r="D838" s="296">
        <v>9</v>
      </c>
      <c r="E838" s="297">
        <v>910146800</v>
      </c>
      <c r="F838" s="298">
        <v>600</v>
      </c>
      <c r="G838" s="299">
        <v>49842.5</v>
      </c>
      <c r="H838" s="299">
        <v>48566.9</v>
      </c>
      <c r="I838" s="289">
        <f t="shared" si="12"/>
        <v>97.440738325726045</v>
      </c>
      <c r="J838" s="324"/>
    </row>
    <row r="839" spans="1:10" s="271" customFormat="1" ht="11.25" x14ac:dyDescent="0.2">
      <c r="A839" s="295" t="s">
        <v>1409</v>
      </c>
      <c r="B839" s="326">
        <v>914</v>
      </c>
      <c r="C839" s="296">
        <v>9</v>
      </c>
      <c r="D839" s="296">
        <v>9</v>
      </c>
      <c r="E839" s="297">
        <v>910146900</v>
      </c>
      <c r="F839" s="298"/>
      <c r="G839" s="299">
        <v>464723.1</v>
      </c>
      <c r="H839" s="299">
        <v>445289.9</v>
      </c>
      <c r="I839" s="289">
        <f t="shared" si="12"/>
        <v>95.81832708552686</v>
      </c>
      <c r="J839" s="324"/>
    </row>
    <row r="840" spans="1:10" s="271" customFormat="1" ht="22.5" x14ac:dyDescent="0.2">
      <c r="A840" s="295" t="s">
        <v>724</v>
      </c>
      <c r="B840" s="326">
        <v>914</v>
      </c>
      <c r="C840" s="296">
        <v>9</v>
      </c>
      <c r="D840" s="296">
        <v>9</v>
      </c>
      <c r="E840" s="297">
        <v>910146900</v>
      </c>
      <c r="F840" s="298">
        <v>600</v>
      </c>
      <c r="G840" s="299">
        <v>464723.1</v>
      </c>
      <c r="H840" s="299">
        <v>445289.9</v>
      </c>
      <c r="I840" s="289">
        <f t="shared" si="12"/>
        <v>95.81832708552686</v>
      </c>
      <c r="J840" s="324"/>
    </row>
    <row r="841" spans="1:10" s="271" customFormat="1" ht="22.5" x14ac:dyDescent="0.2">
      <c r="A841" s="295" t="s">
        <v>1410</v>
      </c>
      <c r="B841" s="326">
        <v>914</v>
      </c>
      <c r="C841" s="296">
        <v>9</v>
      </c>
      <c r="D841" s="296">
        <v>9</v>
      </c>
      <c r="E841" s="297">
        <v>910148010</v>
      </c>
      <c r="F841" s="298"/>
      <c r="G841" s="299">
        <v>12485.2</v>
      </c>
      <c r="H841" s="299">
        <v>12485.2</v>
      </c>
      <c r="I841" s="289">
        <f t="shared" si="12"/>
        <v>100</v>
      </c>
      <c r="J841" s="324"/>
    </row>
    <row r="842" spans="1:10" s="271" customFormat="1" ht="11.25" x14ac:dyDescent="0.2">
      <c r="A842" s="295" t="s">
        <v>698</v>
      </c>
      <c r="B842" s="326">
        <v>914</v>
      </c>
      <c r="C842" s="296">
        <v>9</v>
      </c>
      <c r="D842" s="296">
        <v>9</v>
      </c>
      <c r="E842" s="297">
        <v>910148010</v>
      </c>
      <c r="F842" s="298">
        <v>200</v>
      </c>
      <c r="G842" s="299">
        <v>12485.2</v>
      </c>
      <c r="H842" s="299">
        <v>12485.2</v>
      </c>
      <c r="I842" s="289">
        <f t="shared" si="12"/>
        <v>100</v>
      </c>
      <c r="J842" s="324"/>
    </row>
    <row r="843" spans="1:10" s="271" customFormat="1" ht="11.25" x14ac:dyDescent="0.2">
      <c r="A843" s="295" t="s">
        <v>1411</v>
      </c>
      <c r="B843" s="326">
        <v>914</v>
      </c>
      <c r="C843" s="296">
        <v>9</v>
      </c>
      <c r="D843" s="296">
        <v>9</v>
      </c>
      <c r="E843" s="297">
        <v>910148510</v>
      </c>
      <c r="F843" s="298"/>
      <c r="G843" s="299">
        <v>21370.6</v>
      </c>
      <c r="H843" s="299">
        <v>15836.9</v>
      </c>
      <c r="I843" s="289">
        <f t="shared" si="12"/>
        <v>74.106014805386849</v>
      </c>
      <c r="J843" s="324"/>
    </row>
    <row r="844" spans="1:10" s="271" customFormat="1" ht="11.25" x14ac:dyDescent="0.2">
      <c r="A844" s="295" t="s">
        <v>698</v>
      </c>
      <c r="B844" s="326">
        <v>914</v>
      </c>
      <c r="C844" s="296">
        <v>9</v>
      </c>
      <c r="D844" s="296">
        <v>9</v>
      </c>
      <c r="E844" s="297">
        <v>910148510</v>
      </c>
      <c r="F844" s="298">
        <v>200</v>
      </c>
      <c r="G844" s="299">
        <v>20560</v>
      </c>
      <c r="H844" s="299">
        <v>15026.3</v>
      </c>
      <c r="I844" s="289">
        <f t="shared" si="12"/>
        <v>73.085116731517502</v>
      </c>
      <c r="J844" s="324"/>
    </row>
    <row r="845" spans="1:10" s="271" customFormat="1" ht="11.25" x14ac:dyDescent="0.2">
      <c r="A845" s="295" t="s">
        <v>713</v>
      </c>
      <c r="B845" s="326">
        <v>914</v>
      </c>
      <c r="C845" s="296">
        <v>9</v>
      </c>
      <c r="D845" s="296">
        <v>9</v>
      </c>
      <c r="E845" s="297">
        <v>910148510</v>
      </c>
      <c r="F845" s="298">
        <v>800</v>
      </c>
      <c r="G845" s="299">
        <v>810.6</v>
      </c>
      <c r="H845" s="299">
        <v>810.6</v>
      </c>
      <c r="I845" s="289">
        <f t="shared" si="12"/>
        <v>100</v>
      </c>
      <c r="J845" s="324"/>
    </row>
    <row r="846" spans="1:10" s="271" customFormat="1" ht="11.25" x14ac:dyDescent="0.2">
      <c r="A846" s="295" t="s">
        <v>1412</v>
      </c>
      <c r="B846" s="326">
        <v>914</v>
      </c>
      <c r="C846" s="296">
        <v>9</v>
      </c>
      <c r="D846" s="296">
        <v>9</v>
      </c>
      <c r="E846" s="297">
        <v>910148520</v>
      </c>
      <c r="F846" s="298"/>
      <c r="G846" s="299">
        <v>2150.6</v>
      </c>
      <c r="H846" s="299">
        <v>1430.3</v>
      </c>
      <c r="I846" s="289">
        <f t="shared" ref="I846:I909" si="13">+H846/G846*100</f>
        <v>66.507021296382405</v>
      </c>
      <c r="J846" s="324"/>
    </row>
    <row r="847" spans="1:10" s="271" customFormat="1" ht="11.25" x14ac:dyDescent="0.2">
      <c r="A847" s="295" t="s">
        <v>698</v>
      </c>
      <c r="B847" s="326">
        <v>914</v>
      </c>
      <c r="C847" s="296">
        <v>9</v>
      </c>
      <c r="D847" s="296">
        <v>9</v>
      </c>
      <c r="E847" s="297">
        <v>910148520</v>
      </c>
      <c r="F847" s="298">
        <v>200</v>
      </c>
      <c r="G847" s="299">
        <v>2150.6</v>
      </c>
      <c r="H847" s="299">
        <v>1430.3</v>
      </c>
      <c r="I847" s="289">
        <f t="shared" si="13"/>
        <v>66.507021296382405</v>
      </c>
      <c r="J847" s="324"/>
    </row>
    <row r="848" spans="1:10" s="271" customFormat="1" ht="11.25" x14ac:dyDescent="0.2">
      <c r="A848" s="295" t="s">
        <v>1413</v>
      </c>
      <c r="B848" s="326">
        <v>914</v>
      </c>
      <c r="C848" s="296">
        <v>9</v>
      </c>
      <c r="D848" s="296">
        <v>9</v>
      </c>
      <c r="E848" s="297">
        <v>910148530</v>
      </c>
      <c r="F848" s="298"/>
      <c r="G848" s="299">
        <v>4500</v>
      </c>
      <c r="H848" s="299">
        <v>4500</v>
      </c>
      <c r="I848" s="289">
        <f t="shared" si="13"/>
        <v>100</v>
      </c>
      <c r="J848" s="324"/>
    </row>
    <row r="849" spans="1:10" s="271" customFormat="1" ht="11.25" x14ac:dyDescent="0.2">
      <c r="A849" s="295" t="s">
        <v>707</v>
      </c>
      <c r="B849" s="326">
        <v>914</v>
      </c>
      <c r="C849" s="296">
        <v>9</v>
      </c>
      <c r="D849" s="296">
        <v>9</v>
      </c>
      <c r="E849" s="297">
        <v>910148530</v>
      </c>
      <c r="F849" s="298">
        <v>300</v>
      </c>
      <c r="G849" s="299">
        <v>4500</v>
      </c>
      <c r="H849" s="299">
        <v>4500</v>
      </c>
      <c r="I849" s="289">
        <f t="shared" si="13"/>
        <v>100</v>
      </c>
      <c r="J849" s="324"/>
    </row>
    <row r="850" spans="1:10" s="271" customFormat="1" ht="11.25" x14ac:dyDescent="0.2">
      <c r="A850" s="295" t="s">
        <v>1414</v>
      </c>
      <c r="B850" s="326">
        <v>914</v>
      </c>
      <c r="C850" s="296">
        <v>9</v>
      </c>
      <c r="D850" s="296">
        <v>9</v>
      </c>
      <c r="E850" s="297">
        <v>910148540</v>
      </c>
      <c r="F850" s="298"/>
      <c r="G850" s="299">
        <v>39527.4</v>
      </c>
      <c r="H850" s="299">
        <v>39527.4</v>
      </c>
      <c r="I850" s="289">
        <f t="shared" si="13"/>
        <v>100</v>
      </c>
      <c r="J850" s="324"/>
    </row>
    <row r="851" spans="1:10" s="271" customFormat="1" ht="11.25" x14ac:dyDescent="0.2">
      <c r="A851" s="295" t="s">
        <v>698</v>
      </c>
      <c r="B851" s="326">
        <v>914</v>
      </c>
      <c r="C851" s="296">
        <v>9</v>
      </c>
      <c r="D851" s="296">
        <v>9</v>
      </c>
      <c r="E851" s="297">
        <v>910148540</v>
      </c>
      <c r="F851" s="298">
        <v>200</v>
      </c>
      <c r="G851" s="299">
        <v>39527.4</v>
      </c>
      <c r="H851" s="299">
        <v>39527.4</v>
      </c>
      <c r="I851" s="289">
        <f t="shared" si="13"/>
        <v>100</v>
      </c>
      <c r="J851" s="324"/>
    </row>
    <row r="852" spans="1:10" s="271" customFormat="1" ht="33.75" x14ac:dyDescent="0.2">
      <c r="A852" s="295" t="s">
        <v>1374</v>
      </c>
      <c r="B852" s="326">
        <v>914</v>
      </c>
      <c r="C852" s="296">
        <v>9</v>
      </c>
      <c r="D852" s="296">
        <v>9</v>
      </c>
      <c r="E852" s="297">
        <v>910158440</v>
      </c>
      <c r="F852" s="298"/>
      <c r="G852" s="299">
        <v>155608.70000000001</v>
      </c>
      <c r="H852" s="299">
        <v>62863.199999999997</v>
      </c>
      <c r="I852" s="289">
        <f t="shared" si="13"/>
        <v>40.398255367469808</v>
      </c>
      <c r="J852" s="324"/>
    </row>
    <row r="853" spans="1:10" s="271" customFormat="1" ht="11.25" x14ac:dyDescent="0.2">
      <c r="A853" s="295" t="s">
        <v>698</v>
      </c>
      <c r="B853" s="326">
        <v>914</v>
      </c>
      <c r="C853" s="296">
        <v>9</v>
      </c>
      <c r="D853" s="296">
        <v>9</v>
      </c>
      <c r="E853" s="297">
        <v>910158440</v>
      </c>
      <c r="F853" s="298">
        <v>200</v>
      </c>
      <c r="G853" s="299">
        <v>152329</v>
      </c>
      <c r="H853" s="299">
        <v>59955</v>
      </c>
      <c r="I853" s="289">
        <f t="shared" si="13"/>
        <v>39.358887670765256</v>
      </c>
      <c r="J853" s="324"/>
    </row>
    <row r="854" spans="1:10" s="271" customFormat="1" ht="22.5" x14ac:dyDescent="0.2">
      <c r="A854" s="295" t="s">
        <v>724</v>
      </c>
      <c r="B854" s="326">
        <v>914</v>
      </c>
      <c r="C854" s="296">
        <v>9</v>
      </c>
      <c r="D854" s="296">
        <v>9</v>
      </c>
      <c r="E854" s="297">
        <v>910158440</v>
      </c>
      <c r="F854" s="298">
        <v>600</v>
      </c>
      <c r="G854" s="299">
        <v>3279.7</v>
      </c>
      <c r="H854" s="299">
        <v>2908.2</v>
      </c>
      <c r="I854" s="289">
        <f t="shared" si="13"/>
        <v>88.672744458334606</v>
      </c>
      <c r="J854" s="324"/>
    </row>
    <row r="855" spans="1:10" s="271" customFormat="1" ht="11.25" x14ac:dyDescent="0.2">
      <c r="A855" s="295" t="s">
        <v>1415</v>
      </c>
      <c r="B855" s="326">
        <v>914</v>
      </c>
      <c r="C855" s="296">
        <v>9</v>
      </c>
      <c r="D855" s="296">
        <v>9</v>
      </c>
      <c r="E855" s="297" t="s">
        <v>1416</v>
      </c>
      <c r="F855" s="298"/>
      <c r="G855" s="299">
        <v>391.2</v>
      </c>
      <c r="H855" s="299">
        <v>391.1</v>
      </c>
      <c r="I855" s="289">
        <f t="shared" si="13"/>
        <v>99.974437627811881</v>
      </c>
      <c r="J855" s="324"/>
    </row>
    <row r="856" spans="1:10" s="271" customFormat="1" ht="11.25" x14ac:dyDescent="0.2">
      <c r="A856" s="295" t="s">
        <v>698</v>
      </c>
      <c r="B856" s="326">
        <v>914</v>
      </c>
      <c r="C856" s="296">
        <v>9</v>
      </c>
      <c r="D856" s="296">
        <v>9</v>
      </c>
      <c r="E856" s="297" t="s">
        <v>1416</v>
      </c>
      <c r="F856" s="298">
        <v>200</v>
      </c>
      <c r="G856" s="299">
        <v>391.2</v>
      </c>
      <c r="H856" s="299">
        <v>391.1</v>
      </c>
      <c r="I856" s="289">
        <f t="shared" si="13"/>
        <v>99.974437627811881</v>
      </c>
      <c r="J856" s="324"/>
    </row>
    <row r="857" spans="1:10" s="271" customFormat="1" ht="22.5" x14ac:dyDescent="0.2">
      <c r="A857" s="295" t="s">
        <v>1417</v>
      </c>
      <c r="B857" s="326">
        <v>914</v>
      </c>
      <c r="C857" s="296">
        <v>9</v>
      </c>
      <c r="D857" s="296">
        <v>9</v>
      </c>
      <c r="E857" s="297" t="s">
        <v>1418</v>
      </c>
      <c r="F857" s="298"/>
      <c r="G857" s="299">
        <v>8722.4</v>
      </c>
      <c r="H857" s="299">
        <v>8687.9</v>
      </c>
      <c r="I857" s="289">
        <f t="shared" si="13"/>
        <v>99.604466660552134</v>
      </c>
      <c r="J857" s="324"/>
    </row>
    <row r="858" spans="1:10" s="271" customFormat="1" ht="11.25" x14ac:dyDescent="0.2">
      <c r="A858" s="295" t="s">
        <v>698</v>
      </c>
      <c r="B858" s="326">
        <v>914</v>
      </c>
      <c r="C858" s="296">
        <v>9</v>
      </c>
      <c r="D858" s="296">
        <v>9</v>
      </c>
      <c r="E858" s="297" t="s">
        <v>1418</v>
      </c>
      <c r="F858" s="298">
        <v>200</v>
      </c>
      <c r="G858" s="299">
        <v>8722.4</v>
      </c>
      <c r="H858" s="299">
        <v>8687.9</v>
      </c>
      <c r="I858" s="289">
        <f t="shared" si="13"/>
        <v>99.604466660552134</v>
      </c>
      <c r="J858" s="324"/>
    </row>
    <row r="859" spans="1:10" s="271" customFormat="1" ht="22.5" x14ac:dyDescent="0.2">
      <c r="A859" s="295" t="s">
        <v>1419</v>
      </c>
      <c r="B859" s="326">
        <v>914</v>
      </c>
      <c r="C859" s="296">
        <v>9</v>
      </c>
      <c r="D859" s="296">
        <v>9</v>
      </c>
      <c r="E859" s="297" t="s">
        <v>1420</v>
      </c>
      <c r="F859" s="298"/>
      <c r="G859" s="299">
        <v>15007.4</v>
      </c>
      <c r="H859" s="299">
        <v>15007.4</v>
      </c>
      <c r="I859" s="289">
        <f t="shared" si="13"/>
        <v>100</v>
      </c>
      <c r="J859" s="324"/>
    </row>
    <row r="860" spans="1:10" s="271" customFormat="1" ht="11.25" x14ac:dyDescent="0.2">
      <c r="A860" s="295" t="s">
        <v>698</v>
      </c>
      <c r="B860" s="326">
        <v>914</v>
      </c>
      <c r="C860" s="296">
        <v>9</v>
      </c>
      <c r="D860" s="296">
        <v>9</v>
      </c>
      <c r="E860" s="297" t="s">
        <v>1420</v>
      </c>
      <c r="F860" s="298">
        <v>200</v>
      </c>
      <c r="G860" s="299">
        <v>15007.4</v>
      </c>
      <c r="H860" s="299">
        <v>15007.4</v>
      </c>
      <c r="I860" s="289">
        <f t="shared" si="13"/>
        <v>100</v>
      </c>
      <c r="J860" s="324"/>
    </row>
    <row r="861" spans="1:10" s="271" customFormat="1" ht="78.75" x14ac:dyDescent="0.2">
      <c r="A861" s="295" t="s">
        <v>1421</v>
      </c>
      <c r="B861" s="326">
        <v>914</v>
      </c>
      <c r="C861" s="296">
        <v>9</v>
      </c>
      <c r="D861" s="296">
        <v>9</v>
      </c>
      <c r="E861" s="297" t="s">
        <v>1422</v>
      </c>
      <c r="F861" s="298"/>
      <c r="G861" s="299">
        <v>555.79999999999995</v>
      </c>
      <c r="H861" s="299">
        <v>555.79999999999995</v>
      </c>
      <c r="I861" s="289">
        <f t="shared" si="13"/>
        <v>100</v>
      </c>
      <c r="J861" s="324"/>
    </row>
    <row r="862" spans="1:10" s="271" customFormat="1" ht="11.25" x14ac:dyDescent="0.2">
      <c r="A862" s="295" t="s">
        <v>698</v>
      </c>
      <c r="B862" s="326">
        <v>914</v>
      </c>
      <c r="C862" s="296">
        <v>9</v>
      </c>
      <c r="D862" s="296">
        <v>9</v>
      </c>
      <c r="E862" s="297" t="s">
        <v>1422</v>
      </c>
      <c r="F862" s="298">
        <v>200</v>
      </c>
      <c r="G862" s="299">
        <v>555.79999999999995</v>
      </c>
      <c r="H862" s="299">
        <v>555.79999999999995</v>
      </c>
      <c r="I862" s="289">
        <f t="shared" si="13"/>
        <v>100</v>
      </c>
      <c r="J862" s="324"/>
    </row>
    <row r="863" spans="1:10" s="271" customFormat="1" ht="33.75" x14ac:dyDescent="0.2">
      <c r="A863" s="295" t="s">
        <v>1423</v>
      </c>
      <c r="B863" s="326">
        <v>914</v>
      </c>
      <c r="C863" s="296">
        <v>9</v>
      </c>
      <c r="D863" s="296">
        <v>9</v>
      </c>
      <c r="E863" s="297" t="s">
        <v>1424</v>
      </c>
      <c r="F863" s="298"/>
      <c r="G863" s="299">
        <v>160500</v>
      </c>
      <c r="H863" s="299">
        <v>110609</v>
      </c>
      <c r="I863" s="289">
        <f t="shared" si="13"/>
        <v>68.915264797507788</v>
      </c>
      <c r="J863" s="324"/>
    </row>
    <row r="864" spans="1:10" s="271" customFormat="1" ht="11.25" x14ac:dyDescent="0.2">
      <c r="A864" s="295" t="s">
        <v>698</v>
      </c>
      <c r="B864" s="326">
        <v>914</v>
      </c>
      <c r="C864" s="296">
        <v>9</v>
      </c>
      <c r="D864" s="296">
        <v>9</v>
      </c>
      <c r="E864" s="297" t="s">
        <v>1424</v>
      </c>
      <c r="F864" s="298">
        <v>200</v>
      </c>
      <c r="G864" s="299">
        <v>160500</v>
      </c>
      <c r="H864" s="299">
        <v>110609</v>
      </c>
      <c r="I864" s="289">
        <f t="shared" si="13"/>
        <v>68.915264797507788</v>
      </c>
      <c r="J864" s="324"/>
    </row>
    <row r="865" spans="1:10" s="271" customFormat="1" ht="22.5" x14ac:dyDescent="0.2">
      <c r="A865" s="295" t="s">
        <v>1425</v>
      </c>
      <c r="B865" s="326">
        <v>914</v>
      </c>
      <c r="C865" s="296">
        <v>9</v>
      </c>
      <c r="D865" s="296">
        <v>9</v>
      </c>
      <c r="E865" s="297" t="s">
        <v>1426</v>
      </c>
      <c r="F865" s="298"/>
      <c r="G865" s="299">
        <v>4020</v>
      </c>
      <c r="H865" s="299">
        <v>4000</v>
      </c>
      <c r="I865" s="289">
        <f t="shared" si="13"/>
        <v>99.50248756218906</v>
      </c>
      <c r="J865" s="324"/>
    </row>
    <row r="866" spans="1:10" s="271" customFormat="1" ht="11.25" x14ac:dyDescent="0.2">
      <c r="A866" s="295" t="s">
        <v>698</v>
      </c>
      <c r="B866" s="326">
        <v>914</v>
      </c>
      <c r="C866" s="296">
        <v>9</v>
      </c>
      <c r="D866" s="296">
        <v>9</v>
      </c>
      <c r="E866" s="297" t="s">
        <v>1426</v>
      </c>
      <c r="F866" s="298">
        <v>200</v>
      </c>
      <c r="G866" s="299">
        <v>4020</v>
      </c>
      <c r="H866" s="299">
        <v>4000</v>
      </c>
      <c r="I866" s="289">
        <f t="shared" si="13"/>
        <v>99.50248756218906</v>
      </c>
      <c r="J866" s="324"/>
    </row>
    <row r="867" spans="1:10" s="271" customFormat="1" ht="22.5" x14ac:dyDescent="0.2">
      <c r="A867" s="295" t="s">
        <v>1427</v>
      </c>
      <c r="B867" s="326">
        <v>914</v>
      </c>
      <c r="C867" s="296">
        <v>9</v>
      </c>
      <c r="D867" s="296">
        <v>9</v>
      </c>
      <c r="E867" s="297" t="s">
        <v>1428</v>
      </c>
      <c r="F867" s="298"/>
      <c r="G867" s="299">
        <v>7058.8</v>
      </c>
      <c r="H867" s="299">
        <v>7058.8</v>
      </c>
      <c r="I867" s="289">
        <f t="shared" si="13"/>
        <v>100</v>
      </c>
      <c r="J867" s="324"/>
    </row>
    <row r="868" spans="1:10" s="271" customFormat="1" ht="11.25" x14ac:dyDescent="0.2">
      <c r="A868" s="295" t="s">
        <v>698</v>
      </c>
      <c r="B868" s="326">
        <v>914</v>
      </c>
      <c r="C868" s="296">
        <v>9</v>
      </c>
      <c r="D868" s="296">
        <v>9</v>
      </c>
      <c r="E868" s="297" t="s">
        <v>1428</v>
      </c>
      <c r="F868" s="298">
        <v>200</v>
      </c>
      <c r="G868" s="299">
        <v>7058.8</v>
      </c>
      <c r="H868" s="299">
        <v>7058.8</v>
      </c>
      <c r="I868" s="289">
        <f t="shared" si="13"/>
        <v>100</v>
      </c>
      <c r="J868" s="324"/>
    </row>
    <row r="869" spans="1:10" s="271" customFormat="1" ht="56.25" x14ac:dyDescent="0.2">
      <c r="A869" s="295" t="s">
        <v>1378</v>
      </c>
      <c r="B869" s="326">
        <v>914</v>
      </c>
      <c r="C869" s="296">
        <v>9</v>
      </c>
      <c r="D869" s="296">
        <v>9</v>
      </c>
      <c r="E869" s="297" t="s">
        <v>1379</v>
      </c>
      <c r="F869" s="298"/>
      <c r="G869" s="299">
        <v>12407.6</v>
      </c>
      <c r="H869" s="299">
        <v>12403.1</v>
      </c>
      <c r="I869" s="289">
        <f t="shared" si="13"/>
        <v>99.963731906251013</v>
      </c>
      <c r="J869" s="324"/>
    </row>
    <row r="870" spans="1:10" s="271" customFormat="1" ht="22.5" x14ac:dyDescent="0.2">
      <c r="A870" s="295" t="s">
        <v>724</v>
      </c>
      <c r="B870" s="326">
        <v>914</v>
      </c>
      <c r="C870" s="296">
        <v>9</v>
      </c>
      <c r="D870" s="296">
        <v>9</v>
      </c>
      <c r="E870" s="297" t="s">
        <v>1379</v>
      </c>
      <c r="F870" s="298">
        <v>600</v>
      </c>
      <c r="G870" s="299">
        <v>10920.5</v>
      </c>
      <c r="H870" s="299">
        <v>10915.9</v>
      </c>
      <c r="I870" s="289">
        <f t="shared" si="13"/>
        <v>99.957877386566537</v>
      </c>
      <c r="J870" s="324"/>
    </row>
    <row r="871" spans="1:10" s="271" customFormat="1" ht="11.25" x14ac:dyDescent="0.2">
      <c r="A871" s="295" t="s">
        <v>713</v>
      </c>
      <c r="B871" s="326">
        <v>914</v>
      </c>
      <c r="C871" s="296">
        <v>9</v>
      </c>
      <c r="D871" s="296">
        <v>9</v>
      </c>
      <c r="E871" s="297" t="s">
        <v>1379</v>
      </c>
      <c r="F871" s="298">
        <v>800</v>
      </c>
      <c r="G871" s="299">
        <v>1487.1</v>
      </c>
      <c r="H871" s="299">
        <v>1487.2</v>
      </c>
      <c r="I871" s="289">
        <f t="shared" si="13"/>
        <v>100.00672449734382</v>
      </c>
      <c r="J871" s="324"/>
    </row>
    <row r="872" spans="1:10" s="271" customFormat="1" ht="56.25" x14ac:dyDescent="0.2">
      <c r="A872" s="295" t="s">
        <v>1429</v>
      </c>
      <c r="B872" s="326">
        <v>914</v>
      </c>
      <c r="C872" s="296">
        <v>9</v>
      </c>
      <c r="D872" s="296">
        <v>9</v>
      </c>
      <c r="E872" s="297" t="s">
        <v>1430</v>
      </c>
      <c r="F872" s="298"/>
      <c r="G872" s="299">
        <v>131200</v>
      </c>
      <c r="H872" s="299">
        <v>131200</v>
      </c>
      <c r="I872" s="289">
        <f t="shared" si="13"/>
        <v>100</v>
      </c>
      <c r="J872" s="324"/>
    </row>
    <row r="873" spans="1:10" s="271" customFormat="1" ht="11.25" x14ac:dyDescent="0.2">
      <c r="A873" s="295" t="s">
        <v>698</v>
      </c>
      <c r="B873" s="326">
        <v>914</v>
      </c>
      <c r="C873" s="296">
        <v>9</v>
      </c>
      <c r="D873" s="296">
        <v>9</v>
      </c>
      <c r="E873" s="297" t="s">
        <v>1430</v>
      </c>
      <c r="F873" s="298">
        <v>200</v>
      </c>
      <c r="G873" s="299">
        <v>131200</v>
      </c>
      <c r="H873" s="299">
        <v>131200</v>
      </c>
      <c r="I873" s="289">
        <f t="shared" si="13"/>
        <v>100</v>
      </c>
      <c r="J873" s="324"/>
    </row>
    <row r="874" spans="1:10" s="271" customFormat="1" ht="56.25" x14ac:dyDescent="0.2">
      <c r="A874" s="295" t="s">
        <v>1382</v>
      </c>
      <c r="B874" s="326">
        <v>914</v>
      </c>
      <c r="C874" s="296">
        <v>9</v>
      </c>
      <c r="D874" s="296">
        <v>9</v>
      </c>
      <c r="E874" s="297" t="s">
        <v>1383</v>
      </c>
      <c r="F874" s="298"/>
      <c r="G874" s="299">
        <v>949</v>
      </c>
      <c r="H874" s="299">
        <v>889.9</v>
      </c>
      <c r="I874" s="289">
        <f t="shared" si="13"/>
        <v>93.772391991570075</v>
      </c>
      <c r="J874" s="324"/>
    </row>
    <row r="875" spans="1:10" s="271" customFormat="1" ht="22.5" x14ac:dyDescent="0.2">
      <c r="A875" s="295" t="s">
        <v>724</v>
      </c>
      <c r="B875" s="326">
        <v>914</v>
      </c>
      <c r="C875" s="296">
        <v>9</v>
      </c>
      <c r="D875" s="296">
        <v>9</v>
      </c>
      <c r="E875" s="297" t="s">
        <v>1383</v>
      </c>
      <c r="F875" s="298">
        <v>600</v>
      </c>
      <c r="G875" s="299">
        <v>949</v>
      </c>
      <c r="H875" s="299">
        <v>889.9</v>
      </c>
      <c r="I875" s="289">
        <f t="shared" si="13"/>
        <v>93.772391991570075</v>
      </c>
      <c r="J875" s="324"/>
    </row>
    <row r="876" spans="1:10" s="271" customFormat="1" ht="56.25" x14ac:dyDescent="0.2">
      <c r="A876" s="295" t="s">
        <v>1431</v>
      </c>
      <c r="B876" s="326">
        <v>914</v>
      </c>
      <c r="C876" s="296">
        <v>9</v>
      </c>
      <c r="D876" s="296">
        <v>9</v>
      </c>
      <c r="E876" s="297" t="s">
        <v>1432</v>
      </c>
      <c r="F876" s="298"/>
      <c r="G876" s="299">
        <v>416444.2</v>
      </c>
      <c r="H876" s="299">
        <v>416444.2</v>
      </c>
      <c r="I876" s="289">
        <f t="shared" si="13"/>
        <v>100</v>
      </c>
      <c r="J876" s="324"/>
    </row>
    <row r="877" spans="1:10" s="271" customFormat="1" ht="11.25" x14ac:dyDescent="0.2">
      <c r="A877" s="295" t="s">
        <v>710</v>
      </c>
      <c r="B877" s="326">
        <v>914</v>
      </c>
      <c r="C877" s="296">
        <v>9</v>
      </c>
      <c r="D877" s="296">
        <v>9</v>
      </c>
      <c r="E877" s="297" t="s">
        <v>1432</v>
      </c>
      <c r="F877" s="298">
        <v>500</v>
      </c>
      <c r="G877" s="299">
        <v>416444.2</v>
      </c>
      <c r="H877" s="299">
        <v>416444.2</v>
      </c>
      <c r="I877" s="289">
        <f t="shared" si="13"/>
        <v>100</v>
      </c>
      <c r="J877" s="324"/>
    </row>
    <row r="878" spans="1:10" s="271" customFormat="1" ht="45" x14ac:dyDescent="0.2">
      <c r="A878" s="295" t="s">
        <v>1433</v>
      </c>
      <c r="B878" s="326">
        <v>914</v>
      </c>
      <c r="C878" s="296">
        <v>9</v>
      </c>
      <c r="D878" s="296">
        <v>9</v>
      </c>
      <c r="E878" s="297" t="s">
        <v>1434</v>
      </c>
      <c r="F878" s="298"/>
      <c r="G878" s="299">
        <v>19123.900000000001</v>
      </c>
      <c r="H878" s="299">
        <v>19123.900000000001</v>
      </c>
      <c r="I878" s="289">
        <f t="shared" si="13"/>
        <v>100</v>
      </c>
      <c r="J878" s="324"/>
    </row>
    <row r="879" spans="1:10" s="271" customFormat="1" ht="11.25" x14ac:dyDescent="0.2">
      <c r="A879" s="295" t="s">
        <v>698</v>
      </c>
      <c r="B879" s="326">
        <v>914</v>
      </c>
      <c r="C879" s="296">
        <v>9</v>
      </c>
      <c r="D879" s="296">
        <v>9</v>
      </c>
      <c r="E879" s="297" t="s">
        <v>1434</v>
      </c>
      <c r="F879" s="298">
        <v>200</v>
      </c>
      <c r="G879" s="299">
        <v>19123.900000000001</v>
      </c>
      <c r="H879" s="299">
        <v>19123.900000000001</v>
      </c>
      <c r="I879" s="289">
        <f t="shared" si="13"/>
        <v>100</v>
      </c>
      <c r="J879" s="324"/>
    </row>
    <row r="880" spans="1:10" s="271" customFormat="1" ht="56.25" x14ac:dyDescent="0.2">
      <c r="A880" s="295" t="s">
        <v>1435</v>
      </c>
      <c r="B880" s="326">
        <v>914</v>
      </c>
      <c r="C880" s="296">
        <v>9</v>
      </c>
      <c r="D880" s="296">
        <v>9</v>
      </c>
      <c r="E880" s="297" t="s">
        <v>1436</v>
      </c>
      <c r="F880" s="298"/>
      <c r="G880" s="299">
        <v>5715</v>
      </c>
      <c r="H880" s="299">
        <v>256</v>
      </c>
      <c r="I880" s="289">
        <f t="shared" si="13"/>
        <v>4.4794400699912504</v>
      </c>
      <c r="J880" s="324"/>
    </row>
    <row r="881" spans="1:10" s="271" customFormat="1" ht="11.25" x14ac:dyDescent="0.2">
      <c r="A881" s="295" t="s">
        <v>698</v>
      </c>
      <c r="B881" s="326">
        <v>914</v>
      </c>
      <c r="C881" s="296">
        <v>9</v>
      </c>
      <c r="D881" s="296">
        <v>9</v>
      </c>
      <c r="E881" s="297" t="s">
        <v>1436</v>
      </c>
      <c r="F881" s="298">
        <v>200</v>
      </c>
      <c r="G881" s="299">
        <v>5715</v>
      </c>
      <c r="H881" s="299">
        <v>256</v>
      </c>
      <c r="I881" s="289">
        <f t="shared" si="13"/>
        <v>4.4794400699912504</v>
      </c>
      <c r="J881" s="324"/>
    </row>
    <row r="882" spans="1:10" s="271" customFormat="1" ht="11.25" x14ac:dyDescent="0.2">
      <c r="A882" s="295" t="s">
        <v>1437</v>
      </c>
      <c r="B882" s="326">
        <v>914</v>
      </c>
      <c r="C882" s="296">
        <v>9</v>
      </c>
      <c r="D882" s="296">
        <v>9</v>
      </c>
      <c r="E882" s="297" t="s">
        <v>1438</v>
      </c>
      <c r="F882" s="298"/>
      <c r="G882" s="299">
        <v>57805.8</v>
      </c>
      <c r="H882" s="299">
        <v>45112.9</v>
      </c>
      <c r="I882" s="289">
        <f t="shared" si="13"/>
        <v>78.04216877891146</v>
      </c>
      <c r="J882" s="324"/>
    </row>
    <row r="883" spans="1:10" s="271" customFormat="1" ht="22.5" x14ac:dyDescent="0.2">
      <c r="A883" s="295" t="s">
        <v>1439</v>
      </c>
      <c r="B883" s="326">
        <v>914</v>
      </c>
      <c r="C883" s="296">
        <v>9</v>
      </c>
      <c r="D883" s="296">
        <v>9</v>
      </c>
      <c r="E883" s="297" t="s">
        <v>1440</v>
      </c>
      <c r="F883" s="298"/>
      <c r="G883" s="299">
        <v>40880.800000000003</v>
      </c>
      <c r="H883" s="299">
        <v>28187.9</v>
      </c>
      <c r="I883" s="289">
        <f t="shared" si="13"/>
        <v>68.951439306471499</v>
      </c>
      <c r="J883" s="324"/>
    </row>
    <row r="884" spans="1:10" s="271" customFormat="1" ht="11.25" x14ac:dyDescent="0.2">
      <c r="A884" s="295" t="s">
        <v>698</v>
      </c>
      <c r="B884" s="326">
        <v>914</v>
      </c>
      <c r="C884" s="296">
        <v>9</v>
      </c>
      <c r="D884" s="296">
        <v>9</v>
      </c>
      <c r="E884" s="297" t="s">
        <v>1440</v>
      </c>
      <c r="F884" s="298">
        <v>200</v>
      </c>
      <c r="G884" s="299">
        <v>40880.800000000003</v>
      </c>
      <c r="H884" s="299">
        <v>28187.9</v>
      </c>
      <c r="I884" s="289">
        <f t="shared" si="13"/>
        <v>68.951439306471499</v>
      </c>
      <c r="J884" s="324"/>
    </row>
    <row r="885" spans="1:10" s="271" customFormat="1" ht="33.75" x14ac:dyDescent="0.2">
      <c r="A885" s="295" t="s">
        <v>273</v>
      </c>
      <c r="B885" s="326">
        <v>914</v>
      </c>
      <c r="C885" s="296">
        <v>9</v>
      </c>
      <c r="D885" s="296">
        <v>9</v>
      </c>
      <c r="E885" s="297" t="s">
        <v>1441</v>
      </c>
      <c r="F885" s="298"/>
      <c r="G885" s="299">
        <v>16925</v>
      </c>
      <c r="H885" s="299">
        <v>16925</v>
      </c>
      <c r="I885" s="289">
        <f t="shared" si="13"/>
        <v>100</v>
      </c>
      <c r="J885" s="324"/>
    </row>
    <row r="886" spans="1:10" s="271" customFormat="1" ht="11.25" x14ac:dyDescent="0.2">
      <c r="A886" s="295" t="s">
        <v>698</v>
      </c>
      <c r="B886" s="326">
        <v>914</v>
      </c>
      <c r="C886" s="296">
        <v>9</v>
      </c>
      <c r="D886" s="296">
        <v>9</v>
      </c>
      <c r="E886" s="297" t="s">
        <v>1441</v>
      </c>
      <c r="F886" s="298">
        <v>200</v>
      </c>
      <c r="G886" s="299">
        <v>16925</v>
      </c>
      <c r="H886" s="299">
        <v>16925</v>
      </c>
      <c r="I886" s="289">
        <f t="shared" si="13"/>
        <v>100</v>
      </c>
      <c r="J886" s="324"/>
    </row>
    <row r="887" spans="1:10" s="271" customFormat="1" ht="11.25" x14ac:dyDescent="0.2">
      <c r="A887" s="295" t="s">
        <v>1442</v>
      </c>
      <c r="B887" s="326">
        <v>914</v>
      </c>
      <c r="C887" s="296">
        <v>9</v>
      </c>
      <c r="D887" s="296">
        <v>9</v>
      </c>
      <c r="E887" s="297" t="s">
        <v>1443</v>
      </c>
      <c r="F887" s="298"/>
      <c r="G887" s="299">
        <v>144808.9</v>
      </c>
      <c r="H887" s="299">
        <v>144801.5</v>
      </c>
      <c r="I887" s="289">
        <f t="shared" si="13"/>
        <v>99.994889816855178</v>
      </c>
      <c r="J887" s="324"/>
    </row>
    <row r="888" spans="1:10" s="271" customFormat="1" ht="45" x14ac:dyDescent="0.2">
      <c r="A888" s="295" t="s">
        <v>1444</v>
      </c>
      <c r="B888" s="326">
        <v>914</v>
      </c>
      <c r="C888" s="296">
        <v>9</v>
      </c>
      <c r="D888" s="296">
        <v>9</v>
      </c>
      <c r="E888" s="297" t="s">
        <v>1445</v>
      </c>
      <c r="F888" s="298"/>
      <c r="G888" s="299">
        <v>144808.9</v>
      </c>
      <c r="H888" s="299">
        <v>144801.5</v>
      </c>
      <c r="I888" s="289">
        <f t="shared" si="13"/>
        <v>99.994889816855178</v>
      </c>
      <c r="J888" s="324"/>
    </row>
    <row r="889" spans="1:10" s="271" customFormat="1" ht="11.25" x14ac:dyDescent="0.2">
      <c r="A889" s="295" t="s">
        <v>698</v>
      </c>
      <c r="B889" s="326">
        <v>914</v>
      </c>
      <c r="C889" s="296">
        <v>9</v>
      </c>
      <c r="D889" s="296">
        <v>9</v>
      </c>
      <c r="E889" s="297" t="s">
        <v>1445</v>
      </c>
      <c r="F889" s="298">
        <v>200</v>
      </c>
      <c r="G889" s="299">
        <v>144808.9</v>
      </c>
      <c r="H889" s="299">
        <v>144801.5</v>
      </c>
      <c r="I889" s="289">
        <f t="shared" si="13"/>
        <v>99.994889816855178</v>
      </c>
      <c r="J889" s="324"/>
    </row>
    <row r="890" spans="1:10" s="271" customFormat="1" ht="22.5" x14ac:dyDescent="0.2">
      <c r="A890" s="295" t="s">
        <v>1446</v>
      </c>
      <c r="B890" s="326">
        <v>914</v>
      </c>
      <c r="C890" s="296">
        <v>9</v>
      </c>
      <c r="D890" s="296">
        <v>9</v>
      </c>
      <c r="E890" s="297" t="s">
        <v>1447</v>
      </c>
      <c r="F890" s="298"/>
      <c r="G890" s="299">
        <v>62612.9</v>
      </c>
      <c r="H890" s="299">
        <v>62580</v>
      </c>
      <c r="I890" s="289">
        <f t="shared" si="13"/>
        <v>99.947454917437142</v>
      </c>
      <c r="J890" s="324"/>
    </row>
    <row r="891" spans="1:10" s="271" customFormat="1" ht="22.5" x14ac:dyDescent="0.2">
      <c r="A891" s="295" t="s">
        <v>1448</v>
      </c>
      <c r="B891" s="326">
        <v>914</v>
      </c>
      <c r="C891" s="296">
        <v>9</v>
      </c>
      <c r="D891" s="296">
        <v>9</v>
      </c>
      <c r="E891" s="297" t="s">
        <v>1449</v>
      </c>
      <c r="F891" s="298"/>
      <c r="G891" s="299">
        <v>62612.9</v>
      </c>
      <c r="H891" s="299">
        <v>62580</v>
      </c>
      <c r="I891" s="289">
        <f t="shared" si="13"/>
        <v>99.947454917437142</v>
      </c>
      <c r="J891" s="324"/>
    </row>
    <row r="892" spans="1:10" s="271" customFormat="1" ht="11.25" x14ac:dyDescent="0.2">
      <c r="A892" s="295" t="s">
        <v>698</v>
      </c>
      <c r="B892" s="326">
        <v>914</v>
      </c>
      <c r="C892" s="296">
        <v>9</v>
      </c>
      <c r="D892" s="296">
        <v>9</v>
      </c>
      <c r="E892" s="297" t="s">
        <v>1449</v>
      </c>
      <c r="F892" s="298">
        <v>200</v>
      </c>
      <c r="G892" s="299">
        <v>62612.9</v>
      </c>
      <c r="H892" s="299">
        <v>62580</v>
      </c>
      <c r="I892" s="289">
        <f t="shared" si="13"/>
        <v>99.947454917437142</v>
      </c>
      <c r="J892" s="324"/>
    </row>
    <row r="893" spans="1:10" s="271" customFormat="1" ht="22.5" x14ac:dyDescent="0.2">
      <c r="A893" s="295" t="s">
        <v>1450</v>
      </c>
      <c r="B893" s="326">
        <v>914</v>
      </c>
      <c r="C893" s="296">
        <v>9</v>
      </c>
      <c r="D893" s="296">
        <v>9</v>
      </c>
      <c r="E893" s="297" t="s">
        <v>1451</v>
      </c>
      <c r="F893" s="298"/>
      <c r="G893" s="299">
        <v>43.8</v>
      </c>
      <c r="H893" s="299">
        <v>43.8</v>
      </c>
      <c r="I893" s="289">
        <f t="shared" si="13"/>
        <v>100</v>
      </c>
      <c r="J893" s="324"/>
    </row>
    <row r="894" spans="1:10" s="271" customFormat="1" ht="33.75" x14ac:dyDescent="0.2">
      <c r="A894" s="295" t="s">
        <v>1452</v>
      </c>
      <c r="B894" s="326">
        <v>914</v>
      </c>
      <c r="C894" s="296">
        <v>9</v>
      </c>
      <c r="D894" s="296">
        <v>9</v>
      </c>
      <c r="E894" s="297" t="s">
        <v>1453</v>
      </c>
      <c r="F894" s="298"/>
      <c r="G894" s="299">
        <v>43.8</v>
      </c>
      <c r="H894" s="299">
        <v>43.8</v>
      </c>
      <c r="I894" s="289">
        <f t="shared" si="13"/>
        <v>100</v>
      </c>
      <c r="J894" s="324"/>
    </row>
    <row r="895" spans="1:10" s="271" customFormat="1" ht="11.25" x14ac:dyDescent="0.2">
      <c r="A895" s="295" t="s">
        <v>698</v>
      </c>
      <c r="B895" s="326">
        <v>914</v>
      </c>
      <c r="C895" s="296">
        <v>9</v>
      </c>
      <c r="D895" s="296">
        <v>9</v>
      </c>
      <c r="E895" s="297" t="s">
        <v>1453</v>
      </c>
      <c r="F895" s="298">
        <v>200</v>
      </c>
      <c r="G895" s="299">
        <v>43.8</v>
      </c>
      <c r="H895" s="299">
        <v>43.8</v>
      </c>
      <c r="I895" s="289">
        <f t="shared" si="13"/>
        <v>100</v>
      </c>
      <c r="J895" s="324"/>
    </row>
    <row r="896" spans="1:10" s="271" customFormat="1" ht="33.75" x14ac:dyDescent="0.2">
      <c r="A896" s="295" t="s">
        <v>1454</v>
      </c>
      <c r="B896" s="326">
        <v>914</v>
      </c>
      <c r="C896" s="296">
        <v>9</v>
      </c>
      <c r="D896" s="296">
        <v>9</v>
      </c>
      <c r="E896" s="297" t="s">
        <v>1455</v>
      </c>
      <c r="F896" s="298"/>
      <c r="G896" s="299">
        <v>2847.5</v>
      </c>
      <c r="H896" s="299">
        <v>2847.5</v>
      </c>
      <c r="I896" s="289">
        <f t="shared" si="13"/>
        <v>100</v>
      </c>
      <c r="J896" s="324"/>
    </row>
    <row r="897" spans="1:10" s="271" customFormat="1" ht="33.75" x14ac:dyDescent="0.2">
      <c r="A897" s="295" t="s">
        <v>1454</v>
      </c>
      <c r="B897" s="326">
        <v>914</v>
      </c>
      <c r="C897" s="296">
        <v>9</v>
      </c>
      <c r="D897" s="296">
        <v>9</v>
      </c>
      <c r="E897" s="297" t="s">
        <v>1456</v>
      </c>
      <c r="F897" s="298"/>
      <c r="G897" s="299">
        <v>2847.5</v>
      </c>
      <c r="H897" s="299">
        <v>2847.5</v>
      </c>
      <c r="I897" s="289">
        <f t="shared" si="13"/>
        <v>100</v>
      </c>
      <c r="J897" s="324"/>
    </row>
    <row r="898" spans="1:10" s="271" customFormat="1" ht="22.5" x14ac:dyDescent="0.2">
      <c r="A898" s="295" t="s">
        <v>724</v>
      </c>
      <c r="B898" s="326">
        <v>914</v>
      </c>
      <c r="C898" s="296">
        <v>9</v>
      </c>
      <c r="D898" s="296">
        <v>9</v>
      </c>
      <c r="E898" s="297" t="s">
        <v>1456</v>
      </c>
      <c r="F898" s="298">
        <v>600</v>
      </c>
      <c r="G898" s="299">
        <v>2847.5</v>
      </c>
      <c r="H898" s="299">
        <v>2847.5</v>
      </c>
      <c r="I898" s="289">
        <f t="shared" si="13"/>
        <v>100</v>
      </c>
      <c r="J898" s="324"/>
    </row>
    <row r="899" spans="1:10" s="271" customFormat="1" ht="11.25" x14ac:dyDescent="0.2">
      <c r="A899" s="295" t="s">
        <v>1235</v>
      </c>
      <c r="B899" s="326">
        <v>914</v>
      </c>
      <c r="C899" s="296">
        <v>9</v>
      </c>
      <c r="D899" s="296">
        <v>9</v>
      </c>
      <c r="E899" s="297">
        <v>930000000</v>
      </c>
      <c r="F899" s="298"/>
      <c r="G899" s="299">
        <v>1500</v>
      </c>
      <c r="H899" s="299">
        <v>1497.9</v>
      </c>
      <c r="I899" s="289">
        <f t="shared" si="13"/>
        <v>99.86</v>
      </c>
      <c r="J899" s="324"/>
    </row>
    <row r="900" spans="1:10" s="271" customFormat="1" ht="22.5" x14ac:dyDescent="0.2">
      <c r="A900" s="295" t="s">
        <v>1236</v>
      </c>
      <c r="B900" s="326">
        <v>914</v>
      </c>
      <c r="C900" s="296">
        <v>9</v>
      </c>
      <c r="D900" s="296">
        <v>9</v>
      </c>
      <c r="E900" s="297">
        <v>930100000</v>
      </c>
      <c r="F900" s="298"/>
      <c r="G900" s="299">
        <v>1500</v>
      </c>
      <c r="H900" s="299">
        <v>1497.9</v>
      </c>
      <c r="I900" s="289">
        <f t="shared" si="13"/>
        <v>99.86</v>
      </c>
      <c r="J900" s="324"/>
    </row>
    <row r="901" spans="1:10" s="271" customFormat="1" ht="11.25" x14ac:dyDescent="0.2">
      <c r="A901" s="295" t="s">
        <v>1457</v>
      </c>
      <c r="B901" s="326">
        <v>914</v>
      </c>
      <c r="C901" s="296">
        <v>9</v>
      </c>
      <c r="D901" s="296">
        <v>9</v>
      </c>
      <c r="E901" s="297">
        <v>930148550</v>
      </c>
      <c r="F901" s="298"/>
      <c r="G901" s="299">
        <v>1500</v>
      </c>
      <c r="H901" s="299">
        <v>1497.9</v>
      </c>
      <c r="I901" s="289">
        <f t="shared" si="13"/>
        <v>99.86</v>
      </c>
      <c r="J901" s="324"/>
    </row>
    <row r="902" spans="1:10" s="271" customFormat="1" ht="11.25" x14ac:dyDescent="0.2">
      <c r="A902" s="295" t="s">
        <v>698</v>
      </c>
      <c r="B902" s="326">
        <v>914</v>
      </c>
      <c r="C902" s="296">
        <v>9</v>
      </c>
      <c r="D902" s="296">
        <v>9</v>
      </c>
      <c r="E902" s="297">
        <v>930148550</v>
      </c>
      <c r="F902" s="298">
        <v>200</v>
      </c>
      <c r="G902" s="299">
        <v>1500</v>
      </c>
      <c r="H902" s="299">
        <v>1497.9</v>
      </c>
      <c r="I902" s="289">
        <f t="shared" si="13"/>
        <v>99.86</v>
      </c>
      <c r="J902" s="324"/>
    </row>
    <row r="903" spans="1:10" s="271" customFormat="1" ht="11.25" x14ac:dyDescent="0.2">
      <c r="A903" s="295" t="s">
        <v>1458</v>
      </c>
      <c r="B903" s="326">
        <v>914</v>
      </c>
      <c r="C903" s="296">
        <v>9</v>
      </c>
      <c r="D903" s="296">
        <v>9</v>
      </c>
      <c r="E903" s="297">
        <v>950000000</v>
      </c>
      <c r="F903" s="298"/>
      <c r="G903" s="299">
        <v>285589.90000000002</v>
      </c>
      <c r="H903" s="299">
        <v>283265.3</v>
      </c>
      <c r="I903" s="289">
        <f t="shared" si="13"/>
        <v>99.186035640616126</v>
      </c>
      <c r="J903" s="324"/>
    </row>
    <row r="904" spans="1:10" s="271" customFormat="1" ht="22.5" x14ac:dyDescent="0.2">
      <c r="A904" s="295" t="s">
        <v>1459</v>
      </c>
      <c r="B904" s="326">
        <v>914</v>
      </c>
      <c r="C904" s="296">
        <v>9</v>
      </c>
      <c r="D904" s="296">
        <v>9</v>
      </c>
      <c r="E904" s="297" t="s">
        <v>1460</v>
      </c>
      <c r="F904" s="298"/>
      <c r="G904" s="299">
        <v>285589.90000000002</v>
      </c>
      <c r="H904" s="299">
        <v>283265.3</v>
      </c>
      <c r="I904" s="289">
        <f t="shared" si="13"/>
        <v>99.186035640616126</v>
      </c>
      <c r="J904" s="324"/>
    </row>
    <row r="905" spans="1:10" s="271" customFormat="1" ht="33.75" x14ac:dyDescent="0.2">
      <c r="A905" s="295" t="s">
        <v>1461</v>
      </c>
      <c r="B905" s="326">
        <v>914</v>
      </c>
      <c r="C905" s="296">
        <v>9</v>
      </c>
      <c r="D905" s="296">
        <v>9</v>
      </c>
      <c r="E905" s="297" t="s">
        <v>1462</v>
      </c>
      <c r="F905" s="298"/>
      <c r="G905" s="299">
        <v>285589.90000000002</v>
      </c>
      <c r="H905" s="299">
        <v>283265.3</v>
      </c>
      <c r="I905" s="289">
        <f t="shared" si="13"/>
        <v>99.186035640616126</v>
      </c>
      <c r="J905" s="324"/>
    </row>
    <row r="906" spans="1:10" s="271" customFormat="1" ht="11.25" x14ac:dyDescent="0.2">
      <c r="A906" s="295" t="s">
        <v>698</v>
      </c>
      <c r="B906" s="326">
        <v>914</v>
      </c>
      <c r="C906" s="296">
        <v>9</v>
      </c>
      <c r="D906" s="296">
        <v>9</v>
      </c>
      <c r="E906" s="297" t="s">
        <v>1462</v>
      </c>
      <c r="F906" s="298">
        <v>200</v>
      </c>
      <c r="G906" s="299">
        <v>285589.90000000002</v>
      </c>
      <c r="H906" s="299">
        <v>283265.3</v>
      </c>
      <c r="I906" s="289">
        <f t="shared" si="13"/>
        <v>99.186035640616126</v>
      </c>
      <c r="J906" s="324"/>
    </row>
    <row r="907" spans="1:10" s="271" customFormat="1" ht="11.25" x14ac:dyDescent="0.2">
      <c r="A907" s="295" t="s">
        <v>1351</v>
      </c>
      <c r="B907" s="326">
        <v>914</v>
      </c>
      <c r="C907" s="296">
        <v>9</v>
      </c>
      <c r="D907" s="296">
        <v>9</v>
      </c>
      <c r="E907" s="297">
        <v>1400000000</v>
      </c>
      <c r="F907" s="298"/>
      <c r="G907" s="299">
        <v>530</v>
      </c>
      <c r="H907" s="299">
        <v>530</v>
      </c>
      <c r="I907" s="289">
        <f t="shared" si="13"/>
        <v>100</v>
      </c>
      <c r="J907" s="324"/>
    </row>
    <row r="908" spans="1:10" s="271" customFormat="1" ht="22.5" x14ac:dyDescent="0.2">
      <c r="A908" s="295" t="s">
        <v>1352</v>
      </c>
      <c r="B908" s="326">
        <v>914</v>
      </c>
      <c r="C908" s="296">
        <v>9</v>
      </c>
      <c r="D908" s="296">
        <v>9</v>
      </c>
      <c r="E908" s="297">
        <v>1420000000</v>
      </c>
      <c r="F908" s="298"/>
      <c r="G908" s="299">
        <v>530</v>
      </c>
      <c r="H908" s="299">
        <v>530</v>
      </c>
      <c r="I908" s="289">
        <f t="shared" si="13"/>
        <v>100</v>
      </c>
      <c r="J908" s="324"/>
    </row>
    <row r="909" spans="1:10" s="271" customFormat="1" ht="22.5" x14ac:dyDescent="0.2">
      <c r="A909" s="295" t="s">
        <v>1353</v>
      </c>
      <c r="B909" s="326">
        <v>914</v>
      </c>
      <c r="C909" s="296">
        <v>9</v>
      </c>
      <c r="D909" s="296">
        <v>9</v>
      </c>
      <c r="E909" s="297">
        <v>1420020150</v>
      </c>
      <c r="F909" s="298"/>
      <c r="G909" s="299">
        <v>530</v>
      </c>
      <c r="H909" s="299">
        <v>530</v>
      </c>
      <c r="I909" s="289">
        <f t="shared" si="13"/>
        <v>100</v>
      </c>
      <c r="J909" s="324"/>
    </row>
    <row r="910" spans="1:10" s="271" customFormat="1" ht="11.25" x14ac:dyDescent="0.2">
      <c r="A910" s="295" t="s">
        <v>698</v>
      </c>
      <c r="B910" s="326">
        <v>914</v>
      </c>
      <c r="C910" s="296">
        <v>9</v>
      </c>
      <c r="D910" s="296">
        <v>9</v>
      </c>
      <c r="E910" s="297">
        <v>1420020150</v>
      </c>
      <c r="F910" s="298">
        <v>200</v>
      </c>
      <c r="G910" s="299">
        <v>530</v>
      </c>
      <c r="H910" s="299">
        <v>530</v>
      </c>
      <c r="I910" s="289">
        <f t="shared" ref="I910:I973" si="14">+H910/G910*100</f>
        <v>100</v>
      </c>
      <c r="J910" s="324"/>
    </row>
    <row r="911" spans="1:10" s="271" customFormat="1" ht="11.25" x14ac:dyDescent="0.2">
      <c r="A911" s="295" t="s">
        <v>712</v>
      </c>
      <c r="B911" s="326">
        <v>914</v>
      </c>
      <c r="C911" s="296">
        <v>9</v>
      </c>
      <c r="D911" s="296">
        <v>9</v>
      </c>
      <c r="E911" s="297">
        <v>8900000000</v>
      </c>
      <c r="F911" s="298"/>
      <c r="G911" s="299">
        <v>28368.9</v>
      </c>
      <c r="H911" s="299">
        <v>27335.8</v>
      </c>
      <c r="I911" s="289">
        <f t="shared" si="14"/>
        <v>96.358336065198145</v>
      </c>
      <c r="J911" s="324"/>
    </row>
    <row r="912" spans="1:10" s="271" customFormat="1" ht="11.25" x14ac:dyDescent="0.2">
      <c r="A912" s="295" t="s">
        <v>712</v>
      </c>
      <c r="B912" s="326">
        <v>914</v>
      </c>
      <c r="C912" s="296">
        <v>9</v>
      </c>
      <c r="D912" s="296">
        <v>9</v>
      </c>
      <c r="E912" s="297">
        <v>8900000110</v>
      </c>
      <c r="F912" s="298"/>
      <c r="G912" s="299">
        <v>26074.7</v>
      </c>
      <c r="H912" s="299">
        <v>26074.7</v>
      </c>
      <c r="I912" s="289">
        <f t="shared" si="14"/>
        <v>100</v>
      </c>
      <c r="J912" s="324"/>
    </row>
    <row r="913" spans="1:10" s="271" customFormat="1" ht="33.75" x14ac:dyDescent="0.2">
      <c r="A913" s="295" t="s">
        <v>695</v>
      </c>
      <c r="B913" s="326">
        <v>914</v>
      </c>
      <c r="C913" s="296">
        <v>9</v>
      </c>
      <c r="D913" s="296">
        <v>9</v>
      </c>
      <c r="E913" s="297">
        <v>8900000110</v>
      </c>
      <c r="F913" s="298">
        <v>100</v>
      </c>
      <c r="G913" s="299">
        <v>26074.7</v>
      </c>
      <c r="H913" s="299">
        <v>26074.7</v>
      </c>
      <c r="I913" s="289">
        <f t="shared" si="14"/>
        <v>100</v>
      </c>
      <c r="J913" s="324"/>
    </row>
    <row r="914" spans="1:10" s="271" customFormat="1" ht="11.25" x14ac:dyDescent="0.2">
      <c r="A914" s="295" t="s">
        <v>712</v>
      </c>
      <c r="B914" s="326">
        <v>914</v>
      </c>
      <c r="C914" s="296">
        <v>9</v>
      </c>
      <c r="D914" s="296">
        <v>9</v>
      </c>
      <c r="E914" s="297">
        <v>8900000190</v>
      </c>
      <c r="F914" s="298"/>
      <c r="G914" s="299">
        <v>2162.6999999999998</v>
      </c>
      <c r="H914" s="299">
        <v>1257.4000000000001</v>
      </c>
      <c r="I914" s="289">
        <f t="shared" si="14"/>
        <v>58.140287603458653</v>
      </c>
      <c r="J914" s="324"/>
    </row>
    <row r="915" spans="1:10" s="271" customFormat="1" ht="33.75" x14ac:dyDescent="0.2">
      <c r="A915" s="295" t="s">
        <v>695</v>
      </c>
      <c r="B915" s="326">
        <v>914</v>
      </c>
      <c r="C915" s="296">
        <v>9</v>
      </c>
      <c r="D915" s="296">
        <v>9</v>
      </c>
      <c r="E915" s="297">
        <v>8900000190</v>
      </c>
      <c r="F915" s="298">
        <v>100</v>
      </c>
      <c r="G915" s="299">
        <v>825</v>
      </c>
      <c r="H915" s="299">
        <v>479</v>
      </c>
      <c r="I915" s="289">
        <f t="shared" si="14"/>
        <v>58.060606060606055</v>
      </c>
      <c r="J915" s="324"/>
    </row>
    <row r="916" spans="1:10" s="271" customFormat="1" ht="11.25" x14ac:dyDescent="0.2">
      <c r="A916" s="295" t="s">
        <v>698</v>
      </c>
      <c r="B916" s="326">
        <v>914</v>
      </c>
      <c r="C916" s="296">
        <v>9</v>
      </c>
      <c r="D916" s="296">
        <v>9</v>
      </c>
      <c r="E916" s="297">
        <v>8900000190</v>
      </c>
      <c r="F916" s="298">
        <v>200</v>
      </c>
      <c r="G916" s="299">
        <v>1223.5</v>
      </c>
      <c r="H916" s="299">
        <v>695.7</v>
      </c>
      <c r="I916" s="289">
        <f t="shared" si="14"/>
        <v>56.861463015937886</v>
      </c>
      <c r="J916" s="324"/>
    </row>
    <row r="917" spans="1:10" s="271" customFormat="1" ht="11.25" x14ac:dyDescent="0.2">
      <c r="A917" s="295" t="s">
        <v>713</v>
      </c>
      <c r="B917" s="326">
        <v>914</v>
      </c>
      <c r="C917" s="296">
        <v>9</v>
      </c>
      <c r="D917" s="296">
        <v>9</v>
      </c>
      <c r="E917" s="297">
        <v>8900000190</v>
      </c>
      <c r="F917" s="298">
        <v>800</v>
      </c>
      <c r="G917" s="299">
        <v>114.2</v>
      </c>
      <c r="H917" s="299">
        <v>82.7</v>
      </c>
      <c r="I917" s="289">
        <f t="shared" si="14"/>
        <v>72.416812609457097</v>
      </c>
      <c r="J917" s="324"/>
    </row>
    <row r="918" spans="1:10" s="271" customFormat="1" ht="11.25" x14ac:dyDescent="0.2">
      <c r="A918" s="295" t="s">
        <v>712</v>
      </c>
      <c r="B918" s="326">
        <v>914</v>
      </c>
      <c r="C918" s="296">
        <v>9</v>
      </c>
      <c r="D918" s="296">
        <v>9</v>
      </c>
      <c r="E918" s="297">
        <v>8900000870</v>
      </c>
      <c r="F918" s="298"/>
      <c r="G918" s="299">
        <v>131.5</v>
      </c>
      <c r="H918" s="299">
        <v>3.7</v>
      </c>
      <c r="I918" s="289">
        <f t="shared" si="14"/>
        <v>2.8136882129277567</v>
      </c>
      <c r="J918" s="324"/>
    </row>
    <row r="919" spans="1:10" s="271" customFormat="1" ht="33.75" x14ac:dyDescent="0.2">
      <c r="A919" s="295" t="s">
        <v>695</v>
      </c>
      <c r="B919" s="326">
        <v>914</v>
      </c>
      <c r="C919" s="296">
        <v>9</v>
      </c>
      <c r="D919" s="296">
        <v>9</v>
      </c>
      <c r="E919" s="297">
        <v>8900000870</v>
      </c>
      <c r="F919" s="298">
        <v>100</v>
      </c>
      <c r="G919" s="299">
        <v>131.5</v>
      </c>
      <c r="H919" s="299">
        <v>3.7</v>
      </c>
      <c r="I919" s="289">
        <f t="shared" si="14"/>
        <v>2.8136882129277567</v>
      </c>
      <c r="J919" s="324"/>
    </row>
    <row r="920" spans="1:10" s="271" customFormat="1" ht="22.5" x14ac:dyDescent="0.2">
      <c r="A920" s="295" t="s">
        <v>728</v>
      </c>
      <c r="B920" s="326">
        <v>914</v>
      </c>
      <c r="C920" s="296">
        <v>9</v>
      </c>
      <c r="D920" s="296">
        <v>9</v>
      </c>
      <c r="E920" s="297">
        <v>9700000000</v>
      </c>
      <c r="F920" s="298"/>
      <c r="G920" s="299">
        <v>106523.5</v>
      </c>
      <c r="H920" s="299">
        <v>106305.5</v>
      </c>
      <c r="I920" s="289">
        <f t="shared" si="14"/>
        <v>99.795350321759997</v>
      </c>
      <c r="J920" s="324"/>
    </row>
    <row r="921" spans="1:10" s="271" customFormat="1" ht="22.5" x14ac:dyDescent="0.2">
      <c r="A921" s="295" t="s">
        <v>729</v>
      </c>
      <c r="B921" s="326">
        <v>914</v>
      </c>
      <c r="C921" s="296">
        <v>9</v>
      </c>
      <c r="D921" s="296">
        <v>9</v>
      </c>
      <c r="E921" s="297">
        <v>9700004000</v>
      </c>
      <c r="F921" s="298"/>
      <c r="G921" s="299">
        <v>106523.5</v>
      </c>
      <c r="H921" s="299">
        <v>106305.5</v>
      </c>
      <c r="I921" s="289">
        <f t="shared" si="14"/>
        <v>99.795350321759997</v>
      </c>
      <c r="J921" s="324"/>
    </row>
    <row r="922" spans="1:10" s="271" customFormat="1" ht="11.25" x14ac:dyDescent="0.2">
      <c r="A922" s="295" t="s">
        <v>698</v>
      </c>
      <c r="B922" s="326">
        <v>914</v>
      </c>
      <c r="C922" s="296">
        <v>9</v>
      </c>
      <c r="D922" s="296">
        <v>9</v>
      </c>
      <c r="E922" s="297">
        <v>9700004000</v>
      </c>
      <c r="F922" s="298">
        <v>200</v>
      </c>
      <c r="G922" s="299">
        <v>104916.7</v>
      </c>
      <c r="H922" s="299">
        <v>104698.7</v>
      </c>
      <c r="I922" s="289">
        <f t="shared" si="14"/>
        <v>99.792216110495275</v>
      </c>
      <c r="J922" s="324"/>
    </row>
    <row r="923" spans="1:10" s="271" customFormat="1" ht="22.5" x14ac:dyDescent="0.2">
      <c r="A923" s="295" t="s">
        <v>724</v>
      </c>
      <c r="B923" s="326">
        <v>914</v>
      </c>
      <c r="C923" s="296">
        <v>9</v>
      </c>
      <c r="D923" s="296">
        <v>9</v>
      </c>
      <c r="E923" s="297">
        <v>9700004000</v>
      </c>
      <c r="F923" s="298">
        <v>600</v>
      </c>
      <c r="G923" s="299">
        <v>1606.8</v>
      </c>
      <c r="H923" s="299">
        <v>1606.8</v>
      </c>
      <c r="I923" s="289">
        <f t="shared" si="14"/>
        <v>100</v>
      </c>
      <c r="J923" s="324"/>
    </row>
    <row r="924" spans="1:10" s="271" customFormat="1" ht="11.25" x14ac:dyDescent="0.2">
      <c r="A924" s="295" t="s">
        <v>1464</v>
      </c>
      <c r="B924" s="326">
        <v>914</v>
      </c>
      <c r="C924" s="296">
        <v>10</v>
      </c>
      <c r="D924" s="296"/>
      <c r="E924" s="297"/>
      <c r="F924" s="298"/>
      <c r="G924" s="299">
        <v>3148457.3</v>
      </c>
      <c r="H924" s="299">
        <v>3148421.4</v>
      </c>
      <c r="I924" s="289">
        <f t="shared" si="14"/>
        <v>99.998859759031831</v>
      </c>
      <c r="J924" s="324"/>
    </row>
    <row r="925" spans="1:10" s="271" customFormat="1" ht="11.25" x14ac:dyDescent="0.2">
      <c r="A925" s="295" t="s">
        <v>1476</v>
      </c>
      <c r="B925" s="326">
        <v>914</v>
      </c>
      <c r="C925" s="296">
        <v>10</v>
      </c>
      <c r="D925" s="296">
        <v>3</v>
      </c>
      <c r="E925" s="297"/>
      <c r="F925" s="298"/>
      <c r="G925" s="299">
        <v>3145192.5</v>
      </c>
      <c r="H925" s="299">
        <v>3145165.6</v>
      </c>
      <c r="I925" s="289">
        <f t="shared" si="14"/>
        <v>99.999144726435659</v>
      </c>
      <c r="J925" s="324"/>
    </row>
    <row r="926" spans="1:10" s="271" customFormat="1" ht="22.5" x14ac:dyDescent="0.2">
      <c r="A926" s="295" t="s">
        <v>1234</v>
      </c>
      <c r="B926" s="326">
        <v>914</v>
      </c>
      <c r="C926" s="296">
        <v>10</v>
      </c>
      <c r="D926" s="296">
        <v>3</v>
      </c>
      <c r="E926" s="297">
        <v>900000000</v>
      </c>
      <c r="F926" s="298"/>
      <c r="G926" s="299">
        <v>3140617.4</v>
      </c>
      <c r="H926" s="299">
        <v>3140590.5</v>
      </c>
      <c r="I926" s="289">
        <f t="shared" si="14"/>
        <v>99.999143480514377</v>
      </c>
      <c r="J926" s="324"/>
    </row>
    <row r="927" spans="1:10" s="271" customFormat="1" ht="22.5" x14ac:dyDescent="0.2">
      <c r="A927" s="295" t="s">
        <v>1370</v>
      </c>
      <c r="B927" s="326">
        <v>914</v>
      </c>
      <c r="C927" s="296">
        <v>10</v>
      </c>
      <c r="D927" s="296">
        <v>3</v>
      </c>
      <c r="E927" s="297">
        <v>910000000</v>
      </c>
      <c r="F927" s="298"/>
      <c r="G927" s="299">
        <v>349843.6</v>
      </c>
      <c r="H927" s="299">
        <v>349816.7</v>
      </c>
      <c r="I927" s="289">
        <f t="shared" si="14"/>
        <v>99.992310849762589</v>
      </c>
      <c r="J927" s="324"/>
    </row>
    <row r="928" spans="1:10" s="271" customFormat="1" ht="45" x14ac:dyDescent="0.2">
      <c r="A928" s="295" t="s">
        <v>1496</v>
      </c>
      <c r="B928" s="326">
        <v>914</v>
      </c>
      <c r="C928" s="296">
        <v>10</v>
      </c>
      <c r="D928" s="296">
        <v>3</v>
      </c>
      <c r="E928" s="297">
        <v>910052400</v>
      </c>
      <c r="F928" s="298"/>
      <c r="G928" s="299">
        <v>26.9</v>
      </c>
      <c r="H928" s="299">
        <v>0</v>
      </c>
      <c r="I928" s="289">
        <f t="shared" si="14"/>
        <v>0</v>
      </c>
      <c r="J928" s="324"/>
    </row>
    <row r="929" spans="1:10" s="271" customFormat="1" ht="11.25" x14ac:dyDescent="0.2">
      <c r="A929" s="295" t="s">
        <v>707</v>
      </c>
      <c r="B929" s="326">
        <v>914</v>
      </c>
      <c r="C929" s="296">
        <v>10</v>
      </c>
      <c r="D929" s="296">
        <v>3</v>
      </c>
      <c r="E929" s="297">
        <v>910052400</v>
      </c>
      <c r="F929" s="298">
        <v>300</v>
      </c>
      <c r="G929" s="299">
        <v>26.9</v>
      </c>
      <c r="H929" s="299">
        <v>0</v>
      </c>
      <c r="I929" s="289">
        <f t="shared" si="14"/>
        <v>0</v>
      </c>
      <c r="J929" s="324"/>
    </row>
    <row r="930" spans="1:10" s="271" customFormat="1" ht="11.25" x14ac:dyDescent="0.2">
      <c r="A930" s="295" t="s">
        <v>1371</v>
      </c>
      <c r="B930" s="326">
        <v>914</v>
      </c>
      <c r="C930" s="296">
        <v>10</v>
      </c>
      <c r="D930" s="296">
        <v>3</v>
      </c>
      <c r="E930" s="297">
        <v>910100000</v>
      </c>
      <c r="F930" s="298"/>
      <c r="G930" s="299">
        <v>349816.7</v>
      </c>
      <c r="H930" s="299">
        <v>349816.7</v>
      </c>
      <c r="I930" s="289">
        <f t="shared" si="14"/>
        <v>100</v>
      </c>
      <c r="J930" s="324"/>
    </row>
    <row r="931" spans="1:10" s="271" customFormat="1" ht="11.25" x14ac:dyDescent="0.2">
      <c r="A931" s="295" t="s">
        <v>1497</v>
      </c>
      <c r="B931" s="326">
        <v>914</v>
      </c>
      <c r="C931" s="296">
        <v>10</v>
      </c>
      <c r="D931" s="296">
        <v>3</v>
      </c>
      <c r="E931" s="297">
        <v>910101410</v>
      </c>
      <c r="F931" s="298"/>
      <c r="G931" s="299">
        <v>13363.7</v>
      </c>
      <c r="H931" s="299">
        <v>13363.7</v>
      </c>
      <c r="I931" s="289">
        <f t="shared" si="14"/>
        <v>100</v>
      </c>
      <c r="J931" s="324"/>
    </row>
    <row r="932" spans="1:10" s="271" customFormat="1" ht="11.25" x14ac:dyDescent="0.2">
      <c r="A932" s="295" t="s">
        <v>698</v>
      </c>
      <c r="B932" s="326">
        <v>914</v>
      </c>
      <c r="C932" s="296">
        <v>10</v>
      </c>
      <c r="D932" s="296">
        <v>3</v>
      </c>
      <c r="E932" s="297">
        <v>910101410</v>
      </c>
      <c r="F932" s="298">
        <v>200</v>
      </c>
      <c r="G932" s="299">
        <v>13363.7</v>
      </c>
      <c r="H932" s="299">
        <v>13363.7</v>
      </c>
      <c r="I932" s="289">
        <f t="shared" si="14"/>
        <v>100</v>
      </c>
      <c r="J932" s="324"/>
    </row>
    <row r="933" spans="1:10" s="271" customFormat="1" ht="11.25" x14ac:dyDescent="0.2">
      <c r="A933" s="295" t="s">
        <v>1498</v>
      </c>
      <c r="B933" s="326">
        <v>914</v>
      </c>
      <c r="C933" s="296">
        <v>10</v>
      </c>
      <c r="D933" s="296">
        <v>3</v>
      </c>
      <c r="E933" s="297">
        <v>910101420</v>
      </c>
      <c r="F933" s="298"/>
      <c r="G933" s="299">
        <v>145390.9</v>
      </c>
      <c r="H933" s="299">
        <v>145390.9</v>
      </c>
      <c r="I933" s="289">
        <f t="shared" si="14"/>
        <v>100</v>
      </c>
      <c r="J933" s="324"/>
    </row>
    <row r="934" spans="1:10" s="271" customFormat="1" ht="11.25" x14ac:dyDescent="0.2">
      <c r="A934" s="295" t="s">
        <v>707</v>
      </c>
      <c r="B934" s="326">
        <v>914</v>
      </c>
      <c r="C934" s="296">
        <v>10</v>
      </c>
      <c r="D934" s="296">
        <v>3</v>
      </c>
      <c r="E934" s="297">
        <v>910101420</v>
      </c>
      <c r="F934" s="298">
        <v>300</v>
      </c>
      <c r="G934" s="299">
        <v>145390.9</v>
      </c>
      <c r="H934" s="299">
        <v>145390.9</v>
      </c>
      <c r="I934" s="289">
        <f t="shared" si="14"/>
        <v>100</v>
      </c>
      <c r="J934" s="324"/>
    </row>
    <row r="935" spans="1:10" s="271" customFormat="1" ht="45" x14ac:dyDescent="0.2">
      <c r="A935" s="295" t="s">
        <v>1499</v>
      </c>
      <c r="B935" s="326">
        <v>914</v>
      </c>
      <c r="C935" s="296">
        <v>10</v>
      </c>
      <c r="D935" s="296">
        <v>3</v>
      </c>
      <c r="E935" s="297">
        <v>910154600</v>
      </c>
      <c r="F935" s="298"/>
      <c r="G935" s="299">
        <v>145243.4</v>
      </c>
      <c r="H935" s="299">
        <v>145243.4</v>
      </c>
      <c r="I935" s="289">
        <f t="shared" si="14"/>
        <v>100</v>
      </c>
      <c r="J935" s="324"/>
    </row>
    <row r="936" spans="1:10" s="271" customFormat="1" ht="11.25" x14ac:dyDescent="0.2">
      <c r="A936" s="295" t="s">
        <v>707</v>
      </c>
      <c r="B936" s="326">
        <v>914</v>
      </c>
      <c r="C936" s="296">
        <v>10</v>
      </c>
      <c r="D936" s="296">
        <v>3</v>
      </c>
      <c r="E936" s="297">
        <v>910154600</v>
      </c>
      <c r="F936" s="298">
        <v>300</v>
      </c>
      <c r="G936" s="299">
        <v>145243.4</v>
      </c>
      <c r="H936" s="299">
        <v>145243.4</v>
      </c>
      <c r="I936" s="289">
        <f t="shared" si="14"/>
        <v>100</v>
      </c>
      <c r="J936" s="324"/>
    </row>
    <row r="937" spans="1:10" s="271" customFormat="1" ht="11.25" x14ac:dyDescent="0.2">
      <c r="A937" s="295" t="s">
        <v>1415</v>
      </c>
      <c r="B937" s="326">
        <v>914</v>
      </c>
      <c r="C937" s="296">
        <v>10</v>
      </c>
      <c r="D937" s="296">
        <v>3</v>
      </c>
      <c r="E937" s="297" t="s">
        <v>1416</v>
      </c>
      <c r="F937" s="298"/>
      <c r="G937" s="299">
        <v>45818.7</v>
      </c>
      <c r="H937" s="299">
        <v>45818.7</v>
      </c>
      <c r="I937" s="289">
        <f t="shared" si="14"/>
        <v>100</v>
      </c>
      <c r="J937" s="324"/>
    </row>
    <row r="938" spans="1:10" s="271" customFormat="1" ht="11.25" x14ac:dyDescent="0.2">
      <c r="A938" s="295" t="s">
        <v>707</v>
      </c>
      <c r="B938" s="326">
        <v>914</v>
      </c>
      <c r="C938" s="296">
        <v>10</v>
      </c>
      <c r="D938" s="296">
        <v>3</v>
      </c>
      <c r="E938" s="297" t="s">
        <v>1416</v>
      </c>
      <c r="F938" s="298">
        <v>300</v>
      </c>
      <c r="G938" s="299">
        <v>45818.7</v>
      </c>
      <c r="H938" s="299">
        <v>45818.7</v>
      </c>
      <c r="I938" s="289">
        <f t="shared" si="14"/>
        <v>100</v>
      </c>
      <c r="J938" s="324"/>
    </row>
    <row r="939" spans="1:10" s="271" customFormat="1" ht="11.25" x14ac:dyDescent="0.2">
      <c r="A939" s="295" t="s">
        <v>1235</v>
      </c>
      <c r="B939" s="326">
        <v>914</v>
      </c>
      <c r="C939" s="296">
        <v>10</v>
      </c>
      <c r="D939" s="296">
        <v>3</v>
      </c>
      <c r="E939" s="297">
        <v>930000000</v>
      </c>
      <c r="F939" s="298"/>
      <c r="G939" s="299">
        <v>30000</v>
      </c>
      <c r="H939" s="299">
        <v>30000</v>
      </c>
      <c r="I939" s="289">
        <f t="shared" si="14"/>
        <v>100</v>
      </c>
      <c r="J939" s="324"/>
    </row>
    <row r="940" spans="1:10" s="285" customFormat="1" ht="22.5" x14ac:dyDescent="0.15">
      <c r="A940" s="295" t="s">
        <v>1236</v>
      </c>
      <c r="B940" s="326">
        <v>914</v>
      </c>
      <c r="C940" s="296">
        <v>10</v>
      </c>
      <c r="D940" s="296">
        <v>3</v>
      </c>
      <c r="E940" s="297">
        <v>930100000</v>
      </c>
      <c r="F940" s="298"/>
      <c r="G940" s="299">
        <v>30000</v>
      </c>
      <c r="H940" s="299">
        <v>30000</v>
      </c>
      <c r="I940" s="289">
        <f t="shared" si="14"/>
        <v>100</v>
      </c>
      <c r="J940" s="324"/>
    </row>
    <row r="941" spans="1:10" s="271" customFormat="1" ht="56.25" x14ac:dyDescent="0.2">
      <c r="A941" s="295" t="s">
        <v>1500</v>
      </c>
      <c r="B941" s="326">
        <v>914</v>
      </c>
      <c r="C941" s="296">
        <v>10</v>
      </c>
      <c r="D941" s="296">
        <v>3</v>
      </c>
      <c r="E941" s="297" t="s">
        <v>1501</v>
      </c>
      <c r="F941" s="298"/>
      <c r="G941" s="299">
        <v>30000</v>
      </c>
      <c r="H941" s="299">
        <v>30000</v>
      </c>
      <c r="I941" s="289">
        <f t="shared" si="14"/>
        <v>100</v>
      </c>
      <c r="J941" s="324"/>
    </row>
    <row r="942" spans="1:10" s="285" customFormat="1" ht="11.25" x14ac:dyDescent="0.15">
      <c r="A942" s="295" t="s">
        <v>707</v>
      </c>
      <c r="B942" s="326">
        <v>914</v>
      </c>
      <c r="C942" s="296">
        <v>10</v>
      </c>
      <c r="D942" s="296">
        <v>3</v>
      </c>
      <c r="E942" s="297" t="s">
        <v>1501</v>
      </c>
      <c r="F942" s="298">
        <v>300</v>
      </c>
      <c r="G942" s="299">
        <v>30000</v>
      </c>
      <c r="H942" s="299">
        <v>30000</v>
      </c>
      <c r="I942" s="289">
        <f t="shared" si="14"/>
        <v>100</v>
      </c>
      <c r="J942" s="324"/>
    </row>
    <row r="943" spans="1:10" s="271" customFormat="1" ht="22.5" x14ac:dyDescent="0.2">
      <c r="A943" s="295" t="s">
        <v>1502</v>
      </c>
      <c r="B943" s="326">
        <v>914</v>
      </c>
      <c r="C943" s="296">
        <v>10</v>
      </c>
      <c r="D943" s="296">
        <v>3</v>
      </c>
      <c r="E943" s="297">
        <v>960000000</v>
      </c>
      <c r="F943" s="298"/>
      <c r="G943" s="299">
        <v>2760773.8</v>
      </c>
      <c r="H943" s="299">
        <v>2760773.8</v>
      </c>
      <c r="I943" s="289">
        <f t="shared" si="14"/>
        <v>100</v>
      </c>
      <c r="J943" s="324"/>
    </row>
    <row r="944" spans="1:10" s="271" customFormat="1" ht="11.25" x14ac:dyDescent="0.2">
      <c r="A944" s="295" t="s">
        <v>1503</v>
      </c>
      <c r="B944" s="326">
        <v>914</v>
      </c>
      <c r="C944" s="296">
        <v>10</v>
      </c>
      <c r="D944" s="296">
        <v>3</v>
      </c>
      <c r="E944" s="297">
        <v>960087100</v>
      </c>
      <c r="F944" s="298"/>
      <c r="G944" s="299">
        <v>2760773.8</v>
      </c>
      <c r="H944" s="299">
        <v>2760773.8</v>
      </c>
      <c r="I944" s="289">
        <f t="shared" si="14"/>
        <v>100</v>
      </c>
      <c r="J944" s="324"/>
    </row>
    <row r="945" spans="1:10" s="271" customFormat="1" ht="11.25" x14ac:dyDescent="0.2">
      <c r="A945" s="295" t="s">
        <v>707</v>
      </c>
      <c r="B945" s="326">
        <v>914</v>
      </c>
      <c r="C945" s="296">
        <v>10</v>
      </c>
      <c r="D945" s="296">
        <v>3</v>
      </c>
      <c r="E945" s="297">
        <v>960087100</v>
      </c>
      <c r="F945" s="298">
        <v>300</v>
      </c>
      <c r="G945" s="299">
        <v>2760773.8</v>
      </c>
      <c r="H945" s="299">
        <v>2760773.8</v>
      </c>
      <c r="I945" s="289">
        <f t="shared" si="14"/>
        <v>100</v>
      </c>
      <c r="J945" s="324"/>
    </row>
    <row r="946" spans="1:10" s="271" customFormat="1" ht="11.25" x14ac:dyDescent="0.2">
      <c r="A946" s="295" t="s">
        <v>700</v>
      </c>
      <c r="B946" s="326">
        <v>914</v>
      </c>
      <c r="C946" s="296">
        <v>10</v>
      </c>
      <c r="D946" s="296">
        <v>3</v>
      </c>
      <c r="E946" s="297">
        <v>9900000000</v>
      </c>
      <c r="F946" s="298"/>
      <c r="G946" s="299">
        <v>4575.1000000000004</v>
      </c>
      <c r="H946" s="299">
        <v>4575.1000000000004</v>
      </c>
      <c r="I946" s="289">
        <f t="shared" si="14"/>
        <v>100</v>
      </c>
      <c r="J946" s="324"/>
    </row>
    <row r="947" spans="1:10" s="271" customFormat="1" ht="33.75" x14ac:dyDescent="0.2">
      <c r="A947" s="295" t="s">
        <v>1525</v>
      </c>
      <c r="B947" s="326">
        <v>914</v>
      </c>
      <c r="C947" s="296">
        <v>10</v>
      </c>
      <c r="D947" s="296">
        <v>3</v>
      </c>
      <c r="E947" s="297">
        <v>9900052200</v>
      </c>
      <c r="F947" s="298"/>
      <c r="G947" s="299">
        <v>4575.1000000000004</v>
      </c>
      <c r="H947" s="299">
        <v>4575.1000000000004</v>
      </c>
      <c r="I947" s="289">
        <f t="shared" si="14"/>
        <v>100</v>
      </c>
      <c r="J947" s="324"/>
    </row>
    <row r="948" spans="1:10" s="271" customFormat="1" ht="11.25" x14ac:dyDescent="0.2">
      <c r="A948" s="295" t="s">
        <v>707</v>
      </c>
      <c r="B948" s="326">
        <v>914</v>
      </c>
      <c r="C948" s="296">
        <v>10</v>
      </c>
      <c r="D948" s="296">
        <v>3</v>
      </c>
      <c r="E948" s="297">
        <v>9900052200</v>
      </c>
      <c r="F948" s="298">
        <v>300</v>
      </c>
      <c r="G948" s="299">
        <v>4575.1000000000004</v>
      </c>
      <c r="H948" s="299">
        <v>4575.1000000000004</v>
      </c>
      <c r="I948" s="289">
        <f t="shared" si="14"/>
        <v>100</v>
      </c>
      <c r="J948" s="324"/>
    </row>
    <row r="949" spans="1:10" s="271" customFormat="1" ht="11.25" x14ac:dyDescent="0.2">
      <c r="A949" s="295" t="s">
        <v>1526</v>
      </c>
      <c r="B949" s="326">
        <v>914</v>
      </c>
      <c r="C949" s="296">
        <v>10</v>
      </c>
      <c r="D949" s="296">
        <v>4</v>
      </c>
      <c r="E949" s="297"/>
      <c r="F949" s="298"/>
      <c r="G949" s="299">
        <v>3264.8</v>
      </c>
      <c r="H949" s="299">
        <v>3255.8</v>
      </c>
      <c r="I949" s="289">
        <f t="shared" si="14"/>
        <v>99.724332271502078</v>
      </c>
      <c r="J949" s="324"/>
    </row>
    <row r="950" spans="1:10" s="271" customFormat="1" ht="22.5" x14ac:dyDescent="0.2">
      <c r="A950" s="295" t="s">
        <v>1204</v>
      </c>
      <c r="B950" s="326">
        <v>914</v>
      </c>
      <c r="C950" s="296">
        <v>10</v>
      </c>
      <c r="D950" s="296">
        <v>4</v>
      </c>
      <c r="E950" s="297">
        <v>1000000000</v>
      </c>
      <c r="F950" s="298"/>
      <c r="G950" s="299">
        <v>3264.8</v>
      </c>
      <c r="H950" s="299">
        <v>3255.8</v>
      </c>
      <c r="I950" s="289">
        <f t="shared" si="14"/>
        <v>99.724332271502078</v>
      </c>
      <c r="J950" s="324"/>
    </row>
    <row r="951" spans="1:10" s="271" customFormat="1" ht="22.5" x14ac:dyDescent="0.2">
      <c r="A951" s="295" t="s">
        <v>1506</v>
      </c>
      <c r="B951" s="326">
        <v>914</v>
      </c>
      <c r="C951" s="296">
        <v>10</v>
      </c>
      <c r="D951" s="296">
        <v>4</v>
      </c>
      <c r="E951" s="297">
        <v>1030000000</v>
      </c>
      <c r="F951" s="298"/>
      <c r="G951" s="299">
        <v>3264.8</v>
      </c>
      <c r="H951" s="299">
        <v>3255.8</v>
      </c>
      <c r="I951" s="289">
        <f t="shared" si="14"/>
        <v>99.724332271502078</v>
      </c>
      <c r="J951" s="324"/>
    </row>
    <row r="952" spans="1:10" s="271" customFormat="1" ht="11.25" x14ac:dyDescent="0.2">
      <c r="A952" s="295" t="s">
        <v>1508</v>
      </c>
      <c r="B952" s="326">
        <v>914</v>
      </c>
      <c r="C952" s="296">
        <v>10</v>
      </c>
      <c r="D952" s="296">
        <v>4</v>
      </c>
      <c r="E952" s="297">
        <v>1030100000</v>
      </c>
      <c r="F952" s="298"/>
      <c r="G952" s="299">
        <v>3264.8</v>
      </c>
      <c r="H952" s="299">
        <v>3255.8</v>
      </c>
      <c r="I952" s="289">
        <f t="shared" si="14"/>
        <v>99.724332271502078</v>
      </c>
      <c r="J952" s="324"/>
    </row>
    <row r="953" spans="1:10" s="271" customFormat="1" ht="45" x14ac:dyDescent="0.2">
      <c r="A953" s="295" t="s">
        <v>1529</v>
      </c>
      <c r="B953" s="326">
        <v>914</v>
      </c>
      <c r="C953" s="296">
        <v>10</v>
      </c>
      <c r="D953" s="296">
        <v>4</v>
      </c>
      <c r="E953" s="297">
        <v>1030189070</v>
      </c>
      <c r="F953" s="298"/>
      <c r="G953" s="299">
        <v>3264.8</v>
      </c>
      <c r="H953" s="299">
        <v>3255.8</v>
      </c>
      <c r="I953" s="289">
        <f t="shared" si="14"/>
        <v>99.724332271502078</v>
      </c>
      <c r="J953" s="324"/>
    </row>
    <row r="954" spans="1:10" s="285" customFormat="1" ht="11.25" x14ac:dyDescent="0.15">
      <c r="A954" s="295" t="s">
        <v>707</v>
      </c>
      <c r="B954" s="326">
        <v>914</v>
      </c>
      <c r="C954" s="296">
        <v>10</v>
      </c>
      <c r="D954" s="296">
        <v>4</v>
      </c>
      <c r="E954" s="297">
        <v>1030189070</v>
      </c>
      <c r="F954" s="298">
        <v>300</v>
      </c>
      <c r="G954" s="299">
        <v>3264.8</v>
      </c>
      <c r="H954" s="299">
        <v>3255.8</v>
      </c>
      <c r="I954" s="289">
        <f t="shared" si="14"/>
        <v>99.724332271502078</v>
      </c>
      <c r="J954" s="324"/>
    </row>
    <row r="955" spans="1:10" s="285" customFormat="1" ht="10.5" x14ac:dyDescent="0.15">
      <c r="A955" s="291" t="s">
        <v>614</v>
      </c>
      <c r="B955" s="325">
        <v>915</v>
      </c>
      <c r="C955" s="292"/>
      <c r="D955" s="292"/>
      <c r="E955" s="293"/>
      <c r="F955" s="294"/>
      <c r="G955" s="282">
        <v>912819.8</v>
      </c>
      <c r="H955" s="282">
        <v>908037.7</v>
      </c>
      <c r="I955" s="283">
        <f t="shared" si="14"/>
        <v>99.476117849327977</v>
      </c>
      <c r="J955" s="319"/>
    </row>
    <row r="956" spans="1:10" s="271" customFormat="1" ht="11.25" x14ac:dyDescent="0.2">
      <c r="A956" s="295" t="s">
        <v>692</v>
      </c>
      <c r="B956" s="326">
        <v>915</v>
      </c>
      <c r="C956" s="296">
        <v>1</v>
      </c>
      <c r="D956" s="296"/>
      <c r="E956" s="297"/>
      <c r="F956" s="298"/>
      <c r="G956" s="299">
        <v>23741.9</v>
      </c>
      <c r="H956" s="299">
        <v>23706.1</v>
      </c>
      <c r="I956" s="289">
        <f t="shared" si="14"/>
        <v>99.849211731158832</v>
      </c>
      <c r="J956" s="324"/>
    </row>
    <row r="957" spans="1:10" s="271" customFormat="1" ht="11.25" x14ac:dyDescent="0.2">
      <c r="A957" s="295" t="s">
        <v>720</v>
      </c>
      <c r="B957" s="326">
        <v>915</v>
      </c>
      <c r="C957" s="296">
        <v>1</v>
      </c>
      <c r="D957" s="296">
        <v>10</v>
      </c>
      <c r="E957" s="297"/>
      <c r="F957" s="298"/>
      <c r="G957" s="299">
        <v>23741.9</v>
      </c>
      <c r="H957" s="299">
        <v>23706.1</v>
      </c>
      <c r="I957" s="289">
        <f t="shared" si="14"/>
        <v>99.849211731158832</v>
      </c>
      <c r="J957" s="324"/>
    </row>
    <row r="958" spans="1:10" s="271" customFormat="1" ht="11.25" x14ac:dyDescent="0.2">
      <c r="A958" s="295" t="s">
        <v>725</v>
      </c>
      <c r="B958" s="326">
        <v>915</v>
      </c>
      <c r="C958" s="296">
        <v>1</v>
      </c>
      <c r="D958" s="296">
        <v>10</v>
      </c>
      <c r="E958" s="297">
        <v>8800000000</v>
      </c>
      <c r="F958" s="298"/>
      <c r="G958" s="299">
        <v>23741.9</v>
      </c>
      <c r="H958" s="299">
        <v>23706.1</v>
      </c>
      <c r="I958" s="289">
        <f t="shared" si="14"/>
        <v>99.849211731158832</v>
      </c>
      <c r="J958" s="324"/>
    </row>
    <row r="959" spans="1:10" s="271" customFormat="1" ht="22.5" x14ac:dyDescent="0.2">
      <c r="A959" s="295" t="s">
        <v>726</v>
      </c>
      <c r="B959" s="326">
        <v>915</v>
      </c>
      <c r="C959" s="296">
        <v>1</v>
      </c>
      <c r="D959" s="296">
        <v>10</v>
      </c>
      <c r="E959" s="297">
        <v>8800040590</v>
      </c>
      <c r="F959" s="298"/>
      <c r="G959" s="299">
        <v>23741.9</v>
      </c>
      <c r="H959" s="299">
        <v>23706.1</v>
      </c>
      <c r="I959" s="289">
        <f t="shared" si="14"/>
        <v>99.849211731158832</v>
      </c>
      <c r="J959" s="324"/>
    </row>
    <row r="960" spans="1:10" s="271" customFormat="1" ht="22.5" x14ac:dyDescent="0.2">
      <c r="A960" s="295" t="s">
        <v>724</v>
      </c>
      <c r="B960" s="326">
        <v>915</v>
      </c>
      <c r="C960" s="296">
        <v>1</v>
      </c>
      <c r="D960" s="296">
        <v>10</v>
      </c>
      <c r="E960" s="297">
        <v>8800040590</v>
      </c>
      <c r="F960" s="298">
        <v>600</v>
      </c>
      <c r="G960" s="299">
        <v>23741.9</v>
      </c>
      <c r="H960" s="299">
        <v>23706.1</v>
      </c>
      <c r="I960" s="289">
        <f t="shared" si="14"/>
        <v>99.849211731158832</v>
      </c>
      <c r="J960" s="324"/>
    </row>
    <row r="961" spans="1:10" s="271" customFormat="1" ht="11.25" x14ac:dyDescent="0.2">
      <c r="A961" s="295" t="s">
        <v>799</v>
      </c>
      <c r="B961" s="326">
        <v>915</v>
      </c>
      <c r="C961" s="296">
        <v>4</v>
      </c>
      <c r="D961" s="296"/>
      <c r="E961" s="297"/>
      <c r="F961" s="298"/>
      <c r="G961" s="299">
        <v>546.4</v>
      </c>
      <c r="H961" s="299">
        <v>521.79999999999995</v>
      </c>
      <c r="I961" s="289">
        <f t="shared" si="14"/>
        <v>95.497803806734993</v>
      </c>
      <c r="J961" s="324"/>
    </row>
    <row r="962" spans="1:10" s="271" customFormat="1" ht="11.25" x14ac:dyDescent="0.2">
      <c r="A962" s="295" t="s">
        <v>800</v>
      </c>
      <c r="B962" s="326">
        <v>915</v>
      </c>
      <c r="C962" s="296">
        <v>4</v>
      </c>
      <c r="D962" s="296">
        <v>1</v>
      </c>
      <c r="E962" s="297"/>
      <c r="F962" s="298"/>
      <c r="G962" s="299">
        <v>54.6</v>
      </c>
      <c r="H962" s="299">
        <v>54.6</v>
      </c>
      <c r="I962" s="289">
        <f t="shared" si="14"/>
        <v>100</v>
      </c>
      <c r="J962" s="324"/>
    </row>
    <row r="963" spans="1:10" s="271" customFormat="1" ht="22.5" x14ac:dyDescent="0.2">
      <c r="A963" s="295" t="s">
        <v>801</v>
      </c>
      <c r="B963" s="326">
        <v>915</v>
      </c>
      <c r="C963" s="296">
        <v>4</v>
      </c>
      <c r="D963" s="296">
        <v>1</v>
      </c>
      <c r="E963" s="297">
        <v>400000000</v>
      </c>
      <c r="F963" s="298"/>
      <c r="G963" s="299">
        <v>54.6</v>
      </c>
      <c r="H963" s="299">
        <v>54.6</v>
      </c>
      <c r="I963" s="289">
        <f t="shared" si="14"/>
        <v>100</v>
      </c>
      <c r="J963" s="324"/>
    </row>
    <row r="964" spans="1:10" s="271" customFormat="1" ht="11.25" x14ac:dyDescent="0.2">
      <c r="A964" s="295" t="s">
        <v>804</v>
      </c>
      <c r="B964" s="326">
        <v>915</v>
      </c>
      <c r="C964" s="296">
        <v>4</v>
      </c>
      <c r="D964" s="296">
        <v>1</v>
      </c>
      <c r="E964" s="297">
        <v>420000000</v>
      </c>
      <c r="F964" s="298"/>
      <c r="G964" s="299">
        <v>54.6</v>
      </c>
      <c r="H964" s="299">
        <v>54.6</v>
      </c>
      <c r="I964" s="289">
        <f t="shared" si="14"/>
        <v>100</v>
      </c>
      <c r="J964" s="324"/>
    </row>
    <row r="965" spans="1:10" s="271" customFormat="1" ht="11.25" x14ac:dyDescent="0.2">
      <c r="A965" s="295" t="s">
        <v>805</v>
      </c>
      <c r="B965" s="326">
        <v>915</v>
      </c>
      <c r="C965" s="296">
        <v>4</v>
      </c>
      <c r="D965" s="296">
        <v>1</v>
      </c>
      <c r="E965" s="297">
        <v>420042260</v>
      </c>
      <c r="F965" s="298"/>
      <c r="G965" s="299">
        <v>54.6</v>
      </c>
      <c r="H965" s="299">
        <v>54.6</v>
      </c>
      <c r="I965" s="289">
        <f t="shared" si="14"/>
        <v>100</v>
      </c>
      <c r="J965" s="324"/>
    </row>
    <row r="966" spans="1:10" s="271" customFormat="1" ht="11.25" x14ac:dyDescent="0.2">
      <c r="A966" s="295" t="s">
        <v>698</v>
      </c>
      <c r="B966" s="326">
        <v>915</v>
      </c>
      <c r="C966" s="296">
        <v>4</v>
      </c>
      <c r="D966" s="296">
        <v>1</v>
      </c>
      <c r="E966" s="297">
        <v>420042260</v>
      </c>
      <c r="F966" s="298">
        <v>200</v>
      </c>
      <c r="G966" s="299">
        <v>54.6</v>
      </c>
      <c r="H966" s="299">
        <v>54.6</v>
      </c>
      <c r="I966" s="289">
        <f t="shared" si="14"/>
        <v>100</v>
      </c>
      <c r="J966" s="324"/>
    </row>
    <row r="967" spans="1:10" s="285" customFormat="1" ht="11.25" x14ac:dyDescent="0.15">
      <c r="A967" s="295" t="s">
        <v>991</v>
      </c>
      <c r="B967" s="326">
        <v>915</v>
      </c>
      <c r="C967" s="296">
        <v>4</v>
      </c>
      <c r="D967" s="296">
        <v>10</v>
      </c>
      <c r="E967" s="297"/>
      <c r="F967" s="298"/>
      <c r="G967" s="299">
        <v>491.8</v>
      </c>
      <c r="H967" s="299">
        <v>467.2</v>
      </c>
      <c r="I967" s="289">
        <f t="shared" si="14"/>
        <v>94.997966653111021</v>
      </c>
      <c r="J967" s="324"/>
    </row>
    <row r="968" spans="1:10" s="271" customFormat="1" ht="22.5" x14ac:dyDescent="0.2">
      <c r="A968" s="295" t="s">
        <v>834</v>
      </c>
      <c r="B968" s="326">
        <v>915</v>
      </c>
      <c r="C968" s="296">
        <v>4</v>
      </c>
      <c r="D968" s="296">
        <v>10</v>
      </c>
      <c r="E968" s="297">
        <v>1200000000</v>
      </c>
      <c r="F968" s="298"/>
      <c r="G968" s="299">
        <v>491.8</v>
      </c>
      <c r="H968" s="299">
        <v>467.2</v>
      </c>
      <c r="I968" s="289">
        <f t="shared" si="14"/>
        <v>94.997966653111021</v>
      </c>
      <c r="J968" s="324"/>
    </row>
    <row r="969" spans="1:10" s="271" customFormat="1" ht="22.5" x14ac:dyDescent="0.2">
      <c r="A969" s="295" t="s">
        <v>992</v>
      </c>
      <c r="B969" s="326">
        <v>915</v>
      </c>
      <c r="C969" s="296">
        <v>4</v>
      </c>
      <c r="D969" s="296">
        <v>10</v>
      </c>
      <c r="E969" s="297">
        <v>1210000000</v>
      </c>
      <c r="F969" s="298"/>
      <c r="G969" s="299">
        <v>491.8</v>
      </c>
      <c r="H969" s="299">
        <v>467.2</v>
      </c>
      <c r="I969" s="289">
        <f t="shared" si="14"/>
        <v>94.997966653111021</v>
      </c>
      <c r="J969" s="324"/>
    </row>
    <row r="970" spans="1:10" s="271" customFormat="1" ht="22.5" x14ac:dyDescent="0.2">
      <c r="A970" s="295" t="s">
        <v>995</v>
      </c>
      <c r="B970" s="326">
        <v>915</v>
      </c>
      <c r="C970" s="296">
        <v>4</v>
      </c>
      <c r="D970" s="296">
        <v>10</v>
      </c>
      <c r="E970" s="297">
        <v>1210300000</v>
      </c>
      <c r="F970" s="298"/>
      <c r="G970" s="299">
        <v>491.8</v>
      </c>
      <c r="H970" s="299">
        <v>467.2</v>
      </c>
      <c r="I970" s="289">
        <f t="shared" si="14"/>
        <v>94.997966653111021</v>
      </c>
      <c r="J970" s="324"/>
    </row>
    <row r="971" spans="1:10" s="271" customFormat="1" ht="22.5" x14ac:dyDescent="0.2">
      <c r="A971" s="295" t="s">
        <v>995</v>
      </c>
      <c r="B971" s="326">
        <v>915</v>
      </c>
      <c r="C971" s="296">
        <v>4</v>
      </c>
      <c r="D971" s="296">
        <v>10</v>
      </c>
      <c r="E971" s="297">
        <v>1210300190</v>
      </c>
      <c r="F971" s="298"/>
      <c r="G971" s="299">
        <v>491.8</v>
      </c>
      <c r="H971" s="299">
        <v>467.2</v>
      </c>
      <c r="I971" s="289">
        <f t="shared" si="14"/>
        <v>94.997966653111021</v>
      </c>
      <c r="J971" s="324"/>
    </row>
    <row r="972" spans="1:10" s="271" customFormat="1" ht="11.25" x14ac:dyDescent="0.2">
      <c r="A972" s="295" t="s">
        <v>698</v>
      </c>
      <c r="B972" s="326">
        <v>915</v>
      </c>
      <c r="C972" s="296">
        <v>4</v>
      </c>
      <c r="D972" s="296">
        <v>10</v>
      </c>
      <c r="E972" s="297">
        <v>1210300190</v>
      </c>
      <c r="F972" s="298">
        <v>200</v>
      </c>
      <c r="G972" s="299">
        <v>491.8</v>
      </c>
      <c r="H972" s="299">
        <v>467.2</v>
      </c>
      <c r="I972" s="289">
        <f t="shared" si="14"/>
        <v>94.997966653111021</v>
      </c>
      <c r="J972" s="324"/>
    </row>
    <row r="973" spans="1:10" s="271" customFormat="1" ht="11.25" x14ac:dyDescent="0.2">
      <c r="A973" s="295" t="s">
        <v>1142</v>
      </c>
      <c r="B973" s="326">
        <v>915</v>
      </c>
      <c r="C973" s="296">
        <v>7</v>
      </c>
      <c r="D973" s="296"/>
      <c r="E973" s="297"/>
      <c r="F973" s="298"/>
      <c r="G973" s="299">
        <v>216141</v>
      </c>
      <c r="H973" s="299">
        <v>215793.1</v>
      </c>
      <c r="I973" s="289">
        <f t="shared" si="14"/>
        <v>99.83904025612911</v>
      </c>
      <c r="J973" s="324"/>
    </row>
    <row r="974" spans="1:10" s="271" customFormat="1" ht="11.25" x14ac:dyDescent="0.2">
      <c r="A974" s="295" t="s">
        <v>1164</v>
      </c>
      <c r="B974" s="326">
        <v>915</v>
      </c>
      <c r="C974" s="296">
        <v>7</v>
      </c>
      <c r="D974" s="296">
        <v>2</v>
      </c>
      <c r="E974" s="297"/>
      <c r="F974" s="298"/>
      <c r="G974" s="299">
        <v>75400.399999999994</v>
      </c>
      <c r="H974" s="299">
        <v>75344.7</v>
      </c>
      <c r="I974" s="289">
        <f t="shared" ref="I974:I1037" si="15">+H974/G974*100</f>
        <v>99.926127712850331</v>
      </c>
      <c r="J974" s="324"/>
    </row>
    <row r="975" spans="1:10" s="271" customFormat="1" ht="22.5" x14ac:dyDescent="0.2">
      <c r="A975" s="295" t="s">
        <v>721</v>
      </c>
      <c r="B975" s="326">
        <v>915</v>
      </c>
      <c r="C975" s="296">
        <v>7</v>
      </c>
      <c r="D975" s="296">
        <v>2</v>
      </c>
      <c r="E975" s="297">
        <v>700000000</v>
      </c>
      <c r="F975" s="298"/>
      <c r="G975" s="299">
        <v>953</v>
      </c>
      <c r="H975" s="299">
        <v>953</v>
      </c>
      <c r="I975" s="289">
        <f t="shared" si="15"/>
        <v>100</v>
      </c>
      <c r="J975" s="324"/>
    </row>
    <row r="976" spans="1:10" s="271" customFormat="1" ht="11.25" x14ac:dyDescent="0.2">
      <c r="A976" s="295" t="s">
        <v>1165</v>
      </c>
      <c r="B976" s="326">
        <v>915</v>
      </c>
      <c r="C976" s="296">
        <v>7</v>
      </c>
      <c r="D976" s="296">
        <v>2</v>
      </c>
      <c r="E976" s="297">
        <v>720000000</v>
      </c>
      <c r="F976" s="298"/>
      <c r="G976" s="299">
        <v>953</v>
      </c>
      <c r="H976" s="299">
        <v>953</v>
      </c>
      <c r="I976" s="289">
        <f t="shared" si="15"/>
        <v>100</v>
      </c>
      <c r="J976" s="324"/>
    </row>
    <row r="977" spans="1:10" s="271" customFormat="1" ht="33.75" x14ac:dyDescent="0.2">
      <c r="A977" s="295" t="s">
        <v>1176</v>
      </c>
      <c r="B977" s="326">
        <v>915</v>
      </c>
      <c r="C977" s="296">
        <v>7</v>
      </c>
      <c r="D977" s="296">
        <v>2</v>
      </c>
      <c r="E977" s="297">
        <v>720200000</v>
      </c>
      <c r="F977" s="298"/>
      <c r="G977" s="299">
        <v>505.5</v>
      </c>
      <c r="H977" s="299">
        <v>505.5</v>
      </c>
      <c r="I977" s="289">
        <f t="shared" si="15"/>
        <v>100</v>
      </c>
      <c r="J977" s="324"/>
    </row>
    <row r="978" spans="1:10" s="271" customFormat="1" ht="22.5" x14ac:dyDescent="0.2">
      <c r="A978" s="295" t="s">
        <v>1178</v>
      </c>
      <c r="B978" s="326">
        <v>915</v>
      </c>
      <c r="C978" s="296">
        <v>7</v>
      </c>
      <c r="D978" s="296">
        <v>2</v>
      </c>
      <c r="E978" s="297" t="s">
        <v>1179</v>
      </c>
      <c r="F978" s="298"/>
      <c r="G978" s="299">
        <v>505.5</v>
      </c>
      <c r="H978" s="299">
        <v>505.5</v>
      </c>
      <c r="I978" s="289">
        <f t="shared" si="15"/>
        <v>100</v>
      </c>
      <c r="J978" s="324"/>
    </row>
    <row r="979" spans="1:10" s="271" customFormat="1" ht="22.5" x14ac:dyDescent="0.2">
      <c r="A979" s="295" t="s">
        <v>724</v>
      </c>
      <c r="B979" s="326">
        <v>915</v>
      </c>
      <c r="C979" s="296">
        <v>7</v>
      </c>
      <c r="D979" s="296">
        <v>2</v>
      </c>
      <c r="E979" s="297" t="s">
        <v>1179</v>
      </c>
      <c r="F979" s="298">
        <v>600</v>
      </c>
      <c r="G979" s="299">
        <v>505.5</v>
      </c>
      <c r="H979" s="299">
        <v>505.5</v>
      </c>
      <c r="I979" s="289">
        <f t="shared" si="15"/>
        <v>100</v>
      </c>
      <c r="J979" s="324"/>
    </row>
    <row r="980" spans="1:10" s="285" customFormat="1" ht="11.25" x14ac:dyDescent="0.15">
      <c r="A980" s="295" t="s">
        <v>1184</v>
      </c>
      <c r="B980" s="326">
        <v>915</v>
      </c>
      <c r="C980" s="296">
        <v>7</v>
      </c>
      <c r="D980" s="296">
        <v>2</v>
      </c>
      <c r="E980" s="297">
        <v>720800000</v>
      </c>
      <c r="F980" s="298"/>
      <c r="G980" s="299">
        <v>447.5</v>
      </c>
      <c r="H980" s="299">
        <v>447.5</v>
      </c>
      <c r="I980" s="289">
        <f t="shared" si="15"/>
        <v>100</v>
      </c>
      <c r="J980" s="324"/>
    </row>
    <row r="981" spans="1:10" s="271" customFormat="1" ht="33.75" x14ac:dyDescent="0.2">
      <c r="A981" s="295" t="s">
        <v>1186</v>
      </c>
      <c r="B981" s="326">
        <v>915</v>
      </c>
      <c r="C981" s="296">
        <v>7</v>
      </c>
      <c r="D981" s="296">
        <v>2</v>
      </c>
      <c r="E981" s="297" t="s">
        <v>1187</v>
      </c>
      <c r="F981" s="298"/>
      <c r="G981" s="299">
        <v>447.5</v>
      </c>
      <c r="H981" s="299">
        <v>447.5</v>
      </c>
      <c r="I981" s="289">
        <f t="shared" si="15"/>
        <v>100</v>
      </c>
      <c r="J981" s="324"/>
    </row>
    <row r="982" spans="1:10" s="271" customFormat="1" ht="22.5" x14ac:dyDescent="0.2">
      <c r="A982" s="295" t="s">
        <v>724</v>
      </c>
      <c r="B982" s="326">
        <v>915</v>
      </c>
      <c r="C982" s="296">
        <v>7</v>
      </c>
      <c r="D982" s="296">
        <v>2</v>
      </c>
      <c r="E982" s="297" t="s">
        <v>1187</v>
      </c>
      <c r="F982" s="298">
        <v>600</v>
      </c>
      <c r="G982" s="299">
        <v>447.5</v>
      </c>
      <c r="H982" s="299">
        <v>447.5</v>
      </c>
      <c r="I982" s="289">
        <f t="shared" si="15"/>
        <v>100</v>
      </c>
      <c r="J982" s="324"/>
    </row>
    <row r="983" spans="1:10" s="271" customFormat="1" ht="22.5" x14ac:dyDescent="0.2">
      <c r="A983" s="295" t="s">
        <v>1200</v>
      </c>
      <c r="B983" s="326">
        <v>915</v>
      </c>
      <c r="C983" s="296">
        <v>7</v>
      </c>
      <c r="D983" s="296">
        <v>2</v>
      </c>
      <c r="E983" s="297">
        <v>800000000</v>
      </c>
      <c r="F983" s="298"/>
      <c r="G983" s="299">
        <v>74447.399999999994</v>
      </c>
      <c r="H983" s="299">
        <v>74391.7</v>
      </c>
      <c r="I983" s="289">
        <f t="shared" si="15"/>
        <v>99.925182074860913</v>
      </c>
      <c r="J983" s="324"/>
    </row>
    <row r="984" spans="1:10" s="271" customFormat="1" ht="11.25" x14ac:dyDescent="0.2">
      <c r="A984" s="295" t="s">
        <v>1201</v>
      </c>
      <c r="B984" s="326">
        <v>915</v>
      </c>
      <c r="C984" s="296">
        <v>7</v>
      </c>
      <c r="D984" s="296">
        <v>2</v>
      </c>
      <c r="E984" s="297">
        <v>820000000</v>
      </c>
      <c r="F984" s="298"/>
      <c r="G984" s="299">
        <v>74447.399999999994</v>
      </c>
      <c r="H984" s="299">
        <v>74391.7</v>
      </c>
      <c r="I984" s="289">
        <f t="shared" si="15"/>
        <v>99.925182074860913</v>
      </c>
      <c r="J984" s="324"/>
    </row>
    <row r="985" spans="1:10" s="271" customFormat="1" ht="11.25" x14ac:dyDescent="0.2">
      <c r="A985" s="295" t="s">
        <v>1202</v>
      </c>
      <c r="B985" s="326">
        <v>915</v>
      </c>
      <c r="C985" s="296">
        <v>7</v>
      </c>
      <c r="D985" s="296">
        <v>2</v>
      </c>
      <c r="E985" s="297">
        <v>820200000</v>
      </c>
      <c r="F985" s="298"/>
      <c r="G985" s="299">
        <v>74447.399999999994</v>
      </c>
      <c r="H985" s="299">
        <v>74391.7</v>
      </c>
      <c r="I985" s="289">
        <f t="shared" si="15"/>
        <v>99.925182074860913</v>
      </c>
      <c r="J985" s="324"/>
    </row>
    <row r="986" spans="1:10" s="271" customFormat="1" ht="11.25" x14ac:dyDescent="0.2">
      <c r="A986" s="295" t="s">
        <v>1203</v>
      </c>
      <c r="B986" s="326">
        <v>915</v>
      </c>
      <c r="C986" s="296">
        <v>7</v>
      </c>
      <c r="D986" s="296">
        <v>2</v>
      </c>
      <c r="E986" s="297">
        <v>820242200</v>
      </c>
      <c r="F986" s="298"/>
      <c r="G986" s="299">
        <v>74447.399999999994</v>
      </c>
      <c r="H986" s="299">
        <v>74391.7</v>
      </c>
      <c r="I986" s="289">
        <f t="shared" si="15"/>
        <v>99.925182074860913</v>
      </c>
      <c r="J986" s="324"/>
    </row>
    <row r="987" spans="1:10" s="271" customFormat="1" ht="22.5" x14ac:dyDescent="0.2">
      <c r="A987" s="295" t="s">
        <v>724</v>
      </c>
      <c r="B987" s="326">
        <v>915</v>
      </c>
      <c r="C987" s="296">
        <v>7</v>
      </c>
      <c r="D987" s="296">
        <v>2</v>
      </c>
      <c r="E987" s="297">
        <v>820242200</v>
      </c>
      <c r="F987" s="298">
        <v>600</v>
      </c>
      <c r="G987" s="299">
        <v>74447.399999999994</v>
      </c>
      <c r="H987" s="299">
        <v>74391.7</v>
      </c>
      <c r="I987" s="289">
        <f t="shared" si="15"/>
        <v>99.925182074860913</v>
      </c>
      <c r="J987" s="324"/>
    </row>
    <row r="988" spans="1:10" s="271" customFormat="1" ht="11.25" x14ac:dyDescent="0.2">
      <c r="A988" s="295" t="s">
        <v>1212</v>
      </c>
      <c r="B988" s="326">
        <v>915</v>
      </c>
      <c r="C988" s="296">
        <v>7</v>
      </c>
      <c r="D988" s="296">
        <v>3</v>
      </c>
      <c r="E988" s="297"/>
      <c r="F988" s="298"/>
      <c r="G988" s="299">
        <v>45707.1</v>
      </c>
      <c r="H988" s="299">
        <v>45707.1</v>
      </c>
      <c r="I988" s="289">
        <f t="shared" si="15"/>
        <v>100</v>
      </c>
      <c r="J988" s="324"/>
    </row>
    <row r="989" spans="1:10" s="271" customFormat="1" ht="22.5" x14ac:dyDescent="0.2">
      <c r="A989" s="295" t="s">
        <v>1200</v>
      </c>
      <c r="B989" s="326">
        <v>915</v>
      </c>
      <c r="C989" s="296">
        <v>7</v>
      </c>
      <c r="D989" s="296">
        <v>3</v>
      </c>
      <c r="E989" s="297">
        <v>800000000</v>
      </c>
      <c r="F989" s="298"/>
      <c r="G989" s="299">
        <v>45707.1</v>
      </c>
      <c r="H989" s="299">
        <v>45707.1</v>
      </c>
      <c r="I989" s="289">
        <f t="shared" si="15"/>
        <v>100</v>
      </c>
      <c r="J989" s="324"/>
    </row>
    <row r="990" spans="1:10" s="271" customFormat="1" ht="11.25" x14ac:dyDescent="0.2">
      <c r="A990" s="295" t="s">
        <v>1201</v>
      </c>
      <c r="B990" s="326">
        <v>915</v>
      </c>
      <c r="C990" s="296">
        <v>7</v>
      </c>
      <c r="D990" s="296">
        <v>3</v>
      </c>
      <c r="E990" s="297">
        <v>820000000</v>
      </c>
      <c r="F990" s="298"/>
      <c r="G990" s="299">
        <v>45707.1</v>
      </c>
      <c r="H990" s="299">
        <v>45707.1</v>
      </c>
      <c r="I990" s="289">
        <f t="shared" si="15"/>
        <v>100</v>
      </c>
      <c r="J990" s="324"/>
    </row>
    <row r="991" spans="1:10" s="271" customFormat="1" ht="22.5" x14ac:dyDescent="0.2">
      <c r="A991" s="295" t="s">
        <v>1223</v>
      </c>
      <c r="B991" s="326">
        <v>915</v>
      </c>
      <c r="C991" s="296">
        <v>7</v>
      </c>
      <c r="D991" s="296">
        <v>3</v>
      </c>
      <c r="E991" s="297">
        <v>820300000</v>
      </c>
      <c r="F991" s="298"/>
      <c r="G991" s="299">
        <v>45707.1</v>
      </c>
      <c r="H991" s="299">
        <v>45707.1</v>
      </c>
      <c r="I991" s="289">
        <f t="shared" si="15"/>
        <v>100</v>
      </c>
      <c r="J991" s="324"/>
    </row>
    <row r="992" spans="1:10" s="271" customFormat="1" ht="22.5" x14ac:dyDescent="0.2">
      <c r="A992" s="295" t="s">
        <v>1224</v>
      </c>
      <c r="B992" s="326">
        <v>915</v>
      </c>
      <c r="C992" s="296">
        <v>7</v>
      </c>
      <c r="D992" s="296">
        <v>3</v>
      </c>
      <c r="E992" s="297" t="s">
        <v>1225</v>
      </c>
      <c r="F992" s="298"/>
      <c r="G992" s="299">
        <v>45707.1</v>
      </c>
      <c r="H992" s="299">
        <v>45707.1</v>
      </c>
      <c r="I992" s="289">
        <f t="shared" si="15"/>
        <v>100</v>
      </c>
      <c r="J992" s="324"/>
    </row>
    <row r="993" spans="1:10" s="271" customFormat="1" ht="11.25" x14ac:dyDescent="0.2">
      <c r="A993" s="295" t="s">
        <v>710</v>
      </c>
      <c r="B993" s="326">
        <v>915</v>
      </c>
      <c r="C993" s="296">
        <v>7</v>
      </c>
      <c r="D993" s="296">
        <v>3</v>
      </c>
      <c r="E993" s="297" t="s">
        <v>1225</v>
      </c>
      <c r="F993" s="298">
        <v>500</v>
      </c>
      <c r="G993" s="299">
        <v>45707.1</v>
      </c>
      <c r="H993" s="299">
        <v>45707.1</v>
      </c>
      <c r="I993" s="289">
        <f t="shared" si="15"/>
        <v>100</v>
      </c>
      <c r="J993" s="324"/>
    </row>
    <row r="994" spans="1:10" s="271" customFormat="1" ht="11.25" x14ac:dyDescent="0.2">
      <c r="A994" s="295" t="s">
        <v>1226</v>
      </c>
      <c r="B994" s="326">
        <v>915</v>
      </c>
      <c r="C994" s="296">
        <v>7</v>
      </c>
      <c r="D994" s="296">
        <v>4</v>
      </c>
      <c r="E994" s="297"/>
      <c r="F994" s="298"/>
      <c r="G994" s="299">
        <v>90490.5</v>
      </c>
      <c r="H994" s="299">
        <v>90198.3</v>
      </c>
      <c r="I994" s="289">
        <f t="shared" si="15"/>
        <v>99.677093175526721</v>
      </c>
      <c r="J994" s="324"/>
    </row>
    <row r="995" spans="1:10" s="271" customFormat="1" ht="22.5" x14ac:dyDescent="0.2">
      <c r="A995" s="295" t="s">
        <v>1200</v>
      </c>
      <c r="B995" s="326">
        <v>915</v>
      </c>
      <c r="C995" s="296">
        <v>7</v>
      </c>
      <c r="D995" s="296">
        <v>4</v>
      </c>
      <c r="E995" s="297">
        <v>800000000</v>
      </c>
      <c r="F995" s="298"/>
      <c r="G995" s="299">
        <v>90490.5</v>
      </c>
      <c r="H995" s="299">
        <v>90198.3</v>
      </c>
      <c r="I995" s="289">
        <f t="shared" si="15"/>
        <v>99.677093175526721</v>
      </c>
      <c r="J995" s="324"/>
    </row>
    <row r="996" spans="1:10" s="271" customFormat="1" ht="11.25" x14ac:dyDescent="0.2">
      <c r="A996" s="295" t="s">
        <v>1201</v>
      </c>
      <c r="B996" s="326">
        <v>915</v>
      </c>
      <c r="C996" s="296">
        <v>7</v>
      </c>
      <c r="D996" s="296">
        <v>4</v>
      </c>
      <c r="E996" s="297">
        <v>820000000</v>
      </c>
      <c r="F996" s="298"/>
      <c r="G996" s="299">
        <v>90490.5</v>
      </c>
      <c r="H996" s="299">
        <v>90198.3</v>
      </c>
      <c r="I996" s="289">
        <f t="shared" si="15"/>
        <v>99.677093175526721</v>
      </c>
      <c r="J996" s="324"/>
    </row>
    <row r="997" spans="1:10" s="271" customFormat="1" ht="11.25" x14ac:dyDescent="0.2">
      <c r="A997" s="295" t="s">
        <v>1202</v>
      </c>
      <c r="B997" s="326">
        <v>915</v>
      </c>
      <c r="C997" s="296">
        <v>7</v>
      </c>
      <c r="D997" s="296">
        <v>4</v>
      </c>
      <c r="E997" s="297">
        <v>820200000</v>
      </c>
      <c r="F997" s="298"/>
      <c r="G997" s="299">
        <v>90490.5</v>
      </c>
      <c r="H997" s="299">
        <v>90198.3</v>
      </c>
      <c r="I997" s="289">
        <f t="shared" si="15"/>
        <v>99.677093175526721</v>
      </c>
      <c r="J997" s="324"/>
    </row>
    <row r="998" spans="1:10" s="271" customFormat="1" ht="11.25" x14ac:dyDescent="0.2">
      <c r="A998" s="295" t="s">
        <v>1203</v>
      </c>
      <c r="B998" s="326">
        <v>915</v>
      </c>
      <c r="C998" s="296">
        <v>7</v>
      </c>
      <c r="D998" s="296">
        <v>4</v>
      </c>
      <c r="E998" s="297">
        <v>820242700</v>
      </c>
      <c r="F998" s="298"/>
      <c r="G998" s="299">
        <v>90490.5</v>
      </c>
      <c r="H998" s="299">
        <v>90198.3</v>
      </c>
      <c r="I998" s="289">
        <f t="shared" si="15"/>
        <v>99.677093175526721</v>
      </c>
      <c r="J998" s="324"/>
    </row>
    <row r="999" spans="1:10" s="271" customFormat="1" ht="11.25" x14ac:dyDescent="0.2">
      <c r="A999" s="295" t="s">
        <v>707</v>
      </c>
      <c r="B999" s="326">
        <v>915</v>
      </c>
      <c r="C999" s="296">
        <v>7</v>
      </c>
      <c r="D999" s="296">
        <v>4</v>
      </c>
      <c r="E999" s="297">
        <v>820242700</v>
      </c>
      <c r="F999" s="298">
        <v>300</v>
      </c>
      <c r="G999" s="299">
        <v>3255</v>
      </c>
      <c r="H999" s="299">
        <v>3255</v>
      </c>
      <c r="I999" s="289">
        <f t="shared" si="15"/>
        <v>100</v>
      </c>
      <c r="J999" s="324"/>
    </row>
    <row r="1000" spans="1:10" s="271" customFormat="1" ht="22.5" x14ac:dyDescent="0.2">
      <c r="A1000" s="295" t="s">
        <v>724</v>
      </c>
      <c r="B1000" s="326">
        <v>915</v>
      </c>
      <c r="C1000" s="296">
        <v>7</v>
      </c>
      <c r="D1000" s="296">
        <v>4</v>
      </c>
      <c r="E1000" s="297">
        <v>820242700</v>
      </c>
      <c r="F1000" s="298">
        <v>600</v>
      </c>
      <c r="G1000" s="299">
        <v>87235.5</v>
      </c>
      <c r="H1000" s="299">
        <v>86943.3</v>
      </c>
      <c r="I1000" s="289">
        <f t="shared" si="15"/>
        <v>99.665044620595978</v>
      </c>
      <c r="J1000" s="324"/>
    </row>
    <row r="1001" spans="1:10" s="271" customFormat="1" ht="11.25" x14ac:dyDescent="0.2">
      <c r="A1001" s="295" t="s">
        <v>1271</v>
      </c>
      <c r="B1001" s="326">
        <v>915</v>
      </c>
      <c r="C1001" s="296">
        <v>7</v>
      </c>
      <c r="D1001" s="296">
        <v>9</v>
      </c>
      <c r="E1001" s="297"/>
      <c r="F1001" s="298"/>
      <c r="G1001" s="299">
        <v>4543</v>
      </c>
      <c r="H1001" s="299">
        <v>4543</v>
      </c>
      <c r="I1001" s="289">
        <f t="shared" si="15"/>
        <v>100</v>
      </c>
      <c r="J1001" s="324"/>
    </row>
    <row r="1002" spans="1:10" s="271" customFormat="1" ht="22.5" x14ac:dyDescent="0.2">
      <c r="A1002" s="295" t="s">
        <v>1200</v>
      </c>
      <c r="B1002" s="326">
        <v>915</v>
      </c>
      <c r="C1002" s="296">
        <v>7</v>
      </c>
      <c r="D1002" s="296">
        <v>9</v>
      </c>
      <c r="E1002" s="297">
        <v>800000000</v>
      </c>
      <c r="F1002" s="298"/>
      <c r="G1002" s="299">
        <v>4543</v>
      </c>
      <c r="H1002" s="299">
        <v>4543</v>
      </c>
      <c r="I1002" s="289">
        <f t="shared" si="15"/>
        <v>100</v>
      </c>
      <c r="J1002" s="324"/>
    </row>
    <row r="1003" spans="1:10" s="271" customFormat="1" ht="11.25" x14ac:dyDescent="0.2">
      <c r="A1003" s="295" t="s">
        <v>1201</v>
      </c>
      <c r="B1003" s="326">
        <v>915</v>
      </c>
      <c r="C1003" s="296">
        <v>7</v>
      </c>
      <c r="D1003" s="296">
        <v>9</v>
      </c>
      <c r="E1003" s="297">
        <v>820000000</v>
      </c>
      <c r="F1003" s="298"/>
      <c r="G1003" s="299">
        <v>4543</v>
      </c>
      <c r="H1003" s="299">
        <v>4543</v>
      </c>
      <c r="I1003" s="289">
        <f t="shared" si="15"/>
        <v>100</v>
      </c>
      <c r="J1003" s="324"/>
    </row>
    <row r="1004" spans="1:10" s="271" customFormat="1" ht="11.25" x14ac:dyDescent="0.2">
      <c r="A1004" s="295" t="s">
        <v>1202</v>
      </c>
      <c r="B1004" s="326">
        <v>915</v>
      </c>
      <c r="C1004" s="296">
        <v>7</v>
      </c>
      <c r="D1004" s="296">
        <v>9</v>
      </c>
      <c r="E1004" s="297">
        <v>820200000</v>
      </c>
      <c r="F1004" s="298"/>
      <c r="G1004" s="299">
        <v>4543</v>
      </c>
      <c r="H1004" s="299">
        <v>4543</v>
      </c>
      <c r="I1004" s="289">
        <f t="shared" si="15"/>
        <v>100</v>
      </c>
      <c r="J1004" s="324"/>
    </row>
    <row r="1005" spans="1:10" s="271" customFormat="1" ht="11.25" x14ac:dyDescent="0.2">
      <c r="A1005" s="295" t="s">
        <v>1203</v>
      </c>
      <c r="B1005" s="326">
        <v>915</v>
      </c>
      <c r="C1005" s="296">
        <v>7</v>
      </c>
      <c r="D1005" s="296">
        <v>9</v>
      </c>
      <c r="E1005" s="297">
        <v>820243500</v>
      </c>
      <c r="F1005" s="298"/>
      <c r="G1005" s="299">
        <v>4543</v>
      </c>
      <c r="H1005" s="299">
        <v>4543</v>
      </c>
      <c r="I1005" s="289">
        <f t="shared" si="15"/>
        <v>100</v>
      </c>
      <c r="J1005" s="324"/>
    </row>
    <row r="1006" spans="1:10" s="271" customFormat="1" ht="22.5" x14ac:dyDescent="0.2">
      <c r="A1006" s="295" t="s">
        <v>724</v>
      </c>
      <c r="B1006" s="326">
        <v>915</v>
      </c>
      <c r="C1006" s="296">
        <v>7</v>
      </c>
      <c r="D1006" s="296">
        <v>9</v>
      </c>
      <c r="E1006" s="297">
        <v>820243500</v>
      </c>
      <c r="F1006" s="298">
        <v>600</v>
      </c>
      <c r="G1006" s="299">
        <v>4543</v>
      </c>
      <c r="H1006" s="299">
        <v>4543</v>
      </c>
      <c r="I1006" s="289">
        <f t="shared" si="15"/>
        <v>100</v>
      </c>
      <c r="J1006" s="324"/>
    </row>
    <row r="1007" spans="1:10" s="271" customFormat="1" ht="11.25" x14ac:dyDescent="0.2">
      <c r="A1007" s="295" t="s">
        <v>1318</v>
      </c>
      <c r="B1007" s="326">
        <v>915</v>
      </c>
      <c r="C1007" s="296">
        <v>8</v>
      </c>
      <c r="D1007" s="296"/>
      <c r="E1007" s="297"/>
      <c r="F1007" s="298"/>
      <c r="G1007" s="299">
        <v>668721.5</v>
      </c>
      <c r="H1007" s="299">
        <v>664366.9</v>
      </c>
      <c r="I1007" s="289">
        <f t="shared" si="15"/>
        <v>99.348817108467429</v>
      </c>
      <c r="J1007" s="324"/>
    </row>
    <row r="1008" spans="1:10" s="271" customFormat="1" ht="11.25" x14ac:dyDescent="0.2">
      <c r="A1008" s="295" t="s">
        <v>1319</v>
      </c>
      <c r="B1008" s="326">
        <v>915</v>
      </c>
      <c r="C1008" s="296">
        <v>8</v>
      </c>
      <c r="D1008" s="296">
        <v>1</v>
      </c>
      <c r="E1008" s="297"/>
      <c r="F1008" s="298"/>
      <c r="G1008" s="299">
        <v>605803.6</v>
      </c>
      <c r="H1008" s="299">
        <v>601733.9</v>
      </c>
      <c r="I1008" s="289">
        <f t="shared" si="15"/>
        <v>99.328214622692911</v>
      </c>
      <c r="J1008" s="324"/>
    </row>
    <row r="1009" spans="1:10" s="271" customFormat="1" ht="22.5" x14ac:dyDescent="0.2">
      <c r="A1009" s="295" t="s">
        <v>1200</v>
      </c>
      <c r="B1009" s="326">
        <v>915</v>
      </c>
      <c r="C1009" s="296">
        <v>8</v>
      </c>
      <c r="D1009" s="296">
        <v>1</v>
      </c>
      <c r="E1009" s="297">
        <v>800000000</v>
      </c>
      <c r="F1009" s="298"/>
      <c r="G1009" s="299">
        <v>605403.6</v>
      </c>
      <c r="H1009" s="299">
        <v>601333.9</v>
      </c>
      <c r="I1009" s="289">
        <f t="shared" si="15"/>
        <v>99.327770763173532</v>
      </c>
      <c r="J1009" s="324"/>
    </row>
    <row r="1010" spans="1:10" s="271" customFormat="1" ht="11.25" x14ac:dyDescent="0.2">
      <c r="A1010" s="295" t="s">
        <v>1320</v>
      </c>
      <c r="B1010" s="326">
        <v>915</v>
      </c>
      <c r="C1010" s="296">
        <v>8</v>
      </c>
      <c r="D1010" s="296">
        <v>1</v>
      </c>
      <c r="E1010" s="297">
        <v>810000000</v>
      </c>
      <c r="F1010" s="298"/>
      <c r="G1010" s="299">
        <v>257177.7</v>
      </c>
      <c r="H1010" s="299">
        <v>256148.5</v>
      </c>
      <c r="I1010" s="289">
        <f t="shared" si="15"/>
        <v>99.59980978133018</v>
      </c>
      <c r="J1010" s="324"/>
    </row>
    <row r="1011" spans="1:10" s="271" customFormat="1" ht="11.25" x14ac:dyDescent="0.2">
      <c r="A1011" s="295" t="s">
        <v>1321</v>
      </c>
      <c r="B1011" s="326">
        <v>915</v>
      </c>
      <c r="C1011" s="296">
        <v>8</v>
      </c>
      <c r="D1011" s="296">
        <v>1</v>
      </c>
      <c r="E1011" s="297">
        <v>810100000</v>
      </c>
      <c r="F1011" s="298"/>
      <c r="G1011" s="299">
        <v>91184.1</v>
      </c>
      <c r="H1011" s="299">
        <v>90842</v>
      </c>
      <c r="I1011" s="289">
        <f t="shared" si="15"/>
        <v>99.624824942067747</v>
      </c>
      <c r="J1011" s="324"/>
    </row>
    <row r="1012" spans="1:10" s="271" customFormat="1" ht="11.25" x14ac:dyDescent="0.2">
      <c r="A1012" s="295" t="s">
        <v>1322</v>
      </c>
      <c r="B1012" s="326">
        <v>915</v>
      </c>
      <c r="C1012" s="296">
        <v>8</v>
      </c>
      <c r="D1012" s="296">
        <v>1</v>
      </c>
      <c r="E1012" s="297">
        <v>810144100</v>
      </c>
      <c r="F1012" s="298"/>
      <c r="G1012" s="299">
        <v>91184.1</v>
      </c>
      <c r="H1012" s="299">
        <v>90842</v>
      </c>
      <c r="I1012" s="289">
        <f t="shared" si="15"/>
        <v>99.624824942067747</v>
      </c>
      <c r="J1012" s="324"/>
    </row>
    <row r="1013" spans="1:10" s="271" customFormat="1" ht="22.5" x14ac:dyDescent="0.2">
      <c r="A1013" s="295" t="s">
        <v>724</v>
      </c>
      <c r="B1013" s="326">
        <v>915</v>
      </c>
      <c r="C1013" s="296">
        <v>8</v>
      </c>
      <c r="D1013" s="296">
        <v>1</v>
      </c>
      <c r="E1013" s="297">
        <v>810144100</v>
      </c>
      <c r="F1013" s="298">
        <v>600</v>
      </c>
      <c r="G1013" s="299">
        <v>91184.1</v>
      </c>
      <c r="H1013" s="299">
        <v>90842</v>
      </c>
      <c r="I1013" s="289">
        <f t="shared" si="15"/>
        <v>99.624824942067747</v>
      </c>
      <c r="J1013" s="324"/>
    </row>
    <row r="1014" spans="1:10" s="271" customFormat="1" ht="11.25" x14ac:dyDescent="0.2">
      <c r="A1014" s="295" t="s">
        <v>1323</v>
      </c>
      <c r="B1014" s="326">
        <v>915</v>
      </c>
      <c r="C1014" s="296">
        <v>8</v>
      </c>
      <c r="D1014" s="296">
        <v>1</v>
      </c>
      <c r="E1014" s="297">
        <v>810200000</v>
      </c>
      <c r="F1014" s="298"/>
      <c r="G1014" s="299">
        <v>77897.7</v>
      </c>
      <c r="H1014" s="299">
        <v>77737.8</v>
      </c>
      <c r="I1014" s="289">
        <f t="shared" si="15"/>
        <v>99.794730781525004</v>
      </c>
      <c r="J1014" s="324"/>
    </row>
    <row r="1015" spans="1:10" s="271" customFormat="1" ht="11.25" x14ac:dyDescent="0.2">
      <c r="A1015" s="295" t="s">
        <v>1324</v>
      </c>
      <c r="B1015" s="326">
        <v>915</v>
      </c>
      <c r="C1015" s="296">
        <v>8</v>
      </c>
      <c r="D1015" s="296">
        <v>1</v>
      </c>
      <c r="E1015" s="297">
        <v>810242200</v>
      </c>
      <c r="F1015" s="298"/>
      <c r="G1015" s="299">
        <v>77897.7</v>
      </c>
      <c r="H1015" s="299">
        <v>77737.8</v>
      </c>
      <c r="I1015" s="289">
        <f t="shared" si="15"/>
        <v>99.794730781525004</v>
      </c>
      <c r="J1015" s="324"/>
    </row>
    <row r="1016" spans="1:10" s="271" customFormat="1" ht="22.5" x14ac:dyDescent="0.2">
      <c r="A1016" s="295" t="s">
        <v>724</v>
      </c>
      <c r="B1016" s="326">
        <v>915</v>
      </c>
      <c r="C1016" s="296">
        <v>8</v>
      </c>
      <c r="D1016" s="296">
        <v>1</v>
      </c>
      <c r="E1016" s="297">
        <v>810242200</v>
      </c>
      <c r="F1016" s="298">
        <v>600</v>
      </c>
      <c r="G1016" s="299">
        <v>77897.7</v>
      </c>
      <c r="H1016" s="299">
        <v>77737.8</v>
      </c>
      <c r="I1016" s="289">
        <f t="shared" si="15"/>
        <v>99.794730781525004</v>
      </c>
      <c r="J1016" s="324"/>
    </row>
    <row r="1017" spans="1:10" s="271" customFormat="1" ht="22.5" x14ac:dyDescent="0.2">
      <c r="A1017" s="295" t="s">
        <v>1326</v>
      </c>
      <c r="B1017" s="326">
        <v>915</v>
      </c>
      <c r="C1017" s="296">
        <v>8</v>
      </c>
      <c r="D1017" s="296">
        <v>1</v>
      </c>
      <c r="E1017" s="297">
        <v>810400000</v>
      </c>
      <c r="F1017" s="298"/>
      <c r="G1017" s="299">
        <v>76051.7</v>
      </c>
      <c r="H1017" s="299">
        <v>75524.399999999994</v>
      </c>
      <c r="I1017" s="289">
        <f t="shared" si="15"/>
        <v>99.30665586699574</v>
      </c>
      <c r="J1017" s="324"/>
    </row>
    <row r="1018" spans="1:10" s="271" customFormat="1" ht="11.25" x14ac:dyDescent="0.2">
      <c r="A1018" s="295" t="s">
        <v>1324</v>
      </c>
      <c r="B1018" s="326">
        <v>915</v>
      </c>
      <c r="C1018" s="296">
        <v>8</v>
      </c>
      <c r="D1018" s="296">
        <v>1</v>
      </c>
      <c r="E1018" s="297">
        <v>810444000</v>
      </c>
      <c r="F1018" s="298"/>
      <c r="G1018" s="299">
        <v>76051.7</v>
      </c>
      <c r="H1018" s="299">
        <v>75524.399999999994</v>
      </c>
      <c r="I1018" s="289">
        <f t="shared" si="15"/>
        <v>99.30665586699574</v>
      </c>
      <c r="J1018" s="324"/>
    </row>
    <row r="1019" spans="1:10" s="271" customFormat="1" ht="22.5" x14ac:dyDescent="0.2">
      <c r="A1019" s="295" t="s">
        <v>724</v>
      </c>
      <c r="B1019" s="326">
        <v>915</v>
      </c>
      <c r="C1019" s="296">
        <v>8</v>
      </c>
      <c r="D1019" s="296">
        <v>1</v>
      </c>
      <c r="E1019" s="297">
        <v>810444000</v>
      </c>
      <c r="F1019" s="298">
        <v>600</v>
      </c>
      <c r="G1019" s="299">
        <v>76051.7</v>
      </c>
      <c r="H1019" s="299">
        <v>75524.399999999994</v>
      </c>
      <c r="I1019" s="289">
        <f t="shared" si="15"/>
        <v>99.30665586699574</v>
      </c>
      <c r="J1019" s="324"/>
    </row>
    <row r="1020" spans="1:10" s="271" customFormat="1" ht="11.25" x14ac:dyDescent="0.2">
      <c r="A1020" s="295" t="s">
        <v>1330</v>
      </c>
      <c r="B1020" s="326">
        <v>915</v>
      </c>
      <c r="C1020" s="296">
        <v>8</v>
      </c>
      <c r="D1020" s="296">
        <v>1</v>
      </c>
      <c r="E1020" s="297" t="s">
        <v>1331</v>
      </c>
      <c r="F1020" s="298"/>
      <c r="G1020" s="299">
        <v>12044.2</v>
      </c>
      <c r="H1020" s="299">
        <v>12044.3</v>
      </c>
      <c r="I1020" s="289">
        <f t="shared" si="15"/>
        <v>100.00083027515316</v>
      </c>
      <c r="J1020" s="324"/>
    </row>
    <row r="1021" spans="1:10" s="271" customFormat="1" ht="22.5" x14ac:dyDescent="0.2">
      <c r="A1021" s="295" t="s">
        <v>1332</v>
      </c>
      <c r="B1021" s="326">
        <v>915</v>
      </c>
      <c r="C1021" s="296">
        <v>8</v>
      </c>
      <c r="D1021" s="296">
        <v>1</v>
      </c>
      <c r="E1021" s="297" t="s">
        <v>1333</v>
      </c>
      <c r="F1021" s="298"/>
      <c r="G1021" s="299">
        <v>10000</v>
      </c>
      <c r="H1021" s="299">
        <v>10000</v>
      </c>
      <c r="I1021" s="289">
        <f t="shared" si="15"/>
        <v>100</v>
      </c>
      <c r="J1021" s="324"/>
    </row>
    <row r="1022" spans="1:10" s="271" customFormat="1" ht="11.25" x14ac:dyDescent="0.2">
      <c r="A1022" s="295" t="s">
        <v>710</v>
      </c>
      <c r="B1022" s="326">
        <v>915</v>
      </c>
      <c r="C1022" s="296">
        <v>8</v>
      </c>
      <c r="D1022" s="296">
        <v>1</v>
      </c>
      <c r="E1022" s="297" t="s">
        <v>1333</v>
      </c>
      <c r="F1022" s="298">
        <v>500</v>
      </c>
      <c r="G1022" s="299">
        <v>10000</v>
      </c>
      <c r="H1022" s="299">
        <v>10000</v>
      </c>
      <c r="I1022" s="289">
        <f t="shared" si="15"/>
        <v>100</v>
      </c>
      <c r="J1022" s="324"/>
    </row>
    <row r="1023" spans="1:10" s="271" customFormat="1" ht="11.25" x14ac:dyDescent="0.2">
      <c r="A1023" s="295" t="s">
        <v>1334</v>
      </c>
      <c r="B1023" s="326">
        <v>915</v>
      </c>
      <c r="C1023" s="296">
        <v>8</v>
      </c>
      <c r="D1023" s="296">
        <v>1</v>
      </c>
      <c r="E1023" s="297" t="s">
        <v>1335</v>
      </c>
      <c r="F1023" s="298"/>
      <c r="G1023" s="299">
        <v>2044.2</v>
      </c>
      <c r="H1023" s="299">
        <v>2044.3</v>
      </c>
      <c r="I1023" s="289">
        <f t="shared" si="15"/>
        <v>100.00489188924762</v>
      </c>
      <c r="J1023" s="324"/>
    </row>
    <row r="1024" spans="1:10" s="271" customFormat="1" ht="11.25" x14ac:dyDescent="0.2">
      <c r="A1024" s="295" t="s">
        <v>698</v>
      </c>
      <c r="B1024" s="326">
        <v>915</v>
      </c>
      <c r="C1024" s="296">
        <v>8</v>
      </c>
      <c r="D1024" s="296">
        <v>1</v>
      </c>
      <c r="E1024" s="297" t="s">
        <v>1335</v>
      </c>
      <c r="F1024" s="298">
        <v>200</v>
      </c>
      <c r="G1024" s="299">
        <v>1584.9</v>
      </c>
      <c r="H1024" s="299">
        <v>1584.9</v>
      </c>
      <c r="I1024" s="289">
        <f t="shared" si="15"/>
        <v>100</v>
      </c>
      <c r="J1024" s="324"/>
    </row>
    <row r="1025" spans="1:10" s="271" customFormat="1" ht="11.25" x14ac:dyDescent="0.2">
      <c r="A1025" s="295" t="s">
        <v>710</v>
      </c>
      <c r="B1025" s="326">
        <v>915</v>
      </c>
      <c r="C1025" s="296">
        <v>8</v>
      </c>
      <c r="D1025" s="296">
        <v>1</v>
      </c>
      <c r="E1025" s="297" t="s">
        <v>1335</v>
      </c>
      <c r="F1025" s="298">
        <v>500</v>
      </c>
      <c r="G1025" s="299">
        <v>459.3</v>
      </c>
      <c r="H1025" s="299">
        <v>459.4</v>
      </c>
      <c r="I1025" s="289">
        <f t="shared" si="15"/>
        <v>100.02177226213801</v>
      </c>
      <c r="J1025" s="324"/>
    </row>
    <row r="1026" spans="1:10" s="271" customFormat="1" ht="11.25" x14ac:dyDescent="0.2">
      <c r="A1026" s="295" t="s">
        <v>1201</v>
      </c>
      <c r="B1026" s="326">
        <v>915</v>
      </c>
      <c r="C1026" s="296">
        <v>8</v>
      </c>
      <c r="D1026" s="296">
        <v>1</v>
      </c>
      <c r="E1026" s="297">
        <v>820000000</v>
      </c>
      <c r="F1026" s="298"/>
      <c r="G1026" s="299">
        <v>274262</v>
      </c>
      <c r="H1026" s="299">
        <v>273606.5</v>
      </c>
      <c r="I1026" s="289">
        <f t="shared" si="15"/>
        <v>99.760994961022675</v>
      </c>
      <c r="J1026" s="324"/>
    </row>
    <row r="1027" spans="1:10" s="271" customFormat="1" ht="22.5" x14ac:dyDescent="0.2">
      <c r="A1027" s="295" t="s">
        <v>1336</v>
      </c>
      <c r="B1027" s="326">
        <v>915</v>
      </c>
      <c r="C1027" s="296">
        <v>8</v>
      </c>
      <c r="D1027" s="296">
        <v>1</v>
      </c>
      <c r="E1027" s="297">
        <v>820100000</v>
      </c>
      <c r="F1027" s="298"/>
      <c r="G1027" s="299">
        <v>274262</v>
      </c>
      <c r="H1027" s="299">
        <v>273606.5</v>
      </c>
      <c r="I1027" s="289">
        <f t="shared" si="15"/>
        <v>99.760994961022675</v>
      </c>
      <c r="J1027" s="324"/>
    </row>
    <row r="1028" spans="1:10" s="271" customFormat="1" ht="11.25" x14ac:dyDescent="0.2">
      <c r="A1028" s="295" t="s">
        <v>1337</v>
      </c>
      <c r="B1028" s="326">
        <v>915</v>
      </c>
      <c r="C1028" s="296">
        <v>8</v>
      </c>
      <c r="D1028" s="296">
        <v>1</v>
      </c>
      <c r="E1028" s="297">
        <v>820144300</v>
      </c>
      <c r="F1028" s="298"/>
      <c r="G1028" s="299">
        <v>263752</v>
      </c>
      <c r="H1028" s="299">
        <v>263715.40000000002</v>
      </c>
      <c r="I1028" s="289">
        <f t="shared" si="15"/>
        <v>99.986123327974781</v>
      </c>
      <c r="J1028" s="324"/>
    </row>
    <row r="1029" spans="1:10" s="271" customFormat="1" ht="22.5" x14ac:dyDescent="0.2">
      <c r="A1029" s="295" t="s">
        <v>724</v>
      </c>
      <c r="B1029" s="326">
        <v>915</v>
      </c>
      <c r="C1029" s="296">
        <v>8</v>
      </c>
      <c r="D1029" s="296">
        <v>1</v>
      </c>
      <c r="E1029" s="297">
        <v>820144300</v>
      </c>
      <c r="F1029" s="298">
        <v>600</v>
      </c>
      <c r="G1029" s="299">
        <v>263752</v>
      </c>
      <c r="H1029" s="299">
        <v>263715.40000000002</v>
      </c>
      <c r="I1029" s="289">
        <f t="shared" si="15"/>
        <v>99.986123327974781</v>
      </c>
      <c r="J1029" s="324"/>
    </row>
    <row r="1030" spans="1:10" s="271" customFormat="1" ht="11.25" x14ac:dyDescent="0.2">
      <c r="A1030" s="295" t="s">
        <v>1338</v>
      </c>
      <c r="B1030" s="326">
        <v>915</v>
      </c>
      <c r="C1030" s="296">
        <v>8</v>
      </c>
      <c r="D1030" s="296">
        <v>1</v>
      </c>
      <c r="E1030" s="297" t="s">
        <v>1339</v>
      </c>
      <c r="F1030" s="298"/>
      <c r="G1030" s="299">
        <v>10510</v>
      </c>
      <c r="H1030" s="299">
        <v>9891.1</v>
      </c>
      <c r="I1030" s="289">
        <f t="shared" si="15"/>
        <v>94.111322549952419</v>
      </c>
      <c r="J1030" s="324"/>
    </row>
    <row r="1031" spans="1:10" s="271" customFormat="1" ht="22.5" x14ac:dyDescent="0.2">
      <c r="A1031" s="295" t="s">
        <v>724</v>
      </c>
      <c r="B1031" s="326">
        <v>915</v>
      </c>
      <c r="C1031" s="296">
        <v>8</v>
      </c>
      <c r="D1031" s="296">
        <v>1</v>
      </c>
      <c r="E1031" s="297" t="s">
        <v>1339</v>
      </c>
      <c r="F1031" s="298">
        <v>600</v>
      </c>
      <c r="G1031" s="299">
        <v>10510</v>
      </c>
      <c r="H1031" s="299">
        <v>9891.1</v>
      </c>
      <c r="I1031" s="289">
        <f t="shared" si="15"/>
        <v>94.111322549952419</v>
      </c>
      <c r="J1031" s="324"/>
    </row>
    <row r="1032" spans="1:10" s="271" customFormat="1" ht="11.25" x14ac:dyDescent="0.2">
      <c r="A1032" s="295" t="s">
        <v>1340</v>
      </c>
      <c r="B1032" s="326">
        <v>915</v>
      </c>
      <c r="C1032" s="296">
        <v>8</v>
      </c>
      <c r="D1032" s="296">
        <v>1</v>
      </c>
      <c r="E1032" s="297">
        <v>850000000</v>
      </c>
      <c r="F1032" s="298"/>
      <c r="G1032" s="299">
        <v>73963.899999999994</v>
      </c>
      <c r="H1032" s="299">
        <v>71578.899999999994</v>
      </c>
      <c r="I1032" s="289">
        <f t="shared" si="15"/>
        <v>96.775453971464458</v>
      </c>
      <c r="J1032" s="324"/>
    </row>
    <row r="1033" spans="1:10" s="271" customFormat="1" ht="11.25" x14ac:dyDescent="0.2">
      <c r="A1033" s="295" t="s">
        <v>1334</v>
      </c>
      <c r="B1033" s="326">
        <v>915</v>
      </c>
      <c r="C1033" s="296">
        <v>8</v>
      </c>
      <c r="D1033" s="296">
        <v>1</v>
      </c>
      <c r="E1033" s="297" t="s">
        <v>1341</v>
      </c>
      <c r="F1033" s="298"/>
      <c r="G1033" s="299">
        <v>979.2</v>
      </c>
      <c r="H1033" s="299">
        <v>979.2</v>
      </c>
      <c r="I1033" s="289">
        <f t="shared" si="15"/>
        <v>100</v>
      </c>
      <c r="J1033" s="324"/>
    </row>
    <row r="1034" spans="1:10" s="271" customFormat="1" ht="11.25" x14ac:dyDescent="0.2">
      <c r="A1034" s="295" t="s">
        <v>710</v>
      </c>
      <c r="B1034" s="326">
        <v>915</v>
      </c>
      <c r="C1034" s="296">
        <v>8</v>
      </c>
      <c r="D1034" s="296">
        <v>1</v>
      </c>
      <c r="E1034" s="297" t="s">
        <v>1341</v>
      </c>
      <c r="F1034" s="298">
        <v>500</v>
      </c>
      <c r="G1034" s="299">
        <v>979.2</v>
      </c>
      <c r="H1034" s="299">
        <v>979.2</v>
      </c>
      <c r="I1034" s="289">
        <f t="shared" si="15"/>
        <v>100</v>
      </c>
      <c r="J1034" s="324"/>
    </row>
    <row r="1035" spans="1:10" s="271" customFormat="1" ht="11.25" x14ac:dyDescent="0.2">
      <c r="A1035" s="295" t="s">
        <v>1342</v>
      </c>
      <c r="B1035" s="326">
        <v>915</v>
      </c>
      <c r="C1035" s="296">
        <v>8</v>
      </c>
      <c r="D1035" s="296">
        <v>1</v>
      </c>
      <c r="E1035" s="297">
        <v>850100000</v>
      </c>
      <c r="F1035" s="298"/>
      <c r="G1035" s="299">
        <v>70084.7</v>
      </c>
      <c r="H1035" s="299">
        <v>67699.7</v>
      </c>
      <c r="I1035" s="289">
        <f t="shared" si="15"/>
        <v>96.596974803345091</v>
      </c>
      <c r="J1035" s="324"/>
    </row>
    <row r="1036" spans="1:10" s="271" customFormat="1" ht="11.25" x14ac:dyDescent="0.2">
      <c r="A1036" s="295" t="s">
        <v>1322</v>
      </c>
      <c r="B1036" s="326">
        <v>915</v>
      </c>
      <c r="C1036" s="296">
        <v>8</v>
      </c>
      <c r="D1036" s="296">
        <v>1</v>
      </c>
      <c r="E1036" s="297">
        <v>850143440</v>
      </c>
      <c r="F1036" s="298"/>
      <c r="G1036" s="299">
        <v>38145.199999999997</v>
      </c>
      <c r="H1036" s="299">
        <v>38145.199999999997</v>
      </c>
      <c r="I1036" s="289">
        <f t="shared" si="15"/>
        <v>100</v>
      </c>
      <c r="J1036" s="324"/>
    </row>
    <row r="1037" spans="1:10" s="271" customFormat="1" ht="11.25" x14ac:dyDescent="0.2">
      <c r="A1037" s="295" t="s">
        <v>698</v>
      </c>
      <c r="B1037" s="326">
        <v>915</v>
      </c>
      <c r="C1037" s="296">
        <v>8</v>
      </c>
      <c r="D1037" s="296">
        <v>1</v>
      </c>
      <c r="E1037" s="297">
        <v>850143440</v>
      </c>
      <c r="F1037" s="298">
        <v>200</v>
      </c>
      <c r="G1037" s="299">
        <v>3396.5</v>
      </c>
      <c r="H1037" s="299">
        <v>3396.5</v>
      </c>
      <c r="I1037" s="289">
        <f t="shared" si="15"/>
        <v>100</v>
      </c>
      <c r="J1037" s="324"/>
    </row>
    <row r="1038" spans="1:10" s="271" customFormat="1" ht="11.25" x14ac:dyDescent="0.2">
      <c r="A1038" s="295" t="s">
        <v>707</v>
      </c>
      <c r="B1038" s="326">
        <v>915</v>
      </c>
      <c r="C1038" s="296">
        <v>8</v>
      </c>
      <c r="D1038" s="296">
        <v>1</v>
      </c>
      <c r="E1038" s="297">
        <v>850143440</v>
      </c>
      <c r="F1038" s="298">
        <v>300</v>
      </c>
      <c r="G1038" s="299">
        <v>60</v>
      </c>
      <c r="H1038" s="299">
        <v>60</v>
      </c>
      <c r="I1038" s="289">
        <f t="shared" ref="I1038:I1101" si="16">+H1038/G1038*100</f>
        <v>100</v>
      </c>
      <c r="J1038" s="324"/>
    </row>
    <row r="1039" spans="1:10" s="271" customFormat="1" ht="22.5" x14ac:dyDescent="0.2">
      <c r="A1039" s="295" t="s">
        <v>724</v>
      </c>
      <c r="B1039" s="326">
        <v>915</v>
      </c>
      <c r="C1039" s="296">
        <v>8</v>
      </c>
      <c r="D1039" s="296">
        <v>1</v>
      </c>
      <c r="E1039" s="297">
        <v>850143440</v>
      </c>
      <c r="F1039" s="298">
        <v>600</v>
      </c>
      <c r="G1039" s="299">
        <v>34688.699999999997</v>
      </c>
      <c r="H1039" s="299">
        <v>34688.699999999997</v>
      </c>
      <c r="I1039" s="289">
        <f t="shared" si="16"/>
        <v>100</v>
      </c>
      <c r="J1039" s="324"/>
    </row>
    <row r="1040" spans="1:10" s="271" customFormat="1" ht="33.75" x14ac:dyDescent="0.2">
      <c r="A1040" s="295" t="s">
        <v>1343</v>
      </c>
      <c r="B1040" s="326">
        <v>915</v>
      </c>
      <c r="C1040" s="296">
        <v>8</v>
      </c>
      <c r="D1040" s="296">
        <v>1</v>
      </c>
      <c r="E1040" s="297" t="s">
        <v>1344</v>
      </c>
      <c r="F1040" s="298"/>
      <c r="G1040" s="299">
        <v>23139</v>
      </c>
      <c r="H1040" s="299">
        <v>22516.9</v>
      </c>
      <c r="I1040" s="289">
        <f t="shared" si="16"/>
        <v>97.311465491162124</v>
      </c>
      <c r="J1040" s="324"/>
    </row>
    <row r="1041" spans="1:10" s="271" customFormat="1" ht="11.25" x14ac:dyDescent="0.2">
      <c r="A1041" s="295" t="s">
        <v>698</v>
      </c>
      <c r="B1041" s="326">
        <v>915</v>
      </c>
      <c r="C1041" s="296">
        <v>8</v>
      </c>
      <c r="D1041" s="296">
        <v>1</v>
      </c>
      <c r="E1041" s="297" t="s">
        <v>1344</v>
      </c>
      <c r="F1041" s="298">
        <v>200</v>
      </c>
      <c r="G1041" s="299">
        <v>14539</v>
      </c>
      <c r="H1041" s="299">
        <v>13916.9</v>
      </c>
      <c r="I1041" s="289">
        <f t="shared" si="16"/>
        <v>95.721163766421341</v>
      </c>
      <c r="J1041" s="324"/>
    </row>
    <row r="1042" spans="1:10" s="271" customFormat="1" ht="11.25" x14ac:dyDescent="0.2">
      <c r="A1042" s="295" t="s">
        <v>710</v>
      </c>
      <c r="B1042" s="326">
        <v>915</v>
      </c>
      <c r="C1042" s="296">
        <v>8</v>
      </c>
      <c r="D1042" s="296">
        <v>1</v>
      </c>
      <c r="E1042" s="297" t="s">
        <v>1344</v>
      </c>
      <c r="F1042" s="298">
        <v>500</v>
      </c>
      <c r="G1042" s="299">
        <v>5600</v>
      </c>
      <c r="H1042" s="299">
        <v>5600</v>
      </c>
      <c r="I1042" s="289">
        <f t="shared" si="16"/>
        <v>100</v>
      </c>
      <c r="J1042" s="324"/>
    </row>
    <row r="1043" spans="1:10" s="271" customFormat="1" ht="22.5" x14ac:dyDescent="0.2">
      <c r="A1043" s="295" t="s">
        <v>724</v>
      </c>
      <c r="B1043" s="326">
        <v>915</v>
      </c>
      <c r="C1043" s="296">
        <v>8</v>
      </c>
      <c r="D1043" s="296">
        <v>1</v>
      </c>
      <c r="E1043" s="297" t="s">
        <v>1344</v>
      </c>
      <c r="F1043" s="298">
        <v>600</v>
      </c>
      <c r="G1043" s="299">
        <v>3000</v>
      </c>
      <c r="H1043" s="299">
        <v>3000</v>
      </c>
      <c r="I1043" s="289">
        <f t="shared" si="16"/>
        <v>100</v>
      </c>
      <c r="J1043" s="324"/>
    </row>
    <row r="1044" spans="1:10" s="271" customFormat="1" ht="22.5" x14ac:dyDescent="0.2">
      <c r="A1044" s="295" t="s">
        <v>1345</v>
      </c>
      <c r="B1044" s="326">
        <v>915</v>
      </c>
      <c r="C1044" s="296">
        <v>8</v>
      </c>
      <c r="D1044" s="296">
        <v>1</v>
      </c>
      <c r="E1044" s="297" t="s">
        <v>1346</v>
      </c>
      <c r="F1044" s="298"/>
      <c r="G1044" s="299">
        <v>8800.5</v>
      </c>
      <c r="H1044" s="299">
        <v>7037.6</v>
      </c>
      <c r="I1044" s="289">
        <f t="shared" si="16"/>
        <v>79.968183625930351</v>
      </c>
      <c r="J1044" s="324"/>
    </row>
    <row r="1045" spans="1:10" s="271" customFormat="1" ht="11.25" x14ac:dyDescent="0.2">
      <c r="A1045" s="295" t="s">
        <v>698</v>
      </c>
      <c r="B1045" s="326">
        <v>915</v>
      </c>
      <c r="C1045" s="296">
        <v>8</v>
      </c>
      <c r="D1045" s="296">
        <v>1</v>
      </c>
      <c r="E1045" s="297" t="s">
        <v>1346</v>
      </c>
      <c r="F1045" s="298">
        <v>200</v>
      </c>
      <c r="G1045" s="299">
        <v>8800.5</v>
      </c>
      <c r="H1045" s="299">
        <v>7037.6</v>
      </c>
      <c r="I1045" s="289">
        <f t="shared" si="16"/>
        <v>79.968183625930351</v>
      </c>
      <c r="J1045" s="324"/>
    </row>
    <row r="1046" spans="1:10" s="271" customFormat="1" ht="11.25" x14ac:dyDescent="0.2">
      <c r="A1046" s="295" t="s">
        <v>1347</v>
      </c>
      <c r="B1046" s="326">
        <v>915</v>
      </c>
      <c r="C1046" s="296">
        <v>8</v>
      </c>
      <c r="D1046" s="296">
        <v>1</v>
      </c>
      <c r="E1046" s="297" t="s">
        <v>1348</v>
      </c>
      <c r="F1046" s="298"/>
      <c r="G1046" s="299">
        <v>2900</v>
      </c>
      <c r="H1046" s="299">
        <v>2900</v>
      </c>
      <c r="I1046" s="289">
        <f t="shared" si="16"/>
        <v>100</v>
      </c>
      <c r="J1046" s="324"/>
    </row>
    <row r="1047" spans="1:10" s="271" customFormat="1" ht="11.25" x14ac:dyDescent="0.2">
      <c r="A1047" s="295" t="s">
        <v>1349</v>
      </c>
      <c r="B1047" s="326">
        <v>915</v>
      </c>
      <c r="C1047" s="296">
        <v>8</v>
      </c>
      <c r="D1047" s="296">
        <v>1</v>
      </c>
      <c r="E1047" s="297" t="s">
        <v>1350</v>
      </c>
      <c r="F1047" s="298"/>
      <c r="G1047" s="299">
        <v>2900</v>
      </c>
      <c r="H1047" s="299">
        <v>2900</v>
      </c>
      <c r="I1047" s="289">
        <f t="shared" si="16"/>
        <v>100</v>
      </c>
      <c r="J1047" s="324"/>
    </row>
    <row r="1048" spans="1:10" s="271" customFormat="1" ht="22.5" x14ac:dyDescent="0.2">
      <c r="A1048" s="295" t="s">
        <v>724</v>
      </c>
      <c r="B1048" s="326">
        <v>915</v>
      </c>
      <c r="C1048" s="296">
        <v>8</v>
      </c>
      <c r="D1048" s="296">
        <v>1</v>
      </c>
      <c r="E1048" s="297" t="s">
        <v>1350</v>
      </c>
      <c r="F1048" s="298">
        <v>600</v>
      </c>
      <c r="G1048" s="299">
        <v>2600</v>
      </c>
      <c r="H1048" s="299">
        <v>2600</v>
      </c>
      <c r="I1048" s="289">
        <f t="shared" si="16"/>
        <v>100</v>
      </c>
      <c r="J1048" s="324"/>
    </row>
    <row r="1049" spans="1:10" s="271" customFormat="1" ht="11.25" x14ac:dyDescent="0.2">
      <c r="A1049" s="295" t="s">
        <v>713</v>
      </c>
      <c r="B1049" s="326">
        <v>915</v>
      </c>
      <c r="C1049" s="296">
        <v>8</v>
      </c>
      <c r="D1049" s="296">
        <v>1</v>
      </c>
      <c r="E1049" s="297" t="s">
        <v>1350</v>
      </c>
      <c r="F1049" s="298">
        <v>800</v>
      </c>
      <c r="G1049" s="299">
        <v>300</v>
      </c>
      <c r="H1049" s="299">
        <v>300</v>
      </c>
      <c r="I1049" s="289">
        <f t="shared" si="16"/>
        <v>100</v>
      </c>
      <c r="J1049" s="324"/>
    </row>
    <row r="1050" spans="1:10" s="271" customFormat="1" ht="11.25" x14ac:dyDescent="0.2">
      <c r="A1050" s="295" t="s">
        <v>1351</v>
      </c>
      <c r="B1050" s="326">
        <v>915</v>
      </c>
      <c r="C1050" s="296">
        <v>8</v>
      </c>
      <c r="D1050" s="296">
        <v>1</v>
      </c>
      <c r="E1050" s="297">
        <v>1400000000</v>
      </c>
      <c r="F1050" s="298"/>
      <c r="G1050" s="299">
        <v>200</v>
      </c>
      <c r="H1050" s="299">
        <v>200</v>
      </c>
      <c r="I1050" s="289">
        <f t="shared" si="16"/>
        <v>100</v>
      </c>
      <c r="J1050" s="324"/>
    </row>
    <row r="1051" spans="1:10" s="271" customFormat="1" ht="22.5" x14ac:dyDescent="0.2">
      <c r="A1051" s="295" t="s">
        <v>1352</v>
      </c>
      <c r="B1051" s="326">
        <v>915</v>
      </c>
      <c r="C1051" s="296">
        <v>8</v>
      </c>
      <c r="D1051" s="296">
        <v>1</v>
      </c>
      <c r="E1051" s="297">
        <v>1420000000</v>
      </c>
      <c r="F1051" s="298"/>
      <c r="G1051" s="299">
        <v>200</v>
      </c>
      <c r="H1051" s="299">
        <v>200</v>
      </c>
      <c r="I1051" s="289">
        <f t="shared" si="16"/>
        <v>100</v>
      </c>
      <c r="J1051" s="324"/>
    </row>
    <row r="1052" spans="1:10" s="271" customFormat="1" ht="22.5" x14ac:dyDescent="0.2">
      <c r="A1052" s="295" t="s">
        <v>1353</v>
      </c>
      <c r="B1052" s="326">
        <v>915</v>
      </c>
      <c r="C1052" s="296">
        <v>8</v>
      </c>
      <c r="D1052" s="296">
        <v>1</v>
      </c>
      <c r="E1052" s="297">
        <v>1420020150</v>
      </c>
      <c r="F1052" s="298"/>
      <c r="G1052" s="299">
        <v>200</v>
      </c>
      <c r="H1052" s="299">
        <v>200</v>
      </c>
      <c r="I1052" s="289">
        <f t="shared" si="16"/>
        <v>100</v>
      </c>
      <c r="J1052" s="324"/>
    </row>
    <row r="1053" spans="1:10" s="271" customFormat="1" ht="22.5" x14ac:dyDescent="0.2">
      <c r="A1053" s="295" t="s">
        <v>724</v>
      </c>
      <c r="B1053" s="326">
        <v>915</v>
      </c>
      <c r="C1053" s="296">
        <v>8</v>
      </c>
      <c r="D1053" s="296">
        <v>1</v>
      </c>
      <c r="E1053" s="297">
        <v>1420020150</v>
      </c>
      <c r="F1053" s="298">
        <v>600</v>
      </c>
      <c r="G1053" s="299">
        <v>200</v>
      </c>
      <c r="H1053" s="299">
        <v>200</v>
      </c>
      <c r="I1053" s="289">
        <f t="shared" si="16"/>
        <v>100</v>
      </c>
      <c r="J1053" s="324"/>
    </row>
    <row r="1054" spans="1:10" s="285" customFormat="1" ht="11.25" x14ac:dyDescent="0.15">
      <c r="A1054" s="295" t="s">
        <v>1159</v>
      </c>
      <c r="B1054" s="326">
        <v>915</v>
      </c>
      <c r="C1054" s="296">
        <v>8</v>
      </c>
      <c r="D1054" s="296">
        <v>1</v>
      </c>
      <c r="E1054" s="297">
        <v>2400000000</v>
      </c>
      <c r="F1054" s="298"/>
      <c r="G1054" s="299">
        <v>200</v>
      </c>
      <c r="H1054" s="299">
        <v>200</v>
      </c>
      <c r="I1054" s="289">
        <f t="shared" si="16"/>
        <v>100</v>
      </c>
      <c r="J1054" s="324"/>
    </row>
    <row r="1055" spans="1:10" s="271" customFormat="1" ht="33.75" x14ac:dyDescent="0.2">
      <c r="A1055" s="295" t="s">
        <v>1160</v>
      </c>
      <c r="B1055" s="326">
        <v>915</v>
      </c>
      <c r="C1055" s="296">
        <v>8</v>
      </c>
      <c r="D1055" s="296">
        <v>1</v>
      </c>
      <c r="E1055" s="297">
        <v>2410000000</v>
      </c>
      <c r="F1055" s="298"/>
      <c r="G1055" s="299">
        <v>200</v>
      </c>
      <c r="H1055" s="299">
        <v>200</v>
      </c>
      <c r="I1055" s="289">
        <f t="shared" si="16"/>
        <v>100</v>
      </c>
      <c r="J1055" s="324"/>
    </row>
    <row r="1056" spans="1:10" s="271" customFormat="1" ht="22.5" x14ac:dyDescent="0.2">
      <c r="A1056" s="295" t="s">
        <v>1354</v>
      </c>
      <c r="B1056" s="326">
        <v>915</v>
      </c>
      <c r="C1056" s="296">
        <v>8</v>
      </c>
      <c r="D1056" s="296">
        <v>1</v>
      </c>
      <c r="E1056" s="297">
        <v>2410100000</v>
      </c>
      <c r="F1056" s="298"/>
      <c r="G1056" s="299">
        <v>200</v>
      </c>
      <c r="H1056" s="299">
        <v>200</v>
      </c>
      <c r="I1056" s="289">
        <f t="shared" si="16"/>
        <v>100</v>
      </c>
      <c r="J1056" s="324"/>
    </row>
    <row r="1057" spans="1:10" s="271" customFormat="1" ht="22.5" x14ac:dyDescent="0.2">
      <c r="A1057" s="295" t="s">
        <v>1355</v>
      </c>
      <c r="B1057" s="326">
        <v>915</v>
      </c>
      <c r="C1057" s="296">
        <v>8</v>
      </c>
      <c r="D1057" s="296">
        <v>1</v>
      </c>
      <c r="E1057" s="297">
        <v>2410142250</v>
      </c>
      <c r="F1057" s="298"/>
      <c r="G1057" s="299">
        <v>200</v>
      </c>
      <c r="H1057" s="299">
        <v>200</v>
      </c>
      <c r="I1057" s="289">
        <f t="shared" si="16"/>
        <v>100</v>
      </c>
      <c r="J1057" s="324"/>
    </row>
    <row r="1058" spans="1:10" s="271" customFormat="1" ht="22.5" x14ac:dyDescent="0.2">
      <c r="A1058" s="295" t="s">
        <v>724</v>
      </c>
      <c r="B1058" s="326">
        <v>915</v>
      </c>
      <c r="C1058" s="296">
        <v>8</v>
      </c>
      <c r="D1058" s="296">
        <v>1</v>
      </c>
      <c r="E1058" s="297">
        <v>2410142250</v>
      </c>
      <c r="F1058" s="298">
        <v>600</v>
      </c>
      <c r="G1058" s="299">
        <v>200</v>
      </c>
      <c r="H1058" s="299">
        <v>200</v>
      </c>
      <c r="I1058" s="289">
        <f t="shared" si="16"/>
        <v>100</v>
      </c>
      <c r="J1058" s="324"/>
    </row>
    <row r="1059" spans="1:10" s="271" customFormat="1" ht="11.25" x14ac:dyDescent="0.2">
      <c r="A1059" s="295" t="s">
        <v>1365</v>
      </c>
      <c r="B1059" s="326">
        <v>915</v>
      </c>
      <c r="C1059" s="296">
        <v>8</v>
      </c>
      <c r="D1059" s="296">
        <v>4</v>
      </c>
      <c r="E1059" s="297"/>
      <c r="F1059" s="298"/>
      <c r="G1059" s="299">
        <v>62917.9</v>
      </c>
      <c r="H1059" s="299">
        <v>62633</v>
      </c>
      <c r="I1059" s="289">
        <f t="shared" si="16"/>
        <v>99.547187684267911</v>
      </c>
      <c r="J1059" s="324"/>
    </row>
    <row r="1060" spans="1:10" s="271" customFormat="1" ht="11.25" x14ac:dyDescent="0.2">
      <c r="A1060" s="295" t="s">
        <v>725</v>
      </c>
      <c r="B1060" s="326">
        <v>915</v>
      </c>
      <c r="C1060" s="296">
        <v>8</v>
      </c>
      <c r="D1060" s="296">
        <v>4</v>
      </c>
      <c r="E1060" s="297">
        <v>8800000000</v>
      </c>
      <c r="F1060" s="298"/>
      <c r="G1060" s="299">
        <v>42688.1</v>
      </c>
      <c r="H1060" s="299">
        <v>42471.4</v>
      </c>
      <c r="I1060" s="289">
        <f t="shared" si="16"/>
        <v>99.492364382579694</v>
      </c>
      <c r="J1060" s="324"/>
    </row>
    <row r="1061" spans="1:10" s="271" customFormat="1" ht="22.5" x14ac:dyDescent="0.2">
      <c r="A1061" s="295" t="s">
        <v>1367</v>
      </c>
      <c r="B1061" s="326">
        <v>915</v>
      </c>
      <c r="C1061" s="296">
        <v>8</v>
      </c>
      <c r="D1061" s="296">
        <v>4</v>
      </c>
      <c r="E1061" s="297">
        <v>8800045200</v>
      </c>
      <c r="F1061" s="298"/>
      <c r="G1061" s="299">
        <v>42688.1</v>
      </c>
      <c r="H1061" s="299">
        <v>42471.4</v>
      </c>
      <c r="I1061" s="289">
        <f t="shared" si="16"/>
        <v>99.492364382579694</v>
      </c>
      <c r="J1061" s="324"/>
    </row>
    <row r="1062" spans="1:10" s="271" customFormat="1" ht="22.5" x14ac:dyDescent="0.2">
      <c r="A1062" s="295" t="s">
        <v>724</v>
      </c>
      <c r="B1062" s="326">
        <v>915</v>
      </c>
      <c r="C1062" s="296">
        <v>8</v>
      </c>
      <c r="D1062" s="296">
        <v>4</v>
      </c>
      <c r="E1062" s="297">
        <v>8800045200</v>
      </c>
      <c r="F1062" s="298">
        <v>600</v>
      </c>
      <c r="G1062" s="299">
        <v>42688.1</v>
      </c>
      <c r="H1062" s="299">
        <v>42471.4</v>
      </c>
      <c r="I1062" s="289">
        <f t="shared" si="16"/>
        <v>99.492364382579694</v>
      </c>
      <c r="J1062" s="324"/>
    </row>
    <row r="1063" spans="1:10" s="271" customFormat="1" ht="11.25" x14ac:dyDescent="0.2">
      <c r="A1063" s="295" t="s">
        <v>712</v>
      </c>
      <c r="B1063" s="326">
        <v>915</v>
      </c>
      <c r="C1063" s="296">
        <v>8</v>
      </c>
      <c r="D1063" s="296">
        <v>4</v>
      </c>
      <c r="E1063" s="297">
        <v>8900000000</v>
      </c>
      <c r="F1063" s="298"/>
      <c r="G1063" s="299">
        <v>20229.8</v>
      </c>
      <c r="H1063" s="299">
        <v>20161.599999999999</v>
      </c>
      <c r="I1063" s="289">
        <f t="shared" si="16"/>
        <v>99.662873582536648</v>
      </c>
      <c r="J1063" s="324"/>
    </row>
    <row r="1064" spans="1:10" s="271" customFormat="1" ht="11.25" x14ac:dyDescent="0.2">
      <c r="A1064" s="295" t="s">
        <v>712</v>
      </c>
      <c r="B1064" s="326">
        <v>915</v>
      </c>
      <c r="C1064" s="296">
        <v>8</v>
      </c>
      <c r="D1064" s="296">
        <v>4</v>
      </c>
      <c r="E1064" s="297">
        <v>8900000110</v>
      </c>
      <c r="F1064" s="298"/>
      <c r="G1064" s="299">
        <v>18988.8</v>
      </c>
      <c r="H1064" s="299">
        <v>18988.8</v>
      </c>
      <c r="I1064" s="289">
        <f t="shared" si="16"/>
        <v>100</v>
      </c>
      <c r="J1064" s="324"/>
    </row>
    <row r="1065" spans="1:10" s="271" customFormat="1" ht="33.75" x14ac:dyDescent="0.2">
      <c r="A1065" s="295" t="s">
        <v>695</v>
      </c>
      <c r="B1065" s="326">
        <v>915</v>
      </c>
      <c r="C1065" s="296">
        <v>8</v>
      </c>
      <c r="D1065" s="296">
        <v>4</v>
      </c>
      <c r="E1065" s="297">
        <v>8900000110</v>
      </c>
      <c r="F1065" s="298">
        <v>100</v>
      </c>
      <c r="G1065" s="299">
        <v>18988.8</v>
      </c>
      <c r="H1065" s="299">
        <v>18988.8</v>
      </c>
      <c r="I1065" s="289">
        <f t="shared" si="16"/>
        <v>100</v>
      </c>
      <c r="J1065" s="324"/>
    </row>
    <row r="1066" spans="1:10" s="285" customFormat="1" ht="11.25" x14ac:dyDescent="0.15">
      <c r="A1066" s="295" t="s">
        <v>712</v>
      </c>
      <c r="B1066" s="326">
        <v>915</v>
      </c>
      <c r="C1066" s="296">
        <v>8</v>
      </c>
      <c r="D1066" s="296">
        <v>4</v>
      </c>
      <c r="E1066" s="297">
        <v>8900000190</v>
      </c>
      <c r="F1066" s="298"/>
      <c r="G1066" s="299">
        <v>1046.9000000000001</v>
      </c>
      <c r="H1066" s="299">
        <v>978.9</v>
      </c>
      <c r="I1066" s="289">
        <f t="shared" si="16"/>
        <v>93.504632725188642</v>
      </c>
      <c r="J1066" s="324"/>
    </row>
    <row r="1067" spans="1:10" s="271" customFormat="1" ht="33.75" x14ac:dyDescent="0.2">
      <c r="A1067" s="295" t="s">
        <v>695</v>
      </c>
      <c r="B1067" s="326">
        <v>915</v>
      </c>
      <c r="C1067" s="296">
        <v>8</v>
      </c>
      <c r="D1067" s="296">
        <v>4</v>
      </c>
      <c r="E1067" s="297">
        <v>8900000190</v>
      </c>
      <c r="F1067" s="298">
        <v>100</v>
      </c>
      <c r="G1067" s="299">
        <v>67.400000000000006</v>
      </c>
      <c r="H1067" s="299">
        <v>67.400000000000006</v>
      </c>
      <c r="I1067" s="289">
        <f t="shared" si="16"/>
        <v>100</v>
      </c>
      <c r="J1067" s="324"/>
    </row>
    <row r="1068" spans="1:10" s="271" customFormat="1" ht="11.25" x14ac:dyDescent="0.2">
      <c r="A1068" s="295" t="s">
        <v>698</v>
      </c>
      <c r="B1068" s="326">
        <v>915</v>
      </c>
      <c r="C1068" s="296">
        <v>8</v>
      </c>
      <c r="D1068" s="296">
        <v>4</v>
      </c>
      <c r="E1068" s="297">
        <v>8900000190</v>
      </c>
      <c r="F1068" s="298">
        <v>200</v>
      </c>
      <c r="G1068" s="299">
        <v>962.3</v>
      </c>
      <c r="H1068" s="299">
        <v>894.3</v>
      </c>
      <c r="I1068" s="289">
        <f t="shared" si="16"/>
        <v>92.933596591499537</v>
      </c>
      <c r="J1068" s="324"/>
    </row>
    <row r="1069" spans="1:10" s="271" customFormat="1" ht="11.25" x14ac:dyDescent="0.2">
      <c r="A1069" s="295" t="s">
        <v>713</v>
      </c>
      <c r="B1069" s="326">
        <v>915</v>
      </c>
      <c r="C1069" s="296">
        <v>8</v>
      </c>
      <c r="D1069" s="296">
        <v>4</v>
      </c>
      <c r="E1069" s="297">
        <v>8900000190</v>
      </c>
      <c r="F1069" s="298">
        <v>800</v>
      </c>
      <c r="G1069" s="299">
        <v>17.2</v>
      </c>
      <c r="H1069" s="299">
        <v>17.2</v>
      </c>
      <c r="I1069" s="289">
        <f t="shared" si="16"/>
        <v>100</v>
      </c>
      <c r="J1069" s="324"/>
    </row>
    <row r="1070" spans="1:10" s="271" customFormat="1" ht="11.25" x14ac:dyDescent="0.2">
      <c r="A1070" s="295" t="s">
        <v>712</v>
      </c>
      <c r="B1070" s="326">
        <v>915</v>
      </c>
      <c r="C1070" s="296">
        <v>8</v>
      </c>
      <c r="D1070" s="296">
        <v>4</v>
      </c>
      <c r="E1070" s="297">
        <v>8900000870</v>
      </c>
      <c r="F1070" s="298"/>
      <c r="G1070" s="299">
        <v>194.1</v>
      </c>
      <c r="H1070" s="299">
        <v>193.9</v>
      </c>
      <c r="I1070" s="289">
        <f t="shared" si="16"/>
        <v>99.896960329726951</v>
      </c>
      <c r="J1070" s="324"/>
    </row>
    <row r="1071" spans="1:10" s="271" customFormat="1" ht="33.75" x14ac:dyDescent="0.2">
      <c r="A1071" s="295" t="s">
        <v>695</v>
      </c>
      <c r="B1071" s="326">
        <v>915</v>
      </c>
      <c r="C1071" s="296">
        <v>8</v>
      </c>
      <c r="D1071" s="296">
        <v>4</v>
      </c>
      <c r="E1071" s="297">
        <v>8900000870</v>
      </c>
      <c r="F1071" s="298">
        <v>100</v>
      </c>
      <c r="G1071" s="299">
        <v>194.1</v>
      </c>
      <c r="H1071" s="299">
        <v>193.9</v>
      </c>
      <c r="I1071" s="289">
        <f t="shared" si="16"/>
        <v>99.896960329726951</v>
      </c>
      <c r="J1071" s="324"/>
    </row>
    <row r="1072" spans="1:10" s="271" customFormat="1" ht="11.25" x14ac:dyDescent="0.2">
      <c r="A1072" s="295" t="s">
        <v>1464</v>
      </c>
      <c r="B1072" s="326">
        <v>915</v>
      </c>
      <c r="C1072" s="296">
        <v>10</v>
      </c>
      <c r="D1072" s="296"/>
      <c r="E1072" s="297"/>
      <c r="F1072" s="298"/>
      <c r="G1072" s="299">
        <v>3669</v>
      </c>
      <c r="H1072" s="299">
        <v>3649.8</v>
      </c>
      <c r="I1072" s="289">
        <f t="shared" si="16"/>
        <v>99.4766966475879</v>
      </c>
      <c r="J1072" s="324"/>
    </row>
    <row r="1073" spans="1:10" s="271" customFormat="1" ht="11.25" x14ac:dyDescent="0.2">
      <c r="A1073" s="295" t="s">
        <v>1476</v>
      </c>
      <c r="B1073" s="326">
        <v>915</v>
      </c>
      <c r="C1073" s="296">
        <v>10</v>
      </c>
      <c r="D1073" s="296">
        <v>3</v>
      </c>
      <c r="E1073" s="297"/>
      <c r="F1073" s="298"/>
      <c r="G1073" s="299">
        <v>1000</v>
      </c>
      <c r="H1073" s="299">
        <v>980.8</v>
      </c>
      <c r="I1073" s="289">
        <f t="shared" si="16"/>
        <v>98.08</v>
      </c>
      <c r="J1073" s="324"/>
    </row>
    <row r="1074" spans="1:10" s="271" customFormat="1" ht="22.5" x14ac:dyDescent="0.2">
      <c r="A1074" s="295" t="s">
        <v>1005</v>
      </c>
      <c r="B1074" s="326">
        <v>915</v>
      </c>
      <c r="C1074" s="296">
        <v>10</v>
      </c>
      <c r="D1074" s="296">
        <v>3</v>
      </c>
      <c r="E1074" s="297">
        <v>1600000000</v>
      </c>
      <c r="F1074" s="298"/>
      <c r="G1074" s="299">
        <v>1000</v>
      </c>
      <c r="H1074" s="299">
        <v>980.8</v>
      </c>
      <c r="I1074" s="289">
        <f t="shared" si="16"/>
        <v>98.08</v>
      </c>
      <c r="J1074" s="324"/>
    </row>
    <row r="1075" spans="1:10" s="271" customFormat="1" ht="11.25" x14ac:dyDescent="0.2">
      <c r="A1075" s="295" t="s">
        <v>1517</v>
      </c>
      <c r="B1075" s="326">
        <v>915</v>
      </c>
      <c r="C1075" s="296">
        <v>10</v>
      </c>
      <c r="D1075" s="296">
        <v>3</v>
      </c>
      <c r="E1075" s="297">
        <v>1650000000</v>
      </c>
      <c r="F1075" s="298"/>
      <c r="G1075" s="299">
        <v>1000</v>
      </c>
      <c r="H1075" s="299">
        <v>980.8</v>
      </c>
      <c r="I1075" s="289">
        <f t="shared" si="16"/>
        <v>98.08</v>
      </c>
      <c r="J1075" s="324"/>
    </row>
    <row r="1076" spans="1:10" s="271" customFormat="1" ht="11.25" x14ac:dyDescent="0.2">
      <c r="A1076" s="295" t="s">
        <v>1518</v>
      </c>
      <c r="B1076" s="326">
        <v>915</v>
      </c>
      <c r="C1076" s="296">
        <v>10</v>
      </c>
      <c r="D1076" s="296">
        <v>3</v>
      </c>
      <c r="E1076" s="297">
        <v>1650082010</v>
      </c>
      <c r="F1076" s="298"/>
      <c r="G1076" s="299">
        <v>1000</v>
      </c>
      <c r="H1076" s="299">
        <v>980.8</v>
      </c>
      <c r="I1076" s="289">
        <f t="shared" si="16"/>
        <v>98.08</v>
      </c>
      <c r="J1076" s="324"/>
    </row>
    <row r="1077" spans="1:10" s="271" customFormat="1" ht="11.25" x14ac:dyDescent="0.2">
      <c r="A1077" s="295" t="s">
        <v>707</v>
      </c>
      <c r="B1077" s="326">
        <v>915</v>
      </c>
      <c r="C1077" s="296">
        <v>10</v>
      </c>
      <c r="D1077" s="296">
        <v>3</v>
      </c>
      <c r="E1077" s="297">
        <v>1650082010</v>
      </c>
      <c r="F1077" s="298">
        <v>300</v>
      </c>
      <c r="G1077" s="299">
        <v>1000</v>
      </c>
      <c r="H1077" s="299">
        <v>980.8</v>
      </c>
      <c r="I1077" s="289">
        <f t="shared" si="16"/>
        <v>98.08</v>
      </c>
      <c r="J1077" s="324"/>
    </row>
    <row r="1078" spans="1:10" s="271" customFormat="1" ht="11.25" x14ac:dyDescent="0.2">
      <c r="A1078" s="295" t="s">
        <v>1526</v>
      </c>
      <c r="B1078" s="326">
        <v>915</v>
      </c>
      <c r="C1078" s="296">
        <v>10</v>
      </c>
      <c r="D1078" s="296">
        <v>4</v>
      </c>
      <c r="E1078" s="297"/>
      <c r="F1078" s="298"/>
      <c r="G1078" s="299">
        <v>2619</v>
      </c>
      <c r="H1078" s="299">
        <v>2619</v>
      </c>
      <c r="I1078" s="289">
        <f t="shared" si="16"/>
        <v>100</v>
      </c>
      <c r="J1078" s="324"/>
    </row>
    <row r="1079" spans="1:10" s="271" customFormat="1" ht="22.5" x14ac:dyDescent="0.2">
      <c r="A1079" s="295" t="s">
        <v>1204</v>
      </c>
      <c r="B1079" s="326">
        <v>915</v>
      </c>
      <c r="C1079" s="296">
        <v>10</v>
      </c>
      <c r="D1079" s="296">
        <v>4</v>
      </c>
      <c r="E1079" s="297">
        <v>1000000000</v>
      </c>
      <c r="F1079" s="298"/>
      <c r="G1079" s="299">
        <v>2619</v>
      </c>
      <c r="H1079" s="299">
        <v>2619</v>
      </c>
      <c r="I1079" s="289">
        <f t="shared" si="16"/>
        <v>100</v>
      </c>
      <c r="J1079" s="324"/>
    </row>
    <row r="1080" spans="1:10" s="271" customFormat="1" ht="22.5" x14ac:dyDescent="0.2">
      <c r="A1080" s="295" t="s">
        <v>1506</v>
      </c>
      <c r="B1080" s="326">
        <v>915</v>
      </c>
      <c r="C1080" s="296">
        <v>10</v>
      </c>
      <c r="D1080" s="296">
        <v>4</v>
      </c>
      <c r="E1080" s="297">
        <v>1030000000</v>
      </c>
      <c r="F1080" s="298"/>
      <c r="G1080" s="299">
        <v>2619</v>
      </c>
      <c r="H1080" s="299">
        <v>2619</v>
      </c>
      <c r="I1080" s="289">
        <f t="shared" si="16"/>
        <v>100</v>
      </c>
      <c r="J1080" s="324"/>
    </row>
    <row r="1081" spans="1:10" s="271" customFormat="1" ht="11.25" x14ac:dyDescent="0.2">
      <c r="A1081" s="295" t="s">
        <v>1508</v>
      </c>
      <c r="B1081" s="326">
        <v>915</v>
      </c>
      <c r="C1081" s="296">
        <v>10</v>
      </c>
      <c r="D1081" s="296">
        <v>4</v>
      </c>
      <c r="E1081" s="297">
        <v>1030100000</v>
      </c>
      <c r="F1081" s="298"/>
      <c r="G1081" s="299">
        <v>2619</v>
      </c>
      <c r="H1081" s="299">
        <v>2619</v>
      </c>
      <c r="I1081" s="289">
        <f t="shared" si="16"/>
        <v>100</v>
      </c>
      <c r="J1081" s="324"/>
    </row>
    <row r="1082" spans="1:10" s="271" customFormat="1" ht="45" x14ac:dyDescent="0.2">
      <c r="A1082" s="295" t="s">
        <v>1529</v>
      </c>
      <c r="B1082" s="326">
        <v>915</v>
      </c>
      <c r="C1082" s="296">
        <v>10</v>
      </c>
      <c r="D1082" s="296">
        <v>4</v>
      </c>
      <c r="E1082" s="297">
        <v>1030189073</v>
      </c>
      <c r="F1082" s="298"/>
      <c r="G1082" s="299">
        <v>2619</v>
      </c>
      <c r="H1082" s="299">
        <v>2619</v>
      </c>
      <c r="I1082" s="289">
        <f t="shared" si="16"/>
        <v>100</v>
      </c>
      <c r="J1082" s="324"/>
    </row>
    <row r="1083" spans="1:10" s="271" customFormat="1" ht="11.25" x14ac:dyDescent="0.2">
      <c r="A1083" s="295" t="s">
        <v>707</v>
      </c>
      <c r="B1083" s="326">
        <v>915</v>
      </c>
      <c r="C1083" s="296">
        <v>10</v>
      </c>
      <c r="D1083" s="296">
        <v>4</v>
      </c>
      <c r="E1083" s="297">
        <v>1030189073</v>
      </c>
      <c r="F1083" s="298">
        <v>300</v>
      </c>
      <c r="G1083" s="299">
        <v>2619</v>
      </c>
      <c r="H1083" s="299">
        <v>2619</v>
      </c>
      <c r="I1083" s="289">
        <f t="shared" si="16"/>
        <v>100</v>
      </c>
      <c r="J1083" s="324"/>
    </row>
    <row r="1084" spans="1:10" s="271" customFormat="1" ht="11.25" x14ac:dyDescent="0.2">
      <c r="A1084" s="295" t="s">
        <v>1558</v>
      </c>
      <c r="B1084" s="326">
        <v>915</v>
      </c>
      <c r="C1084" s="296">
        <v>10</v>
      </c>
      <c r="D1084" s="296">
        <v>6</v>
      </c>
      <c r="E1084" s="297"/>
      <c r="F1084" s="298"/>
      <c r="G1084" s="299">
        <v>50</v>
      </c>
      <c r="H1084" s="299">
        <v>50</v>
      </c>
      <c r="I1084" s="289">
        <f t="shared" si="16"/>
        <v>100</v>
      </c>
      <c r="J1084" s="324"/>
    </row>
    <row r="1085" spans="1:10" s="271" customFormat="1" ht="22.5" x14ac:dyDescent="0.2">
      <c r="A1085" s="295" t="s">
        <v>1306</v>
      </c>
      <c r="B1085" s="326">
        <v>915</v>
      </c>
      <c r="C1085" s="296">
        <v>10</v>
      </c>
      <c r="D1085" s="296">
        <v>6</v>
      </c>
      <c r="E1085" s="297">
        <v>3700000000</v>
      </c>
      <c r="F1085" s="298"/>
      <c r="G1085" s="299">
        <v>50</v>
      </c>
      <c r="H1085" s="299">
        <v>50</v>
      </c>
      <c r="I1085" s="289">
        <f t="shared" si="16"/>
        <v>100</v>
      </c>
      <c r="J1085" s="324"/>
    </row>
    <row r="1086" spans="1:10" s="271" customFormat="1" ht="22.5" x14ac:dyDescent="0.2">
      <c r="A1086" s="295" t="s">
        <v>1568</v>
      </c>
      <c r="B1086" s="326">
        <v>915</v>
      </c>
      <c r="C1086" s="296">
        <v>10</v>
      </c>
      <c r="D1086" s="296">
        <v>6</v>
      </c>
      <c r="E1086" s="297">
        <v>3700400000</v>
      </c>
      <c r="F1086" s="298"/>
      <c r="G1086" s="299">
        <v>50</v>
      </c>
      <c r="H1086" s="299">
        <v>50</v>
      </c>
      <c r="I1086" s="289">
        <f t="shared" si="16"/>
        <v>100</v>
      </c>
      <c r="J1086" s="324"/>
    </row>
    <row r="1087" spans="1:10" s="271" customFormat="1" ht="22.5" x14ac:dyDescent="0.2">
      <c r="A1087" s="295" t="s">
        <v>1569</v>
      </c>
      <c r="B1087" s="326">
        <v>915</v>
      </c>
      <c r="C1087" s="296">
        <v>10</v>
      </c>
      <c r="D1087" s="296">
        <v>6</v>
      </c>
      <c r="E1087" s="297">
        <v>3700403010</v>
      </c>
      <c r="F1087" s="298"/>
      <c r="G1087" s="299">
        <v>50</v>
      </c>
      <c r="H1087" s="299">
        <v>50</v>
      </c>
      <c r="I1087" s="289">
        <f t="shared" si="16"/>
        <v>100</v>
      </c>
      <c r="J1087" s="324"/>
    </row>
    <row r="1088" spans="1:10" s="271" customFormat="1" ht="22.5" x14ac:dyDescent="0.2">
      <c r="A1088" s="295" t="s">
        <v>724</v>
      </c>
      <c r="B1088" s="326">
        <v>915</v>
      </c>
      <c r="C1088" s="296">
        <v>10</v>
      </c>
      <c r="D1088" s="296">
        <v>6</v>
      </c>
      <c r="E1088" s="297">
        <v>3700403010</v>
      </c>
      <c r="F1088" s="298">
        <v>600</v>
      </c>
      <c r="G1088" s="299">
        <v>50</v>
      </c>
      <c r="H1088" s="299">
        <v>50</v>
      </c>
      <c r="I1088" s="289">
        <f t="shared" si="16"/>
        <v>100</v>
      </c>
      <c r="J1088" s="324"/>
    </row>
    <row r="1089" spans="1:10" s="285" customFormat="1" ht="10.5" x14ac:dyDescent="0.15">
      <c r="A1089" s="291" t="s">
        <v>1663</v>
      </c>
      <c r="B1089" s="325">
        <v>916</v>
      </c>
      <c r="C1089" s="292"/>
      <c r="D1089" s="292"/>
      <c r="E1089" s="293"/>
      <c r="F1089" s="294"/>
      <c r="G1089" s="282">
        <v>8261.2000000000007</v>
      </c>
      <c r="H1089" s="282">
        <v>7712.2</v>
      </c>
      <c r="I1089" s="283">
        <f t="shared" si="16"/>
        <v>93.35447634726188</v>
      </c>
      <c r="J1089" s="319"/>
    </row>
    <row r="1090" spans="1:10" s="271" customFormat="1" ht="11.25" x14ac:dyDescent="0.2">
      <c r="A1090" s="295" t="s">
        <v>692</v>
      </c>
      <c r="B1090" s="326">
        <v>916</v>
      </c>
      <c r="C1090" s="296">
        <v>1</v>
      </c>
      <c r="D1090" s="296"/>
      <c r="E1090" s="297"/>
      <c r="F1090" s="298"/>
      <c r="G1090" s="299">
        <v>8261.2000000000007</v>
      </c>
      <c r="H1090" s="299">
        <v>7712.2</v>
      </c>
      <c r="I1090" s="289">
        <f t="shared" si="16"/>
        <v>93.35447634726188</v>
      </c>
      <c r="J1090" s="324"/>
    </row>
    <row r="1091" spans="1:10" s="271" customFormat="1" ht="11.25" x14ac:dyDescent="0.2">
      <c r="A1091" s="295" t="s">
        <v>730</v>
      </c>
      <c r="B1091" s="326">
        <v>916</v>
      </c>
      <c r="C1091" s="296">
        <v>1</v>
      </c>
      <c r="D1091" s="296">
        <v>13</v>
      </c>
      <c r="E1091" s="297"/>
      <c r="F1091" s="298"/>
      <c r="G1091" s="299">
        <v>8261.2000000000007</v>
      </c>
      <c r="H1091" s="299">
        <v>7712.2</v>
      </c>
      <c r="I1091" s="289">
        <f t="shared" si="16"/>
        <v>93.35447634726188</v>
      </c>
      <c r="J1091" s="324"/>
    </row>
    <row r="1092" spans="1:10" s="271" customFormat="1" ht="11.25" x14ac:dyDescent="0.2">
      <c r="A1092" s="295" t="s">
        <v>712</v>
      </c>
      <c r="B1092" s="326">
        <v>916</v>
      </c>
      <c r="C1092" s="296">
        <v>1</v>
      </c>
      <c r="D1092" s="296">
        <v>13</v>
      </c>
      <c r="E1092" s="297">
        <v>8900000000</v>
      </c>
      <c r="F1092" s="298"/>
      <c r="G1092" s="299">
        <v>8261.2000000000007</v>
      </c>
      <c r="H1092" s="299">
        <v>7712.2</v>
      </c>
      <c r="I1092" s="289">
        <f t="shared" si="16"/>
        <v>93.35447634726188</v>
      </c>
      <c r="J1092" s="324"/>
    </row>
    <row r="1093" spans="1:10" s="271" customFormat="1" ht="11.25" x14ac:dyDescent="0.2">
      <c r="A1093" s="295" t="s">
        <v>712</v>
      </c>
      <c r="B1093" s="326">
        <v>916</v>
      </c>
      <c r="C1093" s="296">
        <v>1</v>
      </c>
      <c r="D1093" s="296">
        <v>13</v>
      </c>
      <c r="E1093" s="297">
        <v>8900000110</v>
      </c>
      <c r="F1093" s="298"/>
      <c r="G1093" s="299">
        <v>7343</v>
      </c>
      <c r="H1093" s="299">
        <v>7167.5</v>
      </c>
      <c r="I1093" s="289">
        <f t="shared" si="16"/>
        <v>97.609968677652176</v>
      </c>
      <c r="J1093" s="324"/>
    </row>
    <row r="1094" spans="1:10" s="271" customFormat="1" ht="33.75" x14ac:dyDescent="0.2">
      <c r="A1094" s="295" t="s">
        <v>695</v>
      </c>
      <c r="B1094" s="326">
        <v>916</v>
      </c>
      <c r="C1094" s="296">
        <v>1</v>
      </c>
      <c r="D1094" s="296">
        <v>13</v>
      </c>
      <c r="E1094" s="297">
        <v>8900000110</v>
      </c>
      <c r="F1094" s="298">
        <v>100</v>
      </c>
      <c r="G1094" s="299">
        <v>7343</v>
      </c>
      <c r="H1094" s="299">
        <v>7167.5</v>
      </c>
      <c r="I1094" s="289">
        <f t="shared" si="16"/>
        <v>97.609968677652176</v>
      </c>
      <c r="J1094" s="324"/>
    </row>
    <row r="1095" spans="1:10" s="271" customFormat="1" ht="11.25" x14ac:dyDescent="0.2">
      <c r="A1095" s="295" t="s">
        <v>712</v>
      </c>
      <c r="B1095" s="326">
        <v>916</v>
      </c>
      <c r="C1095" s="296">
        <v>1</v>
      </c>
      <c r="D1095" s="296">
        <v>13</v>
      </c>
      <c r="E1095" s="297">
        <v>8900000190</v>
      </c>
      <c r="F1095" s="298"/>
      <c r="G1095" s="299">
        <v>793.2</v>
      </c>
      <c r="H1095" s="299">
        <v>484.7</v>
      </c>
      <c r="I1095" s="289">
        <f t="shared" si="16"/>
        <v>61.106908724155318</v>
      </c>
      <c r="J1095" s="324"/>
    </row>
    <row r="1096" spans="1:10" s="271" customFormat="1" ht="33.75" x14ac:dyDescent="0.2">
      <c r="A1096" s="295" t="s">
        <v>695</v>
      </c>
      <c r="B1096" s="326">
        <v>916</v>
      </c>
      <c r="C1096" s="296">
        <v>1</v>
      </c>
      <c r="D1096" s="296">
        <v>13</v>
      </c>
      <c r="E1096" s="297">
        <v>8900000190</v>
      </c>
      <c r="F1096" s="298">
        <v>100</v>
      </c>
      <c r="G1096" s="299">
        <v>221.7</v>
      </c>
      <c r="H1096" s="299">
        <v>0</v>
      </c>
      <c r="I1096" s="289">
        <f t="shared" si="16"/>
        <v>0</v>
      </c>
      <c r="J1096" s="324"/>
    </row>
    <row r="1097" spans="1:10" s="271" customFormat="1" ht="11.25" x14ac:dyDescent="0.2">
      <c r="A1097" s="295" t="s">
        <v>698</v>
      </c>
      <c r="B1097" s="326">
        <v>916</v>
      </c>
      <c r="C1097" s="296">
        <v>1</v>
      </c>
      <c r="D1097" s="296">
        <v>13</v>
      </c>
      <c r="E1097" s="297">
        <v>8900000190</v>
      </c>
      <c r="F1097" s="298">
        <v>200</v>
      </c>
      <c r="G1097" s="299">
        <v>571.5</v>
      </c>
      <c r="H1097" s="299">
        <v>484.7</v>
      </c>
      <c r="I1097" s="289">
        <f t="shared" si="16"/>
        <v>84.811898512685914</v>
      </c>
      <c r="J1097" s="324"/>
    </row>
    <row r="1098" spans="1:10" s="271" customFormat="1" ht="11.25" x14ac:dyDescent="0.2">
      <c r="A1098" s="295" t="s">
        <v>712</v>
      </c>
      <c r="B1098" s="326">
        <v>916</v>
      </c>
      <c r="C1098" s="296">
        <v>1</v>
      </c>
      <c r="D1098" s="296">
        <v>13</v>
      </c>
      <c r="E1098" s="297">
        <v>8900000870</v>
      </c>
      <c r="F1098" s="298"/>
      <c r="G1098" s="299">
        <v>125</v>
      </c>
      <c r="H1098" s="299">
        <v>60</v>
      </c>
      <c r="I1098" s="289">
        <f t="shared" si="16"/>
        <v>48</v>
      </c>
      <c r="J1098" s="324"/>
    </row>
    <row r="1099" spans="1:10" s="271" customFormat="1" ht="33.75" x14ac:dyDescent="0.2">
      <c r="A1099" s="295" t="s">
        <v>695</v>
      </c>
      <c r="B1099" s="326">
        <v>916</v>
      </c>
      <c r="C1099" s="296">
        <v>1</v>
      </c>
      <c r="D1099" s="296">
        <v>13</v>
      </c>
      <c r="E1099" s="297">
        <v>8900000870</v>
      </c>
      <c r="F1099" s="298">
        <v>100</v>
      </c>
      <c r="G1099" s="299">
        <v>125</v>
      </c>
      <c r="H1099" s="299">
        <v>60</v>
      </c>
      <c r="I1099" s="289">
        <f t="shared" si="16"/>
        <v>48</v>
      </c>
      <c r="J1099" s="324"/>
    </row>
    <row r="1100" spans="1:10" s="285" customFormat="1" ht="10.5" x14ac:dyDescent="0.15">
      <c r="A1100" s="291" t="s">
        <v>1664</v>
      </c>
      <c r="B1100" s="325">
        <v>917</v>
      </c>
      <c r="C1100" s="292"/>
      <c r="D1100" s="292"/>
      <c r="E1100" s="293"/>
      <c r="F1100" s="294"/>
      <c r="G1100" s="282">
        <v>16994</v>
      </c>
      <c r="H1100" s="282">
        <v>15514.3</v>
      </c>
      <c r="I1100" s="283">
        <f t="shared" si="16"/>
        <v>91.29280922678592</v>
      </c>
      <c r="J1100" s="319"/>
    </row>
    <row r="1101" spans="1:10" s="271" customFormat="1" ht="11.25" x14ac:dyDescent="0.2">
      <c r="A1101" s="295" t="s">
        <v>743</v>
      </c>
      <c r="B1101" s="326">
        <v>917</v>
      </c>
      <c r="C1101" s="296">
        <v>3</v>
      </c>
      <c r="D1101" s="296"/>
      <c r="E1101" s="297"/>
      <c r="F1101" s="298"/>
      <c r="G1101" s="299">
        <v>16994</v>
      </c>
      <c r="H1101" s="299">
        <v>15514.3</v>
      </c>
      <c r="I1101" s="289">
        <f t="shared" si="16"/>
        <v>91.29280922678592</v>
      </c>
      <c r="J1101" s="324"/>
    </row>
    <row r="1102" spans="1:10" s="271" customFormat="1" ht="11.25" x14ac:dyDescent="0.2">
      <c r="A1102" s="295" t="s">
        <v>775</v>
      </c>
      <c r="B1102" s="326">
        <v>917</v>
      </c>
      <c r="C1102" s="296">
        <v>3</v>
      </c>
      <c r="D1102" s="296">
        <v>14</v>
      </c>
      <c r="E1102" s="297"/>
      <c r="F1102" s="298"/>
      <c r="G1102" s="299">
        <v>16994</v>
      </c>
      <c r="H1102" s="299">
        <v>15514.3</v>
      </c>
      <c r="I1102" s="289">
        <f t="shared" ref="I1102:I1165" si="17">+H1102/G1102*100</f>
        <v>91.29280922678592</v>
      </c>
      <c r="J1102" s="324"/>
    </row>
    <row r="1103" spans="1:10" s="271" customFormat="1" ht="22.5" x14ac:dyDescent="0.2">
      <c r="A1103" s="295" t="s">
        <v>776</v>
      </c>
      <c r="B1103" s="326">
        <v>917</v>
      </c>
      <c r="C1103" s="296">
        <v>3</v>
      </c>
      <c r="D1103" s="296">
        <v>14</v>
      </c>
      <c r="E1103" s="297">
        <v>200000000</v>
      </c>
      <c r="F1103" s="298"/>
      <c r="G1103" s="299">
        <v>1473.9</v>
      </c>
      <c r="H1103" s="299">
        <v>1083.2</v>
      </c>
      <c r="I1103" s="289">
        <f t="shared" si="17"/>
        <v>73.492095800257815</v>
      </c>
      <c r="J1103" s="324"/>
    </row>
    <row r="1104" spans="1:10" s="271" customFormat="1" ht="11.25" x14ac:dyDescent="0.2">
      <c r="A1104" s="295" t="s">
        <v>778</v>
      </c>
      <c r="B1104" s="326">
        <v>917</v>
      </c>
      <c r="C1104" s="296">
        <v>3</v>
      </c>
      <c r="D1104" s="296">
        <v>14</v>
      </c>
      <c r="E1104" s="297">
        <v>200003150</v>
      </c>
      <c r="F1104" s="298"/>
      <c r="G1104" s="299">
        <v>1218.9000000000001</v>
      </c>
      <c r="H1104" s="299">
        <v>828.2</v>
      </c>
      <c r="I1104" s="289">
        <f t="shared" si="17"/>
        <v>67.946509147592096</v>
      </c>
      <c r="J1104" s="324"/>
    </row>
    <row r="1105" spans="1:10" s="271" customFormat="1" ht="33.75" x14ac:dyDescent="0.2">
      <c r="A1105" s="295" t="s">
        <v>695</v>
      </c>
      <c r="B1105" s="326">
        <v>917</v>
      </c>
      <c r="C1105" s="296">
        <v>3</v>
      </c>
      <c r="D1105" s="296">
        <v>14</v>
      </c>
      <c r="E1105" s="297">
        <v>200003150</v>
      </c>
      <c r="F1105" s="298">
        <v>100</v>
      </c>
      <c r="G1105" s="299">
        <v>681.1</v>
      </c>
      <c r="H1105" s="299">
        <v>680.2</v>
      </c>
      <c r="I1105" s="289">
        <f t="shared" si="17"/>
        <v>99.867860813390109</v>
      </c>
      <c r="J1105" s="324"/>
    </row>
    <row r="1106" spans="1:10" s="271" customFormat="1" ht="11.25" x14ac:dyDescent="0.2">
      <c r="A1106" s="295" t="s">
        <v>698</v>
      </c>
      <c r="B1106" s="326">
        <v>917</v>
      </c>
      <c r="C1106" s="296">
        <v>3</v>
      </c>
      <c r="D1106" s="296">
        <v>14</v>
      </c>
      <c r="E1106" s="297">
        <v>200003150</v>
      </c>
      <c r="F1106" s="298">
        <v>200</v>
      </c>
      <c r="G1106" s="299">
        <v>537.79999999999995</v>
      </c>
      <c r="H1106" s="299">
        <v>148</v>
      </c>
      <c r="I1106" s="289">
        <f t="shared" si="17"/>
        <v>27.519523986612128</v>
      </c>
      <c r="J1106" s="324"/>
    </row>
    <row r="1107" spans="1:10" s="271" customFormat="1" ht="33.75" x14ac:dyDescent="0.2">
      <c r="A1107" s="295" t="s">
        <v>781</v>
      </c>
      <c r="B1107" s="326">
        <v>917</v>
      </c>
      <c r="C1107" s="296">
        <v>3</v>
      </c>
      <c r="D1107" s="296">
        <v>14</v>
      </c>
      <c r="E1107" s="297">
        <v>200075120</v>
      </c>
      <c r="F1107" s="298"/>
      <c r="G1107" s="299">
        <v>255</v>
      </c>
      <c r="H1107" s="299">
        <v>255</v>
      </c>
      <c r="I1107" s="289">
        <f t="shared" si="17"/>
        <v>100</v>
      </c>
      <c r="J1107" s="324"/>
    </row>
    <row r="1108" spans="1:10" s="271" customFormat="1" ht="11.25" x14ac:dyDescent="0.2">
      <c r="A1108" s="295" t="s">
        <v>710</v>
      </c>
      <c r="B1108" s="326">
        <v>917</v>
      </c>
      <c r="C1108" s="296">
        <v>3</v>
      </c>
      <c r="D1108" s="296">
        <v>14</v>
      </c>
      <c r="E1108" s="297">
        <v>200075120</v>
      </c>
      <c r="F1108" s="298">
        <v>500</v>
      </c>
      <c r="G1108" s="299">
        <v>255</v>
      </c>
      <c r="H1108" s="299">
        <v>255</v>
      </c>
      <c r="I1108" s="289">
        <f t="shared" si="17"/>
        <v>100</v>
      </c>
      <c r="J1108" s="324"/>
    </row>
    <row r="1109" spans="1:10" s="285" customFormat="1" ht="11.25" x14ac:dyDescent="0.15">
      <c r="A1109" s="295" t="s">
        <v>712</v>
      </c>
      <c r="B1109" s="326">
        <v>917</v>
      </c>
      <c r="C1109" s="296">
        <v>3</v>
      </c>
      <c r="D1109" s="296">
        <v>14</v>
      </c>
      <c r="E1109" s="297">
        <v>8900000000</v>
      </c>
      <c r="F1109" s="298"/>
      <c r="G1109" s="299">
        <v>15520.1</v>
      </c>
      <c r="H1109" s="299">
        <v>14431.1</v>
      </c>
      <c r="I1109" s="289">
        <f t="shared" si="17"/>
        <v>92.983292633423758</v>
      </c>
      <c r="J1109" s="324"/>
    </row>
    <row r="1110" spans="1:10" s="271" customFormat="1" ht="11.25" x14ac:dyDescent="0.2">
      <c r="A1110" s="295" t="s">
        <v>712</v>
      </c>
      <c r="B1110" s="326">
        <v>917</v>
      </c>
      <c r="C1110" s="296">
        <v>3</v>
      </c>
      <c r="D1110" s="296">
        <v>14</v>
      </c>
      <c r="E1110" s="297">
        <v>8900000110</v>
      </c>
      <c r="F1110" s="298"/>
      <c r="G1110" s="299">
        <v>14726.9</v>
      </c>
      <c r="H1110" s="299">
        <v>14017.8</v>
      </c>
      <c r="I1110" s="289">
        <f t="shared" si="17"/>
        <v>95.185001595719399</v>
      </c>
      <c r="J1110" s="324"/>
    </row>
    <row r="1111" spans="1:10" s="271" customFormat="1" ht="33.75" x14ac:dyDescent="0.2">
      <c r="A1111" s="295" t="s">
        <v>695</v>
      </c>
      <c r="B1111" s="326">
        <v>917</v>
      </c>
      <c r="C1111" s="296">
        <v>3</v>
      </c>
      <c r="D1111" s="296">
        <v>14</v>
      </c>
      <c r="E1111" s="297">
        <v>8900000110</v>
      </c>
      <c r="F1111" s="298">
        <v>100</v>
      </c>
      <c r="G1111" s="299">
        <v>14726.9</v>
      </c>
      <c r="H1111" s="299">
        <v>14017.8</v>
      </c>
      <c r="I1111" s="289">
        <f t="shared" si="17"/>
        <v>95.185001595719399</v>
      </c>
      <c r="J1111" s="324"/>
    </row>
    <row r="1112" spans="1:10" s="271" customFormat="1" ht="11.25" x14ac:dyDescent="0.2">
      <c r="A1112" s="295" t="s">
        <v>712</v>
      </c>
      <c r="B1112" s="326">
        <v>917</v>
      </c>
      <c r="C1112" s="296">
        <v>3</v>
      </c>
      <c r="D1112" s="296">
        <v>14</v>
      </c>
      <c r="E1112" s="297">
        <v>8900000190</v>
      </c>
      <c r="F1112" s="298"/>
      <c r="G1112" s="299">
        <v>659.9</v>
      </c>
      <c r="H1112" s="299">
        <v>281.10000000000002</v>
      </c>
      <c r="I1112" s="289">
        <f t="shared" si="17"/>
        <v>42.597363236854072</v>
      </c>
      <c r="J1112" s="324"/>
    </row>
    <row r="1113" spans="1:10" s="271" customFormat="1" ht="33.75" x14ac:dyDescent="0.2">
      <c r="A1113" s="295" t="s">
        <v>695</v>
      </c>
      <c r="B1113" s="326">
        <v>917</v>
      </c>
      <c r="C1113" s="296">
        <v>3</v>
      </c>
      <c r="D1113" s="296">
        <v>14</v>
      </c>
      <c r="E1113" s="297">
        <v>8900000190</v>
      </c>
      <c r="F1113" s="298">
        <v>100</v>
      </c>
      <c r="G1113" s="299">
        <v>410.3</v>
      </c>
      <c r="H1113" s="299">
        <v>188.3</v>
      </c>
      <c r="I1113" s="289">
        <f t="shared" si="17"/>
        <v>45.893248842310506</v>
      </c>
      <c r="J1113" s="324"/>
    </row>
    <row r="1114" spans="1:10" s="271" customFormat="1" ht="11.25" x14ac:dyDescent="0.2">
      <c r="A1114" s="295" t="s">
        <v>698</v>
      </c>
      <c r="B1114" s="326">
        <v>917</v>
      </c>
      <c r="C1114" s="296">
        <v>3</v>
      </c>
      <c r="D1114" s="296">
        <v>14</v>
      </c>
      <c r="E1114" s="297">
        <v>8900000190</v>
      </c>
      <c r="F1114" s="298">
        <v>200</v>
      </c>
      <c r="G1114" s="299">
        <v>249.6</v>
      </c>
      <c r="H1114" s="299">
        <v>92.8</v>
      </c>
      <c r="I1114" s="289">
        <f t="shared" si="17"/>
        <v>37.179487179487182</v>
      </c>
      <c r="J1114" s="324"/>
    </row>
    <row r="1115" spans="1:10" s="271" customFormat="1" ht="11.25" x14ac:dyDescent="0.2">
      <c r="A1115" s="295" t="s">
        <v>712</v>
      </c>
      <c r="B1115" s="326">
        <v>917</v>
      </c>
      <c r="C1115" s="296">
        <v>3</v>
      </c>
      <c r="D1115" s="296">
        <v>14</v>
      </c>
      <c r="E1115" s="297">
        <v>8900000870</v>
      </c>
      <c r="F1115" s="298"/>
      <c r="G1115" s="299">
        <v>133.30000000000001</v>
      </c>
      <c r="H1115" s="299">
        <v>132.19999999999999</v>
      </c>
      <c r="I1115" s="289">
        <f t="shared" si="17"/>
        <v>99.174793698424594</v>
      </c>
      <c r="J1115" s="324"/>
    </row>
    <row r="1116" spans="1:10" s="271" customFormat="1" ht="33.75" x14ac:dyDescent="0.2">
      <c r="A1116" s="295" t="s">
        <v>695</v>
      </c>
      <c r="B1116" s="326">
        <v>917</v>
      </c>
      <c r="C1116" s="296">
        <v>3</v>
      </c>
      <c r="D1116" s="296">
        <v>14</v>
      </c>
      <c r="E1116" s="297">
        <v>8900000870</v>
      </c>
      <c r="F1116" s="298">
        <v>100</v>
      </c>
      <c r="G1116" s="299">
        <v>133.30000000000001</v>
      </c>
      <c r="H1116" s="299">
        <v>132.19999999999999</v>
      </c>
      <c r="I1116" s="289">
        <f t="shared" si="17"/>
        <v>99.174793698424594</v>
      </c>
      <c r="J1116" s="324"/>
    </row>
    <row r="1117" spans="1:10" s="285" customFormat="1" ht="10.5" x14ac:dyDescent="0.15">
      <c r="A1117" s="291" t="s">
        <v>616</v>
      </c>
      <c r="B1117" s="325">
        <v>918</v>
      </c>
      <c r="C1117" s="292"/>
      <c r="D1117" s="292"/>
      <c r="E1117" s="293"/>
      <c r="F1117" s="294"/>
      <c r="G1117" s="282">
        <v>1321688.3</v>
      </c>
      <c r="H1117" s="282">
        <v>1304616.3</v>
      </c>
      <c r="I1117" s="283">
        <f t="shared" si="17"/>
        <v>98.708318746560735</v>
      </c>
      <c r="J1117" s="319"/>
    </row>
    <row r="1118" spans="1:10" s="271" customFormat="1" ht="11.25" x14ac:dyDescent="0.2">
      <c r="A1118" s="295" t="s">
        <v>799</v>
      </c>
      <c r="B1118" s="326">
        <v>918</v>
      </c>
      <c r="C1118" s="296">
        <v>4</v>
      </c>
      <c r="D1118" s="296"/>
      <c r="E1118" s="297"/>
      <c r="F1118" s="298"/>
      <c r="G1118" s="299">
        <v>977447.6</v>
      </c>
      <c r="H1118" s="299">
        <v>961656</v>
      </c>
      <c r="I1118" s="289">
        <f t="shared" si="17"/>
        <v>98.384404442754786</v>
      </c>
      <c r="J1118" s="324"/>
    </row>
    <row r="1119" spans="1:10" s="271" customFormat="1" ht="11.25" x14ac:dyDescent="0.2">
      <c r="A1119" s="295" t="s">
        <v>800</v>
      </c>
      <c r="B1119" s="326">
        <v>918</v>
      </c>
      <c r="C1119" s="296">
        <v>4</v>
      </c>
      <c r="D1119" s="296">
        <v>1</v>
      </c>
      <c r="E1119" s="297"/>
      <c r="F1119" s="298"/>
      <c r="G1119" s="299">
        <v>54.6</v>
      </c>
      <c r="H1119" s="299">
        <v>54.6</v>
      </c>
      <c r="I1119" s="289">
        <f t="shared" si="17"/>
        <v>100</v>
      </c>
      <c r="J1119" s="324"/>
    </row>
    <row r="1120" spans="1:10" s="271" customFormat="1" ht="22.5" x14ac:dyDescent="0.2">
      <c r="A1120" s="295" t="s">
        <v>801</v>
      </c>
      <c r="B1120" s="326">
        <v>918</v>
      </c>
      <c r="C1120" s="296">
        <v>4</v>
      </c>
      <c r="D1120" s="296">
        <v>1</v>
      </c>
      <c r="E1120" s="297">
        <v>400000000</v>
      </c>
      <c r="F1120" s="298"/>
      <c r="G1120" s="299">
        <v>54.6</v>
      </c>
      <c r="H1120" s="299">
        <v>54.6</v>
      </c>
      <c r="I1120" s="289">
        <f t="shared" si="17"/>
        <v>100</v>
      </c>
      <c r="J1120" s="324"/>
    </row>
    <row r="1121" spans="1:10" s="271" customFormat="1" ht="11.25" x14ac:dyDescent="0.2">
      <c r="A1121" s="295" t="s">
        <v>804</v>
      </c>
      <c r="B1121" s="326">
        <v>918</v>
      </c>
      <c r="C1121" s="296">
        <v>4</v>
      </c>
      <c r="D1121" s="296">
        <v>1</v>
      </c>
      <c r="E1121" s="297">
        <v>420000000</v>
      </c>
      <c r="F1121" s="298"/>
      <c r="G1121" s="299">
        <v>54.6</v>
      </c>
      <c r="H1121" s="299">
        <v>54.6</v>
      </c>
      <c r="I1121" s="289">
        <f t="shared" si="17"/>
        <v>100</v>
      </c>
      <c r="J1121" s="324"/>
    </row>
    <row r="1122" spans="1:10" s="271" customFormat="1" ht="11.25" x14ac:dyDescent="0.2">
      <c r="A1122" s="295" t="s">
        <v>805</v>
      </c>
      <c r="B1122" s="326">
        <v>918</v>
      </c>
      <c r="C1122" s="296">
        <v>4</v>
      </c>
      <c r="D1122" s="296">
        <v>1</v>
      </c>
      <c r="E1122" s="297">
        <v>420042260</v>
      </c>
      <c r="F1122" s="298"/>
      <c r="G1122" s="299">
        <v>54.6</v>
      </c>
      <c r="H1122" s="299">
        <v>54.6</v>
      </c>
      <c r="I1122" s="289">
        <f t="shared" si="17"/>
        <v>100</v>
      </c>
      <c r="J1122" s="324"/>
    </row>
    <row r="1123" spans="1:10" s="271" customFormat="1" ht="11.25" x14ac:dyDescent="0.2">
      <c r="A1123" s="295" t="s">
        <v>698</v>
      </c>
      <c r="B1123" s="326">
        <v>918</v>
      </c>
      <c r="C1123" s="296">
        <v>4</v>
      </c>
      <c r="D1123" s="296">
        <v>1</v>
      </c>
      <c r="E1123" s="297">
        <v>420042260</v>
      </c>
      <c r="F1123" s="298">
        <v>200</v>
      </c>
      <c r="G1123" s="299">
        <v>54.6</v>
      </c>
      <c r="H1123" s="299">
        <v>54.6</v>
      </c>
      <c r="I1123" s="289">
        <f t="shared" si="17"/>
        <v>100</v>
      </c>
      <c r="J1123" s="324"/>
    </row>
    <row r="1124" spans="1:10" s="271" customFormat="1" ht="11.25" x14ac:dyDescent="0.2">
      <c r="A1124" s="295" t="s">
        <v>848</v>
      </c>
      <c r="B1124" s="326">
        <v>918</v>
      </c>
      <c r="C1124" s="296">
        <v>4</v>
      </c>
      <c r="D1124" s="296">
        <v>5</v>
      </c>
      <c r="E1124" s="297"/>
      <c r="F1124" s="298"/>
      <c r="G1124" s="299">
        <v>904488.1</v>
      </c>
      <c r="H1124" s="299">
        <v>888704.6</v>
      </c>
      <c r="I1124" s="289">
        <f t="shared" si="17"/>
        <v>98.254979805704465</v>
      </c>
      <c r="J1124" s="324"/>
    </row>
    <row r="1125" spans="1:10" s="271" customFormat="1" ht="33.75" x14ac:dyDescent="0.2">
      <c r="A1125" s="295" t="s">
        <v>849</v>
      </c>
      <c r="B1125" s="326">
        <v>918</v>
      </c>
      <c r="C1125" s="296">
        <v>4</v>
      </c>
      <c r="D1125" s="296">
        <v>5</v>
      </c>
      <c r="E1125" s="297">
        <v>1800000000</v>
      </c>
      <c r="F1125" s="298"/>
      <c r="G1125" s="299">
        <v>851990.1</v>
      </c>
      <c r="H1125" s="299">
        <v>837878</v>
      </c>
      <c r="I1125" s="289">
        <f t="shared" si="17"/>
        <v>98.343630988200445</v>
      </c>
      <c r="J1125" s="324"/>
    </row>
    <row r="1126" spans="1:10" s="271" customFormat="1" ht="11.25" x14ac:dyDescent="0.2">
      <c r="A1126" s="295" t="s">
        <v>850</v>
      </c>
      <c r="B1126" s="326">
        <v>918</v>
      </c>
      <c r="C1126" s="296">
        <v>4</v>
      </c>
      <c r="D1126" s="296">
        <v>5</v>
      </c>
      <c r="E1126" s="297">
        <v>1850000000</v>
      </c>
      <c r="F1126" s="298"/>
      <c r="G1126" s="299">
        <v>470584.8</v>
      </c>
      <c r="H1126" s="299">
        <v>465070.4</v>
      </c>
      <c r="I1126" s="289">
        <f t="shared" si="17"/>
        <v>98.828181445724567</v>
      </c>
      <c r="J1126" s="324"/>
    </row>
    <row r="1127" spans="1:10" s="271" customFormat="1" ht="22.5" x14ac:dyDescent="0.2">
      <c r="A1127" s="295" t="s">
        <v>851</v>
      </c>
      <c r="B1127" s="326">
        <v>918</v>
      </c>
      <c r="C1127" s="296">
        <v>4</v>
      </c>
      <c r="D1127" s="296">
        <v>5</v>
      </c>
      <c r="E1127" s="297">
        <v>1850100000</v>
      </c>
      <c r="F1127" s="298"/>
      <c r="G1127" s="299">
        <v>1152.2</v>
      </c>
      <c r="H1127" s="299">
        <v>1152.2</v>
      </c>
      <c r="I1127" s="289">
        <f t="shared" si="17"/>
        <v>100</v>
      </c>
      <c r="J1127" s="324"/>
    </row>
    <row r="1128" spans="1:10" s="271" customFormat="1" ht="22.5" x14ac:dyDescent="0.2">
      <c r="A1128" s="295" t="s">
        <v>852</v>
      </c>
      <c r="B1128" s="326">
        <v>918</v>
      </c>
      <c r="C1128" s="296">
        <v>4</v>
      </c>
      <c r="D1128" s="296">
        <v>5</v>
      </c>
      <c r="E1128" s="297">
        <v>1850160410</v>
      </c>
      <c r="F1128" s="298"/>
      <c r="G1128" s="299">
        <v>1152.2</v>
      </c>
      <c r="H1128" s="299">
        <v>1152.2</v>
      </c>
      <c r="I1128" s="289">
        <f t="shared" si="17"/>
        <v>100</v>
      </c>
      <c r="J1128" s="324"/>
    </row>
    <row r="1129" spans="1:10" s="271" customFormat="1" ht="11.25" x14ac:dyDescent="0.2">
      <c r="A1129" s="295" t="s">
        <v>713</v>
      </c>
      <c r="B1129" s="326">
        <v>918</v>
      </c>
      <c r="C1129" s="296">
        <v>4</v>
      </c>
      <c r="D1129" s="296">
        <v>5</v>
      </c>
      <c r="E1129" s="297">
        <v>1850160410</v>
      </c>
      <c r="F1129" s="298">
        <v>800</v>
      </c>
      <c r="G1129" s="299">
        <v>1152.2</v>
      </c>
      <c r="H1129" s="299">
        <v>1152.2</v>
      </c>
      <c r="I1129" s="289">
        <f t="shared" si="17"/>
        <v>100</v>
      </c>
      <c r="J1129" s="324"/>
    </row>
    <row r="1130" spans="1:10" s="271" customFormat="1" ht="22.5" x14ac:dyDescent="0.2">
      <c r="A1130" s="295" t="s">
        <v>853</v>
      </c>
      <c r="B1130" s="326">
        <v>918</v>
      </c>
      <c r="C1130" s="296">
        <v>4</v>
      </c>
      <c r="D1130" s="296">
        <v>5</v>
      </c>
      <c r="E1130" s="297">
        <v>1850200000</v>
      </c>
      <c r="F1130" s="298"/>
      <c r="G1130" s="299">
        <v>279889.59999999998</v>
      </c>
      <c r="H1130" s="299">
        <v>279889.59999999998</v>
      </c>
      <c r="I1130" s="289">
        <f t="shared" si="17"/>
        <v>100</v>
      </c>
      <c r="J1130" s="324"/>
    </row>
    <row r="1131" spans="1:10" s="271" customFormat="1" ht="22.5" x14ac:dyDescent="0.2">
      <c r="A1131" s="295" t="s">
        <v>854</v>
      </c>
      <c r="B1131" s="326">
        <v>918</v>
      </c>
      <c r="C1131" s="296">
        <v>4</v>
      </c>
      <c r="D1131" s="296">
        <v>5</v>
      </c>
      <c r="E1131" s="297" t="s">
        <v>855</v>
      </c>
      <c r="F1131" s="298"/>
      <c r="G1131" s="299">
        <v>167758.5</v>
      </c>
      <c r="H1131" s="299">
        <v>167758.5</v>
      </c>
      <c r="I1131" s="289">
        <f t="shared" si="17"/>
        <v>100</v>
      </c>
      <c r="J1131" s="324"/>
    </row>
    <row r="1132" spans="1:10" s="271" customFormat="1" ht="22.5" x14ac:dyDescent="0.2">
      <c r="A1132" s="295" t="s">
        <v>724</v>
      </c>
      <c r="B1132" s="326">
        <v>918</v>
      </c>
      <c r="C1132" s="296">
        <v>4</v>
      </c>
      <c r="D1132" s="296">
        <v>5</v>
      </c>
      <c r="E1132" s="297" t="s">
        <v>855</v>
      </c>
      <c r="F1132" s="298">
        <v>600</v>
      </c>
      <c r="G1132" s="299">
        <v>39094.1</v>
      </c>
      <c r="H1132" s="299">
        <v>39094.1</v>
      </c>
      <c r="I1132" s="289">
        <f t="shared" si="17"/>
        <v>100</v>
      </c>
      <c r="J1132" s="324"/>
    </row>
    <row r="1133" spans="1:10" s="271" customFormat="1" ht="11.25" x14ac:dyDescent="0.2">
      <c r="A1133" s="295" t="s">
        <v>713</v>
      </c>
      <c r="B1133" s="326">
        <v>918</v>
      </c>
      <c r="C1133" s="296">
        <v>4</v>
      </c>
      <c r="D1133" s="296">
        <v>5</v>
      </c>
      <c r="E1133" s="297" t="s">
        <v>855</v>
      </c>
      <c r="F1133" s="298">
        <v>800</v>
      </c>
      <c r="G1133" s="299">
        <v>128664.4</v>
      </c>
      <c r="H1133" s="299">
        <v>128664.4</v>
      </c>
      <c r="I1133" s="289">
        <f t="shared" si="17"/>
        <v>100</v>
      </c>
      <c r="J1133" s="324"/>
    </row>
    <row r="1134" spans="1:10" s="271" customFormat="1" ht="22.5" x14ac:dyDescent="0.2">
      <c r="A1134" s="295" t="s">
        <v>856</v>
      </c>
      <c r="B1134" s="326">
        <v>918</v>
      </c>
      <c r="C1134" s="296">
        <v>4</v>
      </c>
      <c r="D1134" s="296">
        <v>5</v>
      </c>
      <c r="E1134" s="297" t="s">
        <v>857</v>
      </c>
      <c r="F1134" s="298"/>
      <c r="G1134" s="299">
        <v>112131.1</v>
      </c>
      <c r="H1134" s="299">
        <v>112131.1</v>
      </c>
      <c r="I1134" s="289">
        <f t="shared" si="17"/>
        <v>100</v>
      </c>
      <c r="J1134" s="324"/>
    </row>
    <row r="1135" spans="1:10" s="271" customFormat="1" ht="22.5" x14ac:dyDescent="0.2">
      <c r="A1135" s="295" t="s">
        <v>724</v>
      </c>
      <c r="B1135" s="326">
        <v>918</v>
      </c>
      <c r="C1135" s="296">
        <v>4</v>
      </c>
      <c r="D1135" s="296">
        <v>5</v>
      </c>
      <c r="E1135" s="297" t="s">
        <v>857</v>
      </c>
      <c r="F1135" s="298">
        <v>600</v>
      </c>
      <c r="G1135" s="299">
        <v>1693.5</v>
      </c>
      <c r="H1135" s="299">
        <v>1693.5</v>
      </c>
      <c r="I1135" s="289">
        <f t="shared" si="17"/>
        <v>100</v>
      </c>
      <c r="J1135" s="324"/>
    </row>
    <row r="1136" spans="1:10" s="271" customFormat="1" ht="11.25" x14ac:dyDescent="0.2">
      <c r="A1136" s="295" t="s">
        <v>713</v>
      </c>
      <c r="B1136" s="326">
        <v>918</v>
      </c>
      <c r="C1136" s="296">
        <v>4</v>
      </c>
      <c r="D1136" s="296">
        <v>5</v>
      </c>
      <c r="E1136" s="297" t="s">
        <v>857</v>
      </c>
      <c r="F1136" s="298">
        <v>800</v>
      </c>
      <c r="G1136" s="299">
        <v>110437.6</v>
      </c>
      <c r="H1136" s="299">
        <v>110437.6</v>
      </c>
      <c r="I1136" s="289">
        <f t="shared" si="17"/>
        <v>100</v>
      </c>
      <c r="J1136" s="324"/>
    </row>
    <row r="1137" spans="1:10" s="271" customFormat="1" ht="22.5" x14ac:dyDescent="0.2">
      <c r="A1137" s="295" t="s">
        <v>858</v>
      </c>
      <c r="B1137" s="326">
        <v>918</v>
      </c>
      <c r="C1137" s="296">
        <v>4</v>
      </c>
      <c r="D1137" s="296">
        <v>5</v>
      </c>
      <c r="E1137" s="297">
        <v>1850300000</v>
      </c>
      <c r="F1137" s="298"/>
      <c r="G1137" s="299">
        <v>1206.9000000000001</v>
      </c>
      <c r="H1137" s="299">
        <v>1206.9000000000001</v>
      </c>
      <c r="I1137" s="289">
        <f t="shared" si="17"/>
        <v>100</v>
      </c>
      <c r="J1137" s="324"/>
    </row>
    <row r="1138" spans="1:10" s="271" customFormat="1" ht="11.25" x14ac:dyDescent="0.2">
      <c r="A1138" s="295" t="s">
        <v>859</v>
      </c>
      <c r="B1138" s="326">
        <v>918</v>
      </c>
      <c r="C1138" s="296">
        <v>4</v>
      </c>
      <c r="D1138" s="296">
        <v>5</v>
      </c>
      <c r="E1138" s="297">
        <v>1850360110</v>
      </c>
      <c r="F1138" s="298"/>
      <c r="G1138" s="299">
        <v>1206.9000000000001</v>
      </c>
      <c r="H1138" s="299">
        <v>1206.9000000000001</v>
      </c>
      <c r="I1138" s="289">
        <f t="shared" si="17"/>
        <v>100</v>
      </c>
      <c r="J1138" s="324"/>
    </row>
    <row r="1139" spans="1:10" s="271" customFormat="1" ht="11.25" x14ac:dyDescent="0.2">
      <c r="A1139" s="295" t="s">
        <v>713</v>
      </c>
      <c r="B1139" s="326">
        <v>918</v>
      </c>
      <c r="C1139" s="296">
        <v>4</v>
      </c>
      <c r="D1139" s="296">
        <v>5</v>
      </c>
      <c r="E1139" s="297">
        <v>1850360110</v>
      </c>
      <c r="F1139" s="298">
        <v>800</v>
      </c>
      <c r="G1139" s="299">
        <v>1206.9000000000001</v>
      </c>
      <c r="H1139" s="299">
        <v>1206.9000000000001</v>
      </c>
      <c r="I1139" s="289">
        <f t="shared" si="17"/>
        <v>100</v>
      </c>
      <c r="J1139" s="324"/>
    </row>
    <row r="1140" spans="1:10" s="271" customFormat="1" ht="22.5" x14ac:dyDescent="0.2">
      <c r="A1140" s="295" t="s">
        <v>860</v>
      </c>
      <c r="B1140" s="326">
        <v>918</v>
      </c>
      <c r="C1140" s="296">
        <v>4</v>
      </c>
      <c r="D1140" s="296">
        <v>5</v>
      </c>
      <c r="E1140" s="297">
        <v>1850400000</v>
      </c>
      <c r="F1140" s="298"/>
      <c r="G1140" s="299">
        <v>44205.8</v>
      </c>
      <c r="H1140" s="299">
        <v>44027</v>
      </c>
      <c r="I1140" s="289">
        <f t="shared" si="17"/>
        <v>99.595528188608725</v>
      </c>
      <c r="J1140" s="324"/>
    </row>
    <row r="1141" spans="1:10" s="271" customFormat="1" ht="22.5" x14ac:dyDescent="0.2">
      <c r="A1141" s="295" t="s">
        <v>860</v>
      </c>
      <c r="B1141" s="326">
        <v>918</v>
      </c>
      <c r="C1141" s="296">
        <v>4</v>
      </c>
      <c r="D1141" s="296">
        <v>5</v>
      </c>
      <c r="E1141" s="297">
        <v>1850400120</v>
      </c>
      <c r="F1141" s="298"/>
      <c r="G1141" s="299">
        <v>4000</v>
      </c>
      <c r="H1141" s="299">
        <v>4000</v>
      </c>
      <c r="I1141" s="289">
        <f t="shared" si="17"/>
        <v>100</v>
      </c>
      <c r="J1141" s="324"/>
    </row>
    <row r="1142" spans="1:10" s="271" customFormat="1" ht="11.25" x14ac:dyDescent="0.2">
      <c r="A1142" s="295" t="s">
        <v>698</v>
      </c>
      <c r="B1142" s="326">
        <v>918</v>
      </c>
      <c r="C1142" s="296">
        <v>4</v>
      </c>
      <c r="D1142" s="296">
        <v>5</v>
      </c>
      <c r="E1142" s="297">
        <v>1850400120</v>
      </c>
      <c r="F1142" s="298">
        <v>200</v>
      </c>
      <c r="G1142" s="299">
        <v>4000</v>
      </c>
      <c r="H1142" s="299">
        <v>4000</v>
      </c>
      <c r="I1142" s="289">
        <f t="shared" si="17"/>
        <v>100</v>
      </c>
      <c r="J1142" s="324"/>
    </row>
    <row r="1143" spans="1:10" s="271" customFormat="1" ht="22.5" x14ac:dyDescent="0.2">
      <c r="A1143" s="295" t="s">
        <v>860</v>
      </c>
      <c r="B1143" s="326">
        <v>918</v>
      </c>
      <c r="C1143" s="296">
        <v>4</v>
      </c>
      <c r="D1143" s="296">
        <v>5</v>
      </c>
      <c r="E1143" s="297">
        <v>1850400130</v>
      </c>
      <c r="F1143" s="298"/>
      <c r="G1143" s="299">
        <v>12</v>
      </c>
      <c r="H1143" s="299">
        <v>12</v>
      </c>
      <c r="I1143" s="289">
        <f t="shared" si="17"/>
        <v>100</v>
      </c>
      <c r="J1143" s="324"/>
    </row>
    <row r="1144" spans="1:10" s="271" customFormat="1" ht="11.25" x14ac:dyDescent="0.2">
      <c r="A1144" s="295" t="s">
        <v>698</v>
      </c>
      <c r="B1144" s="326">
        <v>918</v>
      </c>
      <c r="C1144" s="296">
        <v>4</v>
      </c>
      <c r="D1144" s="296">
        <v>5</v>
      </c>
      <c r="E1144" s="297">
        <v>1850400130</v>
      </c>
      <c r="F1144" s="298">
        <v>200</v>
      </c>
      <c r="G1144" s="299">
        <v>12</v>
      </c>
      <c r="H1144" s="299">
        <v>12</v>
      </c>
      <c r="I1144" s="289">
        <f t="shared" si="17"/>
        <v>100</v>
      </c>
      <c r="J1144" s="324"/>
    </row>
    <row r="1145" spans="1:10" s="271" customFormat="1" ht="22.5" x14ac:dyDescent="0.2">
      <c r="A1145" s="295" t="s">
        <v>861</v>
      </c>
      <c r="B1145" s="326">
        <v>918</v>
      </c>
      <c r="C1145" s="296">
        <v>4</v>
      </c>
      <c r="D1145" s="296">
        <v>5</v>
      </c>
      <c r="E1145" s="297">
        <v>1850460110</v>
      </c>
      <c r="F1145" s="298"/>
      <c r="G1145" s="299">
        <v>4011</v>
      </c>
      <c r="H1145" s="299">
        <v>4011</v>
      </c>
      <c r="I1145" s="289">
        <f t="shared" si="17"/>
        <v>100</v>
      </c>
      <c r="J1145" s="324"/>
    </row>
    <row r="1146" spans="1:10" s="271" customFormat="1" ht="11.25" x14ac:dyDescent="0.2">
      <c r="A1146" s="295" t="s">
        <v>713</v>
      </c>
      <c r="B1146" s="326">
        <v>918</v>
      </c>
      <c r="C1146" s="296">
        <v>4</v>
      </c>
      <c r="D1146" s="296">
        <v>5</v>
      </c>
      <c r="E1146" s="297">
        <v>1850460110</v>
      </c>
      <c r="F1146" s="298">
        <v>800</v>
      </c>
      <c r="G1146" s="299">
        <v>4011</v>
      </c>
      <c r="H1146" s="299">
        <v>4011</v>
      </c>
      <c r="I1146" s="289">
        <f t="shared" si="17"/>
        <v>100</v>
      </c>
      <c r="J1146" s="324"/>
    </row>
    <row r="1147" spans="1:10" s="271" customFormat="1" ht="11.25" x14ac:dyDescent="0.2">
      <c r="A1147" s="295" t="s">
        <v>862</v>
      </c>
      <c r="B1147" s="326">
        <v>918</v>
      </c>
      <c r="C1147" s="296">
        <v>4</v>
      </c>
      <c r="D1147" s="296">
        <v>5</v>
      </c>
      <c r="E1147" s="297">
        <v>1850460150</v>
      </c>
      <c r="F1147" s="298"/>
      <c r="G1147" s="299">
        <v>3304.4</v>
      </c>
      <c r="H1147" s="299">
        <v>3125.6</v>
      </c>
      <c r="I1147" s="289">
        <f t="shared" si="17"/>
        <v>94.589032804745187</v>
      </c>
      <c r="J1147" s="324"/>
    </row>
    <row r="1148" spans="1:10" s="271" customFormat="1" ht="11.25" x14ac:dyDescent="0.2">
      <c r="A1148" s="295" t="s">
        <v>713</v>
      </c>
      <c r="B1148" s="326">
        <v>918</v>
      </c>
      <c r="C1148" s="296">
        <v>4</v>
      </c>
      <c r="D1148" s="296">
        <v>5</v>
      </c>
      <c r="E1148" s="297">
        <v>1850460150</v>
      </c>
      <c r="F1148" s="298">
        <v>800</v>
      </c>
      <c r="G1148" s="299">
        <v>3304.4</v>
      </c>
      <c r="H1148" s="299">
        <v>3125.6</v>
      </c>
      <c r="I1148" s="289">
        <f t="shared" si="17"/>
        <v>94.589032804745187</v>
      </c>
      <c r="J1148" s="324"/>
    </row>
    <row r="1149" spans="1:10" s="271" customFormat="1" ht="11.25" x14ac:dyDescent="0.2">
      <c r="A1149" s="295" t="s">
        <v>863</v>
      </c>
      <c r="B1149" s="326">
        <v>918</v>
      </c>
      <c r="C1149" s="296">
        <v>4</v>
      </c>
      <c r="D1149" s="296">
        <v>5</v>
      </c>
      <c r="E1149" s="297">
        <v>1850460160</v>
      </c>
      <c r="F1149" s="298"/>
      <c r="G1149" s="299">
        <v>540</v>
      </c>
      <c r="H1149" s="299">
        <v>540</v>
      </c>
      <c r="I1149" s="289">
        <f t="shared" si="17"/>
        <v>100</v>
      </c>
      <c r="J1149" s="324"/>
    </row>
    <row r="1150" spans="1:10" s="271" customFormat="1" ht="11.25" x14ac:dyDescent="0.2">
      <c r="A1150" s="295" t="s">
        <v>713</v>
      </c>
      <c r="B1150" s="326">
        <v>918</v>
      </c>
      <c r="C1150" s="296">
        <v>4</v>
      </c>
      <c r="D1150" s="296">
        <v>5</v>
      </c>
      <c r="E1150" s="297">
        <v>1850460160</v>
      </c>
      <c r="F1150" s="298">
        <v>800</v>
      </c>
      <c r="G1150" s="299">
        <v>540</v>
      </c>
      <c r="H1150" s="299">
        <v>540</v>
      </c>
      <c r="I1150" s="289">
        <f t="shared" si="17"/>
        <v>100</v>
      </c>
      <c r="J1150" s="324"/>
    </row>
    <row r="1151" spans="1:10" s="271" customFormat="1" ht="11.25" x14ac:dyDescent="0.2">
      <c r="A1151" s="295" t="s">
        <v>864</v>
      </c>
      <c r="B1151" s="326">
        <v>918</v>
      </c>
      <c r="C1151" s="296">
        <v>4</v>
      </c>
      <c r="D1151" s="296">
        <v>5</v>
      </c>
      <c r="E1151" s="297">
        <v>1850460170</v>
      </c>
      <c r="F1151" s="298"/>
      <c r="G1151" s="299">
        <v>8445.4</v>
      </c>
      <c r="H1151" s="299">
        <v>8445.4</v>
      </c>
      <c r="I1151" s="289">
        <f t="shared" si="17"/>
        <v>100</v>
      </c>
      <c r="J1151" s="324"/>
    </row>
    <row r="1152" spans="1:10" s="271" customFormat="1" ht="11.25" x14ac:dyDescent="0.2">
      <c r="A1152" s="295" t="s">
        <v>713</v>
      </c>
      <c r="B1152" s="326">
        <v>918</v>
      </c>
      <c r="C1152" s="296">
        <v>4</v>
      </c>
      <c r="D1152" s="296">
        <v>5</v>
      </c>
      <c r="E1152" s="297">
        <v>1850460170</v>
      </c>
      <c r="F1152" s="298">
        <v>800</v>
      </c>
      <c r="G1152" s="299">
        <v>8445.4</v>
      </c>
      <c r="H1152" s="299">
        <v>8445.4</v>
      </c>
      <c r="I1152" s="289">
        <f t="shared" si="17"/>
        <v>100</v>
      </c>
      <c r="J1152" s="324"/>
    </row>
    <row r="1153" spans="1:10" s="271" customFormat="1" ht="11.25" x14ac:dyDescent="0.2">
      <c r="A1153" s="295" t="s">
        <v>865</v>
      </c>
      <c r="B1153" s="326">
        <v>918</v>
      </c>
      <c r="C1153" s="296">
        <v>4</v>
      </c>
      <c r="D1153" s="296">
        <v>5</v>
      </c>
      <c r="E1153" s="297">
        <v>1850460190</v>
      </c>
      <c r="F1153" s="298"/>
      <c r="G1153" s="299">
        <v>3385.8</v>
      </c>
      <c r="H1153" s="299">
        <v>3385.8</v>
      </c>
      <c r="I1153" s="289">
        <f t="shared" si="17"/>
        <v>100</v>
      </c>
      <c r="J1153" s="324"/>
    </row>
    <row r="1154" spans="1:10" s="271" customFormat="1" ht="22.5" x14ac:dyDescent="0.2">
      <c r="A1154" s="295" t="s">
        <v>724</v>
      </c>
      <c r="B1154" s="326">
        <v>918</v>
      </c>
      <c r="C1154" s="296">
        <v>4</v>
      </c>
      <c r="D1154" s="296">
        <v>5</v>
      </c>
      <c r="E1154" s="297">
        <v>1850460190</v>
      </c>
      <c r="F1154" s="298">
        <v>600</v>
      </c>
      <c r="G1154" s="299">
        <v>3385.8</v>
      </c>
      <c r="H1154" s="299">
        <v>3385.8</v>
      </c>
      <c r="I1154" s="289">
        <f t="shared" si="17"/>
        <v>100</v>
      </c>
      <c r="J1154" s="324"/>
    </row>
    <row r="1155" spans="1:10" s="271" customFormat="1" ht="22.5" x14ac:dyDescent="0.2">
      <c r="A1155" s="295" t="s">
        <v>866</v>
      </c>
      <c r="B1155" s="326">
        <v>918</v>
      </c>
      <c r="C1155" s="296">
        <v>4</v>
      </c>
      <c r="D1155" s="296">
        <v>5</v>
      </c>
      <c r="E1155" s="297">
        <v>1850460200</v>
      </c>
      <c r="F1155" s="298"/>
      <c r="G1155" s="299">
        <v>3507.2</v>
      </c>
      <c r="H1155" s="299">
        <v>3507.2</v>
      </c>
      <c r="I1155" s="289">
        <f t="shared" si="17"/>
        <v>100</v>
      </c>
      <c r="J1155" s="324"/>
    </row>
    <row r="1156" spans="1:10" s="271" customFormat="1" ht="11.25" x14ac:dyDescent="0.2">
      <c r="A1156" s="295" t="s">
        <v>713</v>
      </c>
      <c r="B1156" s="326">
        <v>918</v>
      </c>
      <c r="C1156" s="296">
        <v>4</v>
      </c>
      <c r="D1156" s="296">
        <v>5</v>
      </c>
      <c r="E1156" s="297">
        <v>1850460200</v>
      </c>
      <c r="F1156" s="298">
        <v>800</v>
      </c>
      <c r="G1156" s="299">
        <v>3507.2</v>
      </c>
      <c r="H1156" s="299">
        <v>3507.2</v>
      </c>
      <c r="I1156" s="289">
        <f t="shared" si="17"/>
        <v>100</v>
      </c>
      <c r="J1156" s="324"/>
    </row>
    <row r="1157" spans="1:10" s="271" customFormat="1" ht="11.25" x14ac:dyDescent="0.2">
      <c r="A1157" s="295" t="s">
        <v>867</v>
      </c>
      <c r="B1157" s="326">
        <v>918</v>
      </c>
      <c r="C1157" s="296">
        <v>4</v>
      </c>
      <c r="D1157" s="296">
        <v>5</v>
      </c>
      <c r="E1157" s="297">
        <v>1850460210</v>
      </c>
      <c r="F1157" s="298"/>
      <c r="G1157" s="299">
        <v>17000</v>
      </c>
      <c r="H1157" s="299">
        <v>17000</v>
      </c>
      <c r="I1157" s="289">
        <f t="shared" si="17"/>
        <v>100</v>
      </c>
      <c r="J1157" s="324"/>
    </row>
    <row r="1158" spans="1:10" s="271" customFormat="1" ht="11.25" x14ac:dyDescent="0.2">
      <c r="A1158" s="295" t="s">
        <v>713</v>
      </c>
      <c r="B1158" s="326">
        <v>918</v>
      </c>
      <c r="C1158" s="296">
        <v>4</v>
      </c>
      <c r="D1158" s="296">
        <v>5</v>
      </c>
      <c r="E1158" s="297">
        <v>1850460210</v>
      </c>
      <c r="F1158" s="298">
        <v>800</v>
      </c>
      <c r="G1158" s="299">
        <v>17000</v>
      </c>
      <c r="H1158" s="299">
        <v>17000</v>
      </c>
      <c r="I1158" s="289">
        <f t="shared" si="17"/>
        <v>100</v>
      </c>
      <c r="J1158" s="324"/>
    </row>
    <row r="1159" spans="1:10" s="271" customFormat="1" ht="11.25" x14ac:dyDescent="0.2">
      <c r="A1159" s="295" t="s">
        <v>868</v>
      </c>
      <c r="B1159" s="326">
        <v>918</v>
      </c>
      <c r="C1159" s="296">
        <v>4</v>
      </c>
      <c r="D1159" s="296">
        <v>5</v>
      </c>
      <c r="E1159" s="297">
        <v>1850500000</v>
      </c>
      <c r="F1159" s="298"/>
      <c r="G1159" s="299">
        <v>90711.8</v>
      </c>
      <c r="H1159" s="299">
        <v>85376.2</v>
      </c>
      <c r="I1159" s="289">
        <f t="shared" si="17"/>
        <v>94.118075046465833</v>
      </c>
      <c r="J1159" s="324"/>
    </row>
    <row r="1160" spans="1:10" s="271" customFormat="1" ht="11.25" x14ac:dyDescent="0.2">
      <c r="A1160" s="295" t="s">
        <v>869</v>
      </c>
      <c r="B1160" s="326">
        <v>918</v>
      </c>
      <c r="C1160" s="296">
        <v>4</v>
      </c>
      <c r="D1160" s="296">
        <v>5</v>
      </c>
      <c r="E1160" s="297">
        <v>1850560460</v>
      </c>
      <c r="F1160" s="298"/>
      <c r="G1160" s="299">
        <v>7000</v>
      </c>
      <c r="H1160" s="299">
        <v>3100</v>
      </c>
      <c r="I1160" s="289">
        <f t="shared" si="17"/>
        <v>44.285714285714285</v>
      </c>
      <c r="J1160" s="324"/>
    </row>
    <row r="1161" spans="1:10" s="271" customFormat="1" ht="11.25" x14ac:dyDescent="0.2">
      <c r="A1161" s="295" t="s">
        <v>713</v>
      </c>
      <c r="B1161" s="326">
        <v>918</v>
      </c>
      <c r="C1161" s="296">
        <v>4</v>
      </c>
      <c r="D1161" s="296">
        <v>5</v>
      </c>
      <c r="E1161" s="297">
        <v>1850560460</v>
      </c>
      <c r="F1161" s="298">
        <v>800</v>
      </c>
      <c r="G1161" s="299">
        <v>7000</v>
      </c>
      <c r="H1161" s="299">
        <v>3100</v>
      </c>
      <c r="I1161" s="289">
        <f t="shared" si="17"/>
        <v>44.285714285714285</v>
      </c>
      <c r="J1161" s="324"/>
    </row>
    <row r="1162" spans="1:10" s="271" customFormat="1" ht="22.5" x14ac:dyDescent="0.2">
      <c r="A1162" s="295" t="s">
        <v>870</v>
      </c>
      <c r="B1162" s="326">
        <v>918</v>
      </c>
      <c r="C1162" s="296">
        <v>4</v>
      </c>
      <c r="D1162" s="296">
        <v>5</v>
      </c>
      <c r="E1162" s="297">
        <v>1850560470</v>
      </c>
      <c r="F1162" s="298"/>
      <c r="G1162" s="299">
        <v>11040.2</v>
      </c>
      <c r="H1162" s="299">
        <v>9872.2000000000007</v>
      </c>
      <c r="I1162" s="289">
        <f t="shared" si="17"/>
        <v>89.420481513016071</v>
      </c>
      <c r="J1162" s="324"/>
    </row>
    <row r="1163" spans="1:10" s="271" customFormat="1" ht="22.5" x14ac:dyDescent="0.2">
      <c r="A1163" s="295" t="s">
        <v>724</v>
      </c>
      <c r="B1163" s="326">
        <v>918</v>
      </c>
      <c r="C1163" s="296">
        <v>4</v>
      </c>
      <c r="D1163" s="296">
        <v>5</v>
      </c>
      <c r="E1163" s="297">
        <v>1850560470</v>
      </c>
      <c r="F1163" s="298">
        <v>600</v>
      </c>
      <c r="G1163" s="299">
        <v>11040.2</v>
      </c>
      <c r="H1163" s="299">
        <v>9872.2000000000007</v>
      </c>
      <c r="I1163" s="289">
        <f t="shared" si="17"/>
        <v>89.420481513016071</v>
      </c>
      <c r="J1163" s="324"/>
    </row>
    <row r="1164" spans="1:10" s="271" customFormat="1" ht="11.25" x14ac:dyDescent="0.2">
      <c r="A1164" s="295" t="s">
        <v>871</v>
      </c>
      <c r="B1164" s="326">
        <v>918</v>
      </c>
      <c r="C1164" s="296">
        <v>4</v>
      </c>
      <c r="D1164" s="296">
        <v>5</v>
      </c>
      <c r="E1164" s="297">
        <v>1850560490</v>
      </c>
      <c r="F1164" s="298"/>
      <c r="G1164" s="299">
        <v>7838</v>
      </c>
      <c r="H1164" s="299">
        <v>7570.4</v>
      </c>
      <c r="I1164" s="289">
        <f t="shared" si="17"/>
        <v>96.585863740750185</v>
      </c>
      <c r="J1164" s="324"/>
    </row>
    <row r="1165" spans="1:10" s="271" customFormat="1" ht="11.25" x14ac:dyDescent="0.2">
      <c r="A1165" s="295" t="s">
        <v>713</v>
      </c>
      <c r="B1165" s="326">
        <v>918</v>
      </c>
      <c r="C1165" s="296">
        <v>4</v>
      </c>
      <c r="D1165" s="296">
        <v>5</v>
      </c>
      <c r="E1165" s="297">
        <v>1850560490</v>
      </c>
      <c r="F1165" s="298">
        <v>800</v>
      </c>
      <c r="G1165" s="299">
        <v>7838</v>
      </c>
      <c r="H1165" s="299">
        <v>7570.4</v>
      </c>
      <c r="I1165" s="289">
        <f t="shared" si="17"/>
        <v>96.585863740750185</v>
      </c>
      <c r="J1165" s="324"/>
    </row>
    <row r="1166" spans="1:10" s="271" customFormat="1" ht="22.5" x14ac:dyDescent="0.2">
      <c r="A1166" s="295" t="s">
        <v>872</v>
      </c>
      <c r="B1166" s="326">
        <v>918</v>
      </c>
      <c r="C1166" s="296">
        <v>4</v>
      </c>
      <c r="D1166" s="296">
        <v>5</v>
      </c>
      <c r="E1166" s="297">
        <v>1850560500</v>
      </c>
      <c r="F1166" s="298"/>
      <c r="G1166" s="299">
        <v>42063.6</v>
      </c>
      <c r="H1166" s="299">
        <v>42063.6</v>
      </c>
      <c r="I1166" s="289">
        <f t="shared" ref="I1166:I1229" si="18">+H1166/G1166*100</f>
        <v>100</v>
      </c>
      <c r="J1166" s="324"/>
    </row>
    <row r="1167" spans="1:10" s="271" customFormat="1" ht="22.5" x14ac:dyDescent="0.2">
      <c r="A1167" s="295" t="s">
        <v>724</v>
      </c>
      <c r="B1167" s="326">
        <v>918</v>
      </c>
      <c r="C1167" s="296">
        <v>4</v>
      </c>
      <c r="D1167" s="296">
        <v>5</v>
      </c>
      <c r="E1167" s="297">
        <v>1850560500</v>
      </c>
      <c r="F1167" s="298">
        <v>600</v>
      </c>
      <c r="G1167" s="299">
        <v>42063.6</v>
      </c>
      <c r="H1167" s="299">
        <v>42063.6</v>
      </c>
      <c r="I1167" s="289">
        <f t="shared" si="18"/>
        <v>100</v>
      </c>
      <c r="J1167" s="324"/>
    </row>
    <row r="1168" spans="1:10" s="271" customFormat="1" ht="11.25" x14ac:dyDescent="0.2">
      <c r="A1168" s="295" t="s">
        <v>873</v>
      </c>
      <c r="B1168" s="326">
        <v>918</v>
      </c>
      <c r="C1168" s="296">
        <v>4</v>
      </c>
      <c r="D1168" s="296">
        <v>5</v>
      </c>
      <c r="E1168" s="297">
        <v>1850575030</v>
      </c>
      <c r="F1168" s="298"/>
      <c r="G1168" s="299">
        <v>22770</v>
      </c>
      <c r="H1168" s="299">
        <v>22770</v>
      </c>
      <c r="I1168" s="289">
        <f t="shared" si="18"/>
        <v>100</v>
      </c>
      <c r="J1168" s="324"/>
    </row>
    <row r="1169" spans="1:10" s="271" customFormat="1" ht="11.25" x14ac:dyDescent="0.2">
      <c r="A1169" s="295" t="s">
        <v>710</v>
      </c>
      <c r="B1169" s="326">
        <v>918</v>
      </c>
      <c r="C1169" s="296">
        <v>4</v>
      </c>
      <c r="D1169" s="296">
        <v>5</v>
      </c>
      <c r="E1169" s="297">
        <v>1850575030</v>
      </c>
      <c r="F1169" s="298">
        <v>500</v>
      </c>
      <c r="G1169" s="299">
        <v>22770</v>
      </c>
      <c r="H1169" s="299">
        <v>22770</v>
      </c>
      <c r="I1169" s="289">
        <f t="shared" si="18"/>
        <v>100</v>
      </c>
      <c r="J1169" s="324"/>
    </row>
    <row r="1170" spans="1:10" s="271" customFormat="1" ht="22.5" x14ac:dyDescent="0.2">
      <c r="A1170" s="295" t="s">
        <v>874</v>
      </c>
      <c r="B1170" s="326">
        <v>918</v>
      </c>
      <c r="C1170" s="296">
        <v>4</v>
      </c>
      <c r="D1170" s="296">
        <v>5</v>
      </c>
      <c r="E1170" s="297" t="s">
        <v>875</v>
      </c>
      <c r="F1170" s="298"/>
      <c r="G1170" s="299">
        <v>53418.5</v>
      </c>
      <c r="H1170" s="299">
        <v>53418.5</v>
      </c>
      <c r="I1170" s="289">
        <f t="shared" si="18"/>
        <v>100</v>
      </c>
      <c r="J1170" s="324"/>
    </row>
    <row r="1171" spans="1:10" s="271" customFormat="1" ht="11.25" x14ac:dyDescent="0.2">
      <c r="A1171" s="295" t="s">
        <v>876</v>
      </c>
      <c r="B1171" s="326">
        <v>918</v>
      </c>
      <c r="C1171" s="296">
        <v>4</v>
      </c>
      <c r="D1171" s="296">
        <v>5</v>
      </c>
      <c r="E1171" s="297" t="s">
        <v>877</v>
      </c>
      <c r="F1171" s="298"/>
      <c r="G1171" s="299">
        <v>53418.5</v>
      </c>
      <c r="H1171" s="299">
        <v>53418.5</v>
      </c>
      <c r="I1171" s="289">
        <f t="shared" si="18"/>
        <v>100</v>
      </c>
      <c r="J1171" s="324"/>
    </row>
    <row r="1172" spans="1:10" s="271" customFormat="1" ht="22.5" x14ac:dyDescent="0.2">
      <c r="A1172" s="295" t="s">
        <v>724</v>
      </c>
      <c r="B1172" s="326">
        <v>918</v>
      </c>
      <c r="C1172" s="296">
        <v>4</v>
      </c>
      <c r="D1172" s="296">
        <v>5</v>
      </c>
      <c r="E1172" s="297" t="s">
        <v>877</v>
      </c>
      <c r="F1172" s="298">
        <v>600</v>
      </c>
      <c r="G1172" s="299">
        <v>9599.7000000000007</v>
      </c>
      <c r="H1172" s="299">
        <v>9599.7000000000007</v>
      </c>
      <c r="I1172" s="289">
        <f t="shared" si="18"/>
        <v>100</v>
      </c>
      <c r="J1172" s="324"/>
    </row>
    <row r="1173" spans="1:10" s="271" customFormat="1" ht="11.25" x14ac:dyDescent="0.2">
      <c r="A1173" s="295" t="s">
        <v>713</v>
      </c>
      <c r="B1173" s="326">
        <v>918</v>
      </c>
      <c r="C1173" s="296">
        <v>4</v>
      </c>
      <c r="D1173" s="296">
        <v>5</v>
      </c>
      <c r="E1173" s="297" t="s">
        <v>877</v>
      </c>
      <c r="F1173" s="298">
        <v>800</v>
      </c>
      <c r="G1173" s="299">
        <v>43818.8</v>
      </c>
      <c r="H1173" s="299">
        <v>43818.8</v>
      </c>
      <c r="I1173" s="289">
        <f t="shared" si="18"/>
        <v>100</v>
      </c>
      <c r="J1173" s="324"/>
    </row>
    <row r="1174" spans="1:10" s="271" customFormat="1" ht="22.5" x14ac:dyDescent="0.2">
      <c r="A1174" s="295" t="s">
        <v>878</v>
      </c>
      <c r="B1174" s="326">
        <v>918</v>
      </c>
      <c r="C1174" s="296">
        <v>4</v>
      </c>
      <c r="D1174" s="296">
        <v>5</v>
      </c>
      <c r="E1174" s="297">
        <v>1870000000</v>
      </c>
      <c r="F1174" s="298"/>
      <c r="G1174" s="299">
        <v>63706.400000000001</v>
      </c>
      <c r="H1174" s="299">
        <v>63097.3</v>
      </c>
      <c r="I1174" s="289">
        <f t="shared" si="18"/>
        <v>99.043895118857762</v>
      </c>
      <c r="J1174" s="324"/>
    </row>
    <row r="1175" spans="1:10" s="271" customFormat="1" ht="22.5" x14ac:dyDescent="0.2">
      <c r="A1175" s="295" t="s">
        <v>879</v>
      </c>
      <c r="B1175" s="326">
        <v>918</v>
      </c>
      <c r="C1175" s="296">
        <v>4</v>
      </c>
      <c r="D1175" s="296">
        <v>5</v>
      </c>
      <c r="E1175" s="297">
        <v>1870060360</v>
      </c>
      <c r="F1175" s="298"/>
      <c r="G1175" s="299">
        <v>63706.400000000001</v>
      </c>
      <c r="H1175" s="299">
        <v>63097.3</v>
      </c>
      <c r="I1175" s="289">
        <f t="shared" si="18"/>
        <v>99.043895118857762</v>
      </c>
      <c r="J1175" s="324"/>
    </row>
    <row r="1176" spans="1:10" s="271" customFormat="1" ht="22.5" x14ac:dyDescent="0.2">
      <c r="A1176" s="295" t="s">
        <v>724</v>
      </c>
      <c r="B1176" s="326">
        <v>918</v>
      </c>
      <c r="C1176" s="296">
        <v>4</v>
      </c>
      <c r="D1176" s="296">
        <v>5</v>
      </c>
      <c r="E1176" s="297">
        <v>1870060360</v>
      </c>
      <c r="F1176" s="298">
        <v>600</v>
      </c>
      <c r="G1176" s="299">
        <v>8056.1</v>
      </c>
      <c r="H1176" s="299">
        <v>8056.1</v>
      </c>
      <c r="I1176" s="289">
        <f t="shared" si="18"/>
        <v>100</v>
      </c>
      <c r="J1176" s="324"/>
    </row>
    <row r="1177" spans="1:10" s="271" customFormat="1" ht="11.25" x14ac:dyDescent="0.2">
      <c r="A1177" s="295" t="s">
        <v>713</v>
      </c>
      <c r="B1177" s="326">
        <v>918</v>
      </c>
      <c r="C1177" s="296">
        <v>4</v>
      </c>
      <c r="D1177" s="296">
        <v>5</v>
      </c>
      <c r="E1177" s="297">
        <v>1870060360</v>
      </c>
      <c r="F1177" s="298">
        <v>800</v>
      </c>
      <c r="G1177" s="299">
        <v>55650.3</v>
      </c>
      <c r="H1177" s="299">
        <v>55041.2</v>
      </c>
      <c r="I1177" s="289">
        <f t="shared" si="18"/>
        <v>98.90548658318103</v>
      </c>
      <c r="J1177" s="324"/>
    </row>
    <row r="1178" spans="1:10" s="271" customFormat="1" ht="22.5" x14ac:dyDescent="0.2">
      <c r="A1178" s="295" t="s">
        <v>880</v>
      </c>
      <c r="B1178" s="326">
        <v>918</v>
      </c>
      <c r="C1178" s="296">
        <v>4</v>
      </c>
      <c r="D1178" s="296">
        <v>5</v>
      </c>
      <c r="E1178" s="297">
        <v>1890000000</v>
      </c>
      <c r="F1178" s="298"/>
      <c r="G1178" s="299">
        <v>96477.8</v>
      </c>
      <c r="H1178" s="299">
        <v>96477.8</v>
      </c>
      <c r="I1178" s="289">
        <f t="shared" si="18"/>
        <v>100</v>
      </c>
      <c r="J1178" s="324"/>
    </row>
    <row r="1179" spans="1:10" s="271" customFormat="1" ht="45" x14ac:dyDescent="0.2">
      <c r="A1179" s="295" t="s">
        <v>881</v>
      </c>
      <c r="B1179" s="326">
        <v>918</v>
      </c>
      <c r="C1179" s="296">
        <v>4</v>
      </c>
      <c r="D1179" s="296">
        <v>5</v>
      </c>
      <c r="E1179" s="297">
        <v>1890300000</v>
      </c>
      <c r="F1179" s="298"/>
      <c r="G1179" s="299">
        <v>96477.8</v>
      </c>
      <c r="H1179" s="299">
        <v>96477.8</v>
      </c>
      <c r="I1179" s="289">
        <f t="shared" si="18"/>
        <v>100</v>
      </c>
      <c r="J1179" s="324"/>
    </row>
    <row r="1180" spans="1:10" s="271" customFormat="1" ht="11.25" x14ac:dyDescent="0.2">
      <c r="A1180" s="295" t="s">
        <v>882</v>
      </c>
      <c r="B1180" s="326">
        <v>918</v>
      </c>
      <c r="C1180" s="296">
        <v>4</v>
      </c>
      <c r="D1180" s="296">
        <v>5</v>
      </c>
      <c r="E1180" s="297" t="s">
        <v>883</v>
      </c>
      <c r="F1180" s="298"/>
      <c r="G1180" s="299">
        <v>96477.8</v>
      </c>
      <c r="H1180" s="299">
        <v>96477.8</v>
      </c>
      <c r="I1180" s="289">
        <f t="shared" si="18"/>
        <v>100</v>
      </c>
      <c r="J1180" s="324"/>
    </row>
    <row r="1181" spans="1:10" s="271" customFormat="1" ht="22.5" x14ac:dyDescent="0.2">
      <c r="A1181" s="295" t="s">
        <v>724</v>
      </c>
      <c r="B1181" s="326">
        <v>918</v>
      </c>
      <c r="C1181" s="296">
        <v>4</v>
      </c>
      <c r="D1181" s="296">
        <v>5</v>
      </c>
      <c r="E1181" s="297" t="s">
        <v>883</v>
      </c>
      <c r="F1181" s="298">
        <v>600</v>
      </c>
      <c r="G1181" s="299">
        <v>18033</v>
      </c>
      <c r="H1181" s="299">
        <v>18033</v>
      </c>
      <c r="I1181" s="289">
        <f t="shared" si="18"/>
        <v>100</v>
      </c>
      <c r="J1181" s="324"/>
    </row>
    <row r="1182" spans="1:10" s="271" customFormat="1" ht="11.25" x14ac:dyDescent="0.2">
      <c r="A1182" s="295" t="s">
        <v>713</v>
      </c>
      <c r="B1182" s="326">
        <v>918</v>
      </c>
      <c r="C1182" s="296">
        <v>4</v>
      </c>
      <c r="D1182" s="296">
        <v>5</v>
      </c>
      <c r="E1182" s="297" t="s">
        <v>883</v>
      </c>
      <c r="F1182" s="298">
        <v>800</v>
      </c>
      <c r="G1182" s="299">
        <v>78444.800000000003</v>
      </c>
      <c r="H1182" s="299">
        <v>78444.800000000003</v>
      </c>
      <c r="I1182" s="289">
        <f t="shared" si="18"/>
        <v>100</v>
      </c>
      <c r="J1182" s="324"/>
    </row>
    <row r="1183" spans="1:10" s="271" customFormat="1" ht="11.25" x14ac:dyDescent="0.2">
      <c r="A1183" s="295" t="s">
        <v>884</v>
      </c>
      <c r="B1183" s="326">
        <v>918</v>
      </c>
      <c r="C1183" s="296">
        <v>4</v>
      </c>
      <c r="D1183" s="296">
        <v>5</v>
      </c>
      <c r="E1183" s="297" t="s">
        <v>885</v>
      </c>
      <c r="F1183" s="298"/>
      <c r="G1183" s="299">
        <v>1800</v>
      </c>
      <c r="H1183" s="299">
        <v>1255</v>
      </c>
      <c r="I1183" s="289">
        <f t="shared" si="18"/>
        <v>69.722222222222214</v>
      </c>
      <c r="J1183" s="324"/>
    </row>
    <row r="1184" spans="1:10" s="271" customFormat="1" ht="11.25" x14ac:dyDescent="0.2">
      <c r="A1184" s="295" t="s">
        <v>886</v>
      </c>
      <c r="B1184" s="326">
        <v>918</v>
      </c>
      <c r="C1184" s="296">
        <v>4</v>
      </c>
      <c r="D1184" s="296">
        <v>5</v>
      </c>
      <c r="E1184" s="297" t="s">
        <v>887</v>
      </c>
      <c r="F1184" s="298"/>
      <c r="G1184" s="299">
        <v>1800</v>
      </c>
      <c r="H1184" s="299">
        <v>1255</v>
      </c>
      <c r="I1184" s="289">
        <f t="shared" si="18"/>
        <v>69.722222222222214</v>
      </c>
      <c r="J1184" s="324"/>
    </row>
    <row r="1185" spans="1:10" s="271" customFormat="1" ht="11.25" x14ac:dyDescent="0.2">
      <c r="A1185" s="295" t="s">
        <v>698</v>
      </c>
      <c r="B1185" s="326">
        <v>918</v>
      </c>
      <c r="C1185" s="296">
        <v>4</v>
      </c>
      <c r="D1185" s="296">
        <v>5</v>
      </c>
      <c r="E1185" s="297" t="s">
        <v>887</v>
      </c>
      <c r="F1185" s="298">
        <v>200</v>
      </c>
      <c r="G1185" s="299">
        <v>1800</v>
      </c>
      <c r="H1185" s="299">
        <v>1255</v>
      </c>
      <c r="I1185" s="289">
        <f t="shared" si="18"/>
        <v>69.722222222222214</v>
      </c>
      <c r="J1185" s="324"/>
    </row>
    <row r="1186" spans="1:10" s="271" customFormat="1" ht="11.25" x14ac:dyDescent="0.2">
      <c r="A1186" s="295" t="s">
        <v>888</v>
      </c>
      <c r="B1186" s="326">
        <v>918</v>
      </c>
      <c r="C1186" s="296">
        <v>4</v>
      </c>
      <c r="D1186" s="296">
        <v>5</v>
      </c>
      <c r="E1186" s="297" t="s">
        <v>889</v>
      </c>
      <c r="F1186" s="298"/>
      <c r="G1186" s="299">
        <v>22230.6</v>
      </c>
      <c r="H1186" s="299">
        <v>22126.1</v>
      </c>
      <c r="I1186" s="289">
        <f t="shared" si="18"/>
        <v>99.529927217439024</v>
      </c>
      <c r="J1186" s="324"/>
    </row>
    <row r="1187" spans="1:10" s="271" customFormat="1" ht="11.25" x14ac:dyDescent="0.2">
      <c r="A1187" s="295" t="s">
        <v>890</v>
      </c>
      <c r="B1187" s="326">
        <v>918</v>
      </c>
      <c r="C1187" s="296">
        <v>4</v>
      </c>
      <c r="D1187" s="296">
        <v>5</v>
      </c>
      <c r="E1187" s="297" t="s">
        <v>891</v>
      </c>
      <c r="F1187" s="298"/>
      <c r="G1187" s="299">
        <v>1640.5</v>
      </c>
      <c r="H1187" s="299">
        <v>1640.5</v>
      </c>
      <c r="I1187" s="289">
        <f t="shared" si="18"/>
        <v>100</v>
      </c>
      <c r="J1187" s="324"/>
    </row>
    <row r="1188" spans="1:10" s="271" customFormat="1" ht="11.25" x14ac:dyDescent="0.2">
      <c r="A1188" s="295" t="s">
        <v>698</v>
      </c>
      <c r="B1188" s="326">
        <v>918</v>
      </c>
      <c r="C1188" s="296">
        <v>4</v>
      </c>
      <c r="D1188" s="296">
        <v>5</v>
      </c>
      <c r="E1188" s="297" t="s">
        <v>891</v>
      </c>
      <c r="F1188" s="298">
        <v>200</v>
      </c>
      <c r="G1188" s="299">
        <v>1640.5</v>
      </c>
      <c r="H1188" s="299">
        <v>1640.5</v>
      </c>
      <c r="I1188" s="289">
        <f t="shared" si="18"/>
        <v>100</v>
      </c>
      <c r="J1188" s="324"/>
    </row>
    <row r="1189" spans="1:10" s="285" customFormat="1" ht="11.25" x14ac:dyDescent="0.15">
      <c r="A1189" s="295" t="s">
        <v>888</v>
      </c>
      <c r="B1189" s="326">
        <v>918</v>
      </c>
      <c r="C1189" s="296">
        <v>4</v>
      </c>
      <c r="D1189" s="296">
        <v>5</v>
      </c>
      <c r="E1189" s="297" t="s">
        <v>892</v>
      </c>
      <c r="F1189" s="298"/>
      <c r="G1189" s="299">
        <v>135</v>
      </c>
      <c r="H1189" s="299">
        <v>135</v>
      </c>
      <c r="I1189" s="289">
        <f t="shared" si="18"/>
        <v>100</v>
      </c>
      <c r="J1189" s="324"/>
    </row>
    <row r="1190" spans="1:10" s="271" customFormat="1" ht="11.25" x14ac:dyDescent="0.2">
      <c r="A1190" s="295" t="s">
        <v>698</v>
      </c>
      <c r="B1190" s="326">
        <v>918</v>
      </c>
      <c r="C1190" s="296">
        <v>4</v>
      </c>
      <c r="D1190" s="296">
        <v>5</v>
      </c>
      <c r="E1190" s="297" t="s">
        <v>892</v>
      </c>
      <c r="F1190" s="298">
        <v>200</v>
      </c>
      <c r="G1190" s="299">
        <v>135</v>
      </c>
      <c r="H1190" s="299">
        <v>135</v>
      </c>
      <c r="I1190" s="289">
        <f t="shared" si="18"/>
        <v>100</v>
      </c>
      <c r="J1190" s="324"/>
    </row>
    <row r="1191" spans="1:10" s="271" customFormat="1" ht="11.25" x14ac:dyDescent="0.2">
      <c r="A1191" s="295" t="s">
        <v>893</v>
      </c>
      <c r="B1191" s="326">
        <v>918</v>
      </c>
      <c r="C1191" s="296">
        <v>4</v>
      </c>
      <c r="D1191" s="296">
        <v>5</v>
      </c>
      <c r="E1191" s="297" t="s">
        <v>894</v>
      </c>
      <c r="F1191" s="298"/>
      <c r="G1191" s="299">
        <v>17855.099999999999</v>
      </c>
      <c r="H1191" s="299">
        <v>17850.599999999999</v>
      </c>
      <c r="I1191" s="289">
        <f t="shared" si="18"/>
        <v>99.974797116790157</v>
      </c>
      <c r="J1191" s="324"/>
    </row>
    <row r="1192" spans="1:10" s="271" customFormat="1" ht="11.25" x14ac:dyDescent="0.2">
      <c r="A1192" s="295" t="s">
        <v>698</v>
      </c>
      <c r="B1192" s="326">
        <v>918</v>
      </c>
      <c r="C1192" s="296">
        <v>4</v>
      </c>
      <c r="D1192" s="296">
        <v>5</v>
      </c>
      <c r="E1192" s="297" t="s">
        <v>894</v>
      </c>
      <c r="F1192" s="298">
        <v>200</v>
      </c>
      <c r="G1192" s="299">
        <v>14190</v>
      </c>
      <c r="H1192" s="299">
        <v>14185.6</v>
      </c>
      <c r="I1192" s="289">
        <f t="shared" si="18"/>
        <v>99.968992248062023</v>
      </c>
      <c r="J1192" s="324"/>
    </row>
    <row r="1193" spans="1:10" s="271" customFormat="1" ht="11.25" x14ac:dyDescent="0.2">
      <c r="A1193" s="295" t="s">
        <v>707</v>
      </c>
      <c r="B1193" s="326">
        <v>918</v>
      </c>
      <c r="C1193" s="296">
        <v>4</v>
      </c>
      <c r="D1193" s="296">
        <v>5</v>
      </c>
      <c r="E1193" s="297" t="s">
        <v>894</v>
      </c>
      <c r="F1193" s="298">
        <v>300</v>
      </c>
      <c r="G1193" s="299">
        <v>366</v>
      </c>
      <c r="H1193" s="299">
        <v>366</v>
      </c>
      <c r="I1193" s="289">
        <f t="shared" si="18"/>
        <v>100</v>
      </c>
      <c r="J1193" s="324"/>
    </row>
    <row r="1194" spans="1:10" s="271" customFormat="1" ht="11.25" x14ac:dyDescent="0.2">
      <c r="A1194" s="295" t="s">
        <v>713</v>
      </c>
      <c r="B1194" s="326">
        <v>918</v>
      </c>
      <c r="C1194" s="296">
        <v>4</v>
      </c>
      <c r="D1194" s="296">
        <v>5</v>
      </c>
      <c r="E1194" s="297" t="s">
        <v>894</v>
      </c>
      <c r="F1194" s="298">
        <v>800</v>
      </c>
      <c r="G1194" s="299">
        <v>3299.1</v>
      </c>
      <c r="H1194" s="299">
        <v>3299</v>
      </c>
      <c r="I1194" s="289">
        <f t="shared" si="18"/>
        <v>99.996968870297962</v>
      </c>
      <c r="J1194" s="324"/>
    </row>
    <row r="1195" spans="1:10" s="271" customFormat="1" ht="22.5" x14ac:dyDescent="0.2">
      <c r="A1195" s="295" t="s">
        <v>895</v>
      </c>
      <c r="B1195" s="326">
        <v>918</v>
      </c>
      <c r="C1195" s="296">
        <v>4</v>
      </c>
      <c r="D1195" s="296">
        <v>5</v>
      </c>
      <c r="E1195" s="297" t="s">
        <v>896</v>
      </c>
      <c r="F1195" s="298"/>
      <c r="G1195" s="299">
        <v>2500</v>
      </c>
      <c r="H1195" s="299">
        <v>2500</v>
      </c>
      <c r="I1195" s="289">
        <f t="shared" si="18"/>
        <v>100</v>
      </c>
      <c r="J1195" s="324"/>
    </row>
    <row r="1196" spans="1:10" s="271" customFormat="1" ht="11.25" x14ac:dyDescent="0.2">
      <c r="A1196" s="295" t="s">
        <v>698</v>
      </c>
      <c r="B1196" s="326">
        <v>918</v>
      </c>
      <c r="C1196" s="296">
        <v>4</v>
      </c>
      <c r="D1196" s="296">
        <v>5</v>
      </c>
      <c r="E1196" s="297" t="s">
        <v>896</v>
      </c>
      <c r="F1196" s="298">
        <v>200</v>
      </c>
      <c r="G1196" s="299">
        <v>2500</v>
      </c>
      <c r="H1196" s="299">
        <v>2500</v>
      </c>
      <c r="I1196" s="289">
        <f t="shared" si="18"/>
        <v>100</v>
      </c>
      <c r="J1196" s="324"/>
    </row>
    <row r="1197" spans="1:10" s="271" customFormat="1" ht="22.5" x14ac:dyDescent="0.2">
      <c r="A1197" s="295" t="s">
        <v>897</v>
      </c>
      <c r="B1197" s="326">
        <v>918</v>
      </c>
      <c r="C1197" s="296">
        <v>4</v>
      </c>
      <c r="D1197" s="296">
        <v>5</v>
      </c>
      <c r="E1197" s="297" t="s">
        <v>898</v>
      </c>
      <c r="F1197" s="298"/>
      <c r="G1197" s="299">
        <v>100</v>
      </c>
      <c r="H1197" s="299">
        <v>0</v>
      </c>
      <c r="I1197" s="289">
        <f t="shared" si="18"/>
        <v>0</v>
      </c>
      <c r="J1197" s="324"/>
    </row>
    <row r="1198" spans="1:10" s="271" customFormat="1" ht="11.25" x14ac:dyDescent="0.2">
      <c r="A1198" s="295" t="s">
        <v>710</v>
      </c>
      <c r="B1198" s="326">
        <v>918</v>
      </c>
      <c r="C1198" s="296">
        <v>4</v>
      </c>
      <c r="D1198" s="296">
        <v>5</v>
      </c>
      <c r="E1198" s="297" t="s">
        <v>898</v>
      </c>
      <c r="F1198" s="298">
        <v>500</v>
      </c>
      <c r="G1198" s="299">
        <v>100</v>
      </c>
      <c r="H1198" s="299">
        <v>0</v>
      </c>
      <c r="I1198" s="289">
        <f t="shared" si="18"/>
        <v>0</v>
      </c>
      <c r="J1198" s="324"/>
    </row>
    <row r="1199" spans="1:10" s="271" customFormat="1" ht="22.5" x14ac:dyDescent="0.2">
      <c r="A1199" s="295" t="s">
        <v>899</v>
      </c>
      <c r="B1199" s="326">
        <v>918</v>
      </c>
      <c r="C1199" s="296">
        <v>4</v>
      </c>
      <c r="D1199" s="296">
        <v>5</v>
      </c>
      <c r="E1199" s="297" t="s">
        <v>900</v>
      </c>
      <c r="F1199" s="298"/>
      <c r="G1199" s="299">
        <v>197190.5</v>
      </c>
      <c r="H1199" s="299">
        <v>189851.4</v>
      </c>
      <c r="I1199" s="289">
        <f t="shared" si="18"/>
        <v>96.278167558781988</v>
      </c>
      <c r="J1199" s="324"/>
    </row>
    <row r="1200" spans="1:10" s="271" customFormat="1" ht="22.5" x14ac:dyDescent="0.2">
      <c r="A1200" s="295" t="s">
        <v>901</v>
      </c>
      <c r="B1200" s="326">
        <v>918</v>
      </c>
      <c r="C1200" s="296">
        <v>4</v>
      </c>
      <c r="D1200" s="296">
        <v>5</v>
      </c>
      <c r="E1200" s="297" t="s">
        <v>902</v>
      </c>
      <c r="F1200" s="298"/>
      <c r="G1200" s="299">
        <v>192734.1</v>
      </c>
      <c r="H1200" s="299">
        <v>185395</v>
      </c>
      <c r="I1200" s="289">
        <f t="shared" si="18"/>
        <v>96.192111307755084</v>
      </c>
      <c r="J1200" s="324"/>
    </row>
    <row r="1201" spans="1:10" s="271" customFormat="1" ht="22.5" x14ac:dyDescent="0.2">
      <c r="A1201" s="295" t="s">
        <v>724</v>
      </c>
      <c r="B1201" s="326">
        <v>918</v>
      </c>
      <c r="C1201" s="296">
        <v>4</v>
      </c>
      <c r="D1201" s="296">
        <v>5</v>
      </c>
      <c r="E1201" s="297" t="s">
        <v>902</v>
      </c>
      <c r="F1201" s="298">
        <v>600</v>
      </c>
      <c r="G1201" s="299">
        <v>192734.1</v>
      </c>
      <c r="H1201" s="299">
        <v>185395</v>
      </c>
      <c r="I1201" s="289">
        <f t="shared" si="18"/>
        <v>96.192111307755084</v>
      </c>
      <c r="J1201" s="324"/>
    </row>
    <row r="1202" spans="1:10" s="271" customFormat="1" ht="22.5" x14ac:dyDescent="0.2">
      <c r="A1202" s="295" t="s">
        <v>903</v>
      </c>
      <c r="B1202" s="326">
        <v>918</v>
      </c>
      <c r="C1202" s="296">
        <v>4</v>
      </c>
      <c r="D1202" s="296">
        <v>5</v>
      </c>
      <c r="E1202" s="297" t="s">
        <v>904</v>
      </c>
      <c r="F1202" s="298"/>
      <c r="G1202" s="299">
        <v>4456.3999999999996</v>
      </c>
      <c r="H1202" s="299">
        <v>4456.3999999999996</v>
      </c>
      <c r="I1202" s="289">
        <f t="shared" si="18"/>
        <v>100</v>
      </c>
      <c r="J1202" s="324"/>
    </row>
    <row r="1203" spans="1:10" s="271" customFormat="1" ht="11.25" x14ac:dyDescent="0.2">
      <c r="A1203" s="295" t="s">
        <v>710</v>
      </c>
      <c r="B1203" s="326">
        <v>918</v>
      </c>
      <c r="C1203" s="296">
        <v>4</v>
      </c>
      <c r="D1203" s="296">
        <v>5</v>
      </c>
      <c r="E1203" s="297" t="s">
        <v>904</v>
      </c>
      <c r="F1203" s="298">
        <v>500</v>
      </c>
      <c r="G1203" s="299">
        <v>4456.3999999999996</v>
      </c>
      <c r="H1203" s="299">
        <v>4456.3999999999996</v>
      </c>
      <c r="I1203" s="289">
        <f t="shared" si="18"/>
        <v>100</v>
      </c>
      <c r="J1203" s="324"/>
    </row>
    <row r="1204" spans="1:10" s="271" customFormat="1" ht="11.25" x14ac:dyDescent="0.2">
      <c r="A1204" s="295" t="s">
        <v>905</v>
      </c>
      <c r="B1204" s="326">
        <v>918</v>
      </c>
      <c r="C1204" s="296">
        <v>4</v>
      </c>
      <c r="D1204" s="296">
        <v>5</v>
      </c>
      <c r="E1204" s="297">
        <v>8200000000</v>
      </c>
      <c r="F1204" s="298"/>
      <c r="G1204" s="299">
        <v>1501</v>
      </c>
      <c r="H1204" s="299">
        <v>1501</v>
      </c>
      <c r="I1204" s="289">
        <f t="shared" si="18"/>
        <v>100</v>
      </c>
      <c r="J1204" s="324"/>
    </row>
    <row r="1205" spans="1:10" s="271" customFormat="1" ht="11.25" x14ac:dyDescent="0.2">
      <c r="A1205" s="295" t="s">
        <v>905</v>
      </c>
      <c r="B1205" s="326">
        <v>918</v>
      </c>
      <c r="C1205" s="296">
        <v>4</v>
      </c>
      <c r="D1205" s="296">
        <v>5</v>
      </c>
      <c r="E1205" s="297">
        <v>8200000310</v>
      </c>
      <c r="F1205" s="298"/>
      <c r="G1205" s="299">
        <v>1501</v>
      </c>
      <c r="H1205" s="299">
        <v>1501</v>
      </c>
      <c r="I1205" s="289">
        <f t="shared" si="18"/>
        <v>100</v>
      </c>
      <c r="J1205" s="324"/>
    </row>
    <row r="1206" spans="1:10" s="271" customFormat="1" ht="11.25" x14ac:dyDescent="0.2">
      <c r="A1206" s="295" t="s">
        <v>698</v>
      </c>
      <c r="B1206" s="326">
        <v>918</v>
      </c>
      <c r="C1206" s="296">
        <v>4</v>
      </c>
      <c r="D1206" s="296">
        <v>5</v>
      </c>
      <c r="E1206" s="297">
        <v>8200000310</v>
      </c>
      <c r="F1206" s="298">
        <v>200</v>
      </c>
      <c r="G1206" s="299">
        <v>1501</v>
      </c>
      <c r="H1206" s="299">
        <v>1501</v>
      </c>
      <c r="I1206" s="289">
        <f t="shared" si="18"/>
        <v>100</v>
      </c>
      <c r="J1206" s="324"/>
    </row>
    <row r="1207" spans="1:10" s="271" customFormat="1" ht="11.25" x14ac:dyDescent="0.2">
      <c r="A1207" s="295" t="s">
        <v>712</v>
      </c>
      <c r="B1207" s="326">
        <v>918</v>
      </c>
      <c r="C1207" s="296">
        <v>4</v>
      </c>
      <c r="D1207" s="296">
        <v>5</v>
      </c>
      <c r="E1207" s="297">
        <v>8900000000</v>
      </c>
      <c r="F1207" s="298"/>
      <c r="G1207" s="299">
        <v>50997</v>
      </c>
      <c r="H1207" s="299">
        <v>49325.599999999999</v>
      </c>
      <c r="I1207" s="289">
        <f t="shared" si="18"/>
        <v>96.722552306998438</v>
      </c>
      <c r="J1207" s="324"/>
    </row>
    <row r="1208" spans="1:10" s="285" customFormat="1" ht="11.25" x14ac:dyDescent="0.15">
      <c r="A1208" s="295" t="s">
        <v>712</v>
      </c>
      <c r="B1208" s="326">
        <v>918</v>
      </c>
      <c r="C1208" s="296">
        <v>4</v>
      </c>
      <c r="D1208" s="296">
        <v>5</v>
      </c>
      <c r="E1208" s="297">
        <v>8900000110</v>
      </c>
      <c r="F1208" s="298"/>
      <c r="G1208" s="299">
        <v>39660.1</v>
      </c>
      <c r="H1208" s="299">
        <v>39430.300000000003</v>
      </c>
      <c r="I1208" s="289">
        <f t="shared" si="18"/>
        <v>99.420576347513006</v>
      </c>
      <c r="J1208" s="324"/>
    </row>
    <row r="1209" spans="1:10" s="271" customFormat="1" ht="33.75" x14ac:dyDescent="0.2">
      <c r="A1209" s="295" t="s">
        <v>695</v>
      </c>
      <c r="B1209" s="326">
        <v>918</v>
      </c>
      <c r="C1209" s="296">
        <v>4</v>
      </c>
      <c r="D1209" s="296">
        <v>5</v>
      </c>
      <c r="E1209" s="297">
        <v>8900000110</v>
      </c>
      <c r="F1209" s="298">
        <v>100</v>
      </c>
      <c r="G1209" s="299">
        <v>39660.1</v>
      </c>
      <c r="H1209" s="299">
        <v>39430.300000000003</v>
      </c>
      <c r="I1209" s="289">
        <f t="shared" si="18"/>
        <v>99.420576347513006</v>
      </c>
      <c r="J1209" s="324"/>
    </row>
    <row r="1210" spans="1:10" s="271" customFormat="1" ht="11.25" x14ac:dyDescent="0.2">
      <c r="A1210" s="295" t="s">
        <v>712</v>
      </c>
      <c r="B1210" s="326">
        <v>918</v>
      </c>
      <c r="C1210" s="296">
        <v>4</v>
      </c>
      <c r="D1210" s="296">
        <v>5</v>
      </c>
      <c r="E1210" s="297">
        <v>8900000190</v>
      </c>
      <c r="F1210" s="298"/>
      <c r="G1210" s="299">
        <v>10381.799999999999</v>
      </c>
      <c r="H1210" s="299">
        <v>9459.4</v>
      </c>
      <c r="I1210" s="289">
        <f t="shared" si="18"/>
        <v>91.115220867286979</v>
      </c>
      <c r="J1210" s="324"/>
    </row>
    <row r="1211" spans="1:10" s="271" customFormat="1" ht="33.75" x14ac:dyDescent="0.2">
      <c r="A1211" s="295" t="s">
        <v>695</v>
      </c>
      <c r="B1211" s="326">
        <v>918</v>
      </c>
      <c r="C1211" s="296">
        <v>4</v>
      </c>
      <c r="D1211" s="296">
        <v>5</v>
      </c>
      <c r="E1211" s="297">
        <v>8900000190</v>
      </c>
      <c r="F1211" s="298">
        <v>100</v>
      </c>
      <c r="G1211" s="299">
        <v>687.5</v>
      </c>
      <c r="H1211" s="299">
        <v>199.6</v>
      </c>
      <c r="I1211" s="289">
        <f t="shared" si="18"/>
        <v>29.032727272727271</v>
      </c>
      <c r="J1211" s="324"/>
    </row>
    <row r="1212" spans="1:10" s="271" customFormat="1" ht="11.25" x14ac:dyDescent="0.2">
      <c r="A1212" s="295" t="s">
        <v>698</v>
      </c>
      <c r="B1212" s="326">
        <v>918</v>
      </c>
      <c r="C1212" s="296">
        <v>4</v>
      </c>
      <c r="D1212" s="296">
        <v>5</v>
      </c>
      <c r="E1212" s="297">
        <v>8900000190</v>
      </c>
      <c r="F1212" s="298">
        <v>200</v>
      </c>
      <c r="G1212" s="299">
        <v>9024.2999999999993</v>
      </c>
      <c r="H1212" s="299">
        <v>8594.2999999999993</v>
      </c>
      <c r="I1212" s="289">
        <f t="shared" si="18"/>
        <v>95.235087486010002</v>
      </c>
      <c r="J1212" s="324"/>
    </row>
    <row r="1213" spans="1:10" s="271" customFormat="1" ht="11.25" x14ac:dyDescent="0.2">
      <c r="A1213" s="295" t="s">
        <v>713</v>
      </c>
      <c r="B1213" s="326">
        <v>918</v>
      </c>
      <c r="C1213" s="296">
        <v>4</v>
      </c>
      <c r="D1213" s="296">
        <v>5</v>
      </c>
      <c r="E1213" s="297">
        <v>8900000190</v>
      </c>
      <c r="F1213" s="298">
        <v>800</v>
      </c>
      <c r="G1213" s="299">
        <v>670</v>
      </c>
      <c r="H1213" s="299">
        <v>665.5</v>
      </c>
      <c r="I1213" s="289">
        <f t="shared" si="18"/>
        <v>99.328358208955223</v>
      </c>
      <c r="J1213" s="324"/>
    </row>
    <row r="1214" spans="1:10" s="271" customFormat="1" ht="11.25" x14ac:dyDescent="0.2">
      <c r="A1214" s="295" t="s">
        <v>712</v>
      </c>
      <c r="B1214" s="326">
        <v>918</v>
      </c>
      <c r="C1214" s="296">
        <v>4</v>
      </c>
      <c r="D1214" s="296">
        <v>5</v>
      </c>
      <c r="E1214" s="297">
        <v>8900000870</v>
      </c>
      <c r="F1214" s="298"/>
      <c r="G1214" s="299">
        <v>79.2</v>
      </c>
      <c r="H1214" s="299">
        <v>0</v>
      </c>
      <c r="I1214" s="289">
        <f t="shared" si="18"/>
        <v>0</v>
      </c>
      <c r="J1214" s="324"/>
    </row>
    <row r="1215" spans="1:10" s="271" customFormat="1" ht="33.75" x14ac:dyDescent="0.2">
      <c r="A1215" s="295" t="s">
        <v>695</v>
      </c>
      <c r="B1215" s="326">
        <v>918</v>
      </c>
      <c r="C1215" s="296">
        <v>4</v>
      </c>
      <c r="D1215" s="296">
        <v>5</v>
      </c>
      <c r="E1215" s="297">
        <v>8900000870</v>
      </c>
      <c r="F1215" s="298">
        <v>100</v>
      </c>
      <c r="G1215" s="299">
        <v>79.2</v>
      </c>
      <c r="H1215" s="299">
        <v>0</v>
      </c>
      <c r="I1215" s="289">
        <f t="shared" si="18"/>
        <v>0</v>
      </c>
      <c r="J1215" s="324"/>
    </row>
    <row r="1216" spans="1:10" s="271" customFormat="1" ht="11.25" x14ac:dyDescent="0.2">
      <c r="A1216" s="295" t="s">
        <v>735</v>
      </c>
      <c r="B1216" s="326">
        <v>918</v>
      </c>
      <c r="C1216" s="296">
        <v>4</v>
      </c>
      <c r="D1216" s="296">
        <v>5</v>
      </c>
      <c r="E1216" s="297">
        <v>8900099990</v>
      </c>
      <c r="F1216" s="298"/>
      <c r="G1216" s="299">
        <v>875.9</v>
      </c>
      <c r="H1216" s="299">
        <v>435.9</v>
      </c>
      <c r="I1216" s="289">
        <f t="shared" si="18"/>
        <v>49.765955017696086</v>
      </c>
      <c r="J1216" s="324"/>
    </row>
    <row r="1217" spans="1:10" s="271" customFormat="1" ht="11.25" x14ac:dyDescent="0.2">
      <c r="A1217" s="295" t="s">
        <v>713</v>
      </c>
      <c r="B1217" s="326">
        <v>918</v>
      </c>
      <c r="C1217" s="296">
        <v>4</v>
      </c>
      <c r="D1217" s="296">
        <v>5</v>
      </c>
      <c r="E1217" s="297">
        <v>8900099990</v>
      </c>
      <c r="F1217" s="298">
        <v>800</v>
      </c>
      <c r="G1217" s="299">
        <v>875.9</v>
      </c>
      <c r="H1217" s="299">
        <v>435.9</v>
      </c>
      <c r="I1217" s="289">
        <f t="shared" si="18"/>
        <v>49.765955017696086</v>
      </c>
      <c r="J1217" s="324"/>
    </row>
    <row r="1218" spans="1:10" s="271" customFormat="1" ht="11.25" x14ac:dyDescent="0.2">
      <c r="A1218" s="295" t="s">
        <v>991</v>
      </c>
      <c r="B1218" s="326">
        <v>918</v>
      </c>
      <c r="C1218" s="296">
        <v>4</v>
      </c>
      <c r="D1218" s="296">
        <v>10</v>
      </c>
      <c r="E1218" s="297"/>
      <c r="F1218" s="298"/>
      <c r="G1218" s="299">
        <v>394.9</v>
      </c>
      <c r="H1218" s="299">
        <v>386.8</v>
      </c>
      <c r="I1218" s="289">
        <f t="shared" si="18"/>
        <v>97.948847809572044</v>
      </c>
      <c r="J1218" s="324"/>
    </row>
    <row r="1219" spans="1:10" s="271" customFormat="1" ht="22.5" x14ac:dyDescent="0.2">
      <c r="A1219" s="295" t="s">
        <v>834</v>
      </c>
      <c r="B1219" s="326">
        <v>918</v>
      </c>
      <c r="C1219" s="296">
        <v>4</v>
      </c>
      <c r="D1219" s="296">
        <v>10</v>
      </c>
      <c r="E1219" s="297">
        <v>1200000000</v>
      </c>
      <c r="F1219" s="298"/>
      <c r="G1219" s="299">
        <v>394.9</v>
      </c>
      <c r="H1219" s="299">
        <v>386.8</v>
      </c>
      <c r="I1219" s="289">
        <f t="shared" si="18"/>
        <v>97.948847809572044</v>
      </c>
      <c r="J1219" s="324"/>
    </row>
    <row r="1220" spans="1:10" s="271" customFormat="1" ht="22.5" x14ac:dyDescent="0.2">
      <c r="A1220" s="295" t="s">
        <v>992</v>
      </c>
      <c r="B1220" s="326">
        <v>918</v>
      </c>
      <c r="C1220" s="296">
        <v>4</v>
      </c>
      <c r="D1220" s="296">
        <v>10</v>
      </c>
      <c r="E1220" s="297">
        <v>1210000000</v>
      </c>
      <c r="F1220" s="298"/>
      <c r="G1220" s="299">
        <v>394.9</v>
      </c>
      <c r="H1220" s="299">
        <v>386.8</v>
      </c>
      <c r="I1220" s="289">
        <f t="shared" si="18"/>
        <v>97.948847809572044</v>
      </c>
      <c r="J1220" s="324"/>
    </row>
    <row r="1221" spans="1:10" s="271" customFormat="1" ht="22.5" x14ac:dyDescent="0.2">
      <c r="A1221" s="295" t="s">
        <v>995</v>
      </c>
      <c r="B1221" s="326">
        <v>918</v>
      </c>
      <c r="C1221" s="296">
        <v>4</v>
      </c>
      <c r="D1221" s="296">
        <v>10</v>
      </c>
      <c r="E1221" s="297">
        <v>1210300000</v>
      </c>
      <c r="F1221" s="298"/>
      <c r="G1221" s="299">
        <v>394.9</v>
      </c>
      <c r="H1221" s="299">
        <v>386.8</v>
      </c>
      <c r="I1221" s="289">
        <f t="shared" si="18"/>
        <v>97.948847809572044</v>
      </c>
      <c r="J1221" s="324"/>
    </row>
    <row r="1222" spans="1:10" s="271" customFormat="1" ht="22.5" x14ac:dyDescent="0.2">
      <c r="A1222" s="295" t="s">
        <v>995</v>
      </c>
      <c r="B1222" s="326">
        <v>918</v>
      </c>
      <c r="C1222" s="296">
        <v>4</v>
      </c>
      <c r="D1222" s="296">
        <v>10</v>
      </c>
      <c r="E1222" s="297">
        <v>1210300190</v>
      </c>
      <c r="F1222" s="298"/>
      <c r="G1222" s="299">
        <v>394.9</v>
      </c>
      <c r="H1222" s="299">
        <v>386.8</v>
      </c>
      <c r="I1222" s="289">
        <f t="shared" si="18"/>
        <v>97.948847809572044</v>
      </c>
      <c r="J1222" s="324"/>
    </row>
    <row r="1223" spans="1:10" s="271" customFormat="1" ht="11.25" x14ac:dyDescent="0.2">
      <c r="A1223" s="295" t="s">
        <v>698</v>
      </c>
      <c r="B1223" s="326">
        <v>918</v>
      </c>
      <c r="C1223" s="296">
        <v>4</v>
      </c>
      <c r="D1223" s="296">
        <v>10</v>
      </c>
      <c r="E1223" s="297">
        <v>1210300190</v>
      </c>
      <c r="F1223" s="298">
        <v>200</v>
      </c>
      <c r="G1223" s="299">
        <v>394.9</v>
      </c>
      <c r="H1223" s="299">
        <v>386.8</v>
      </c>
      <c r="I1223" s="289">
        <f t="shared" si="18"/>
        <v>97.948847809572044</v>
      </c>
      <c r="J1223" s="324"/>
    </row>
    <row r="1224" spans="1:10" s="271" customFormat="1" ht="11.25" x14ac:dyDescent="0.2">
      <c r="A1224" s="295" t="s">
        <v>1004</v>
      </c>
      <c r="B1224" s="326">
        <v>918</v>
      </c>
      <c r="C1224" s="296">
        <v>4</v>
      </c>
      <c r="D1224" s="296">
        <v>12</v>
      </c>
      <c r="E1224" s="297"/>
      <c r="F1224" s="298"/>
      <c r="G1224" s="299">
        <v>72510</v>
      </c>
      <c r="H1224" s="299">
        <v>72510</v>
      </c>
      <c r="I1224" s="289">
        <f t="shared" si="18"/>
        <v>100</v>
      </c>
      <c r="J1224" s="324"/>
    </row>
    <row r="1225" spans="1:10" s="271" customFormat="1" ht="33.75" x14ac:dyDescent="0.2">
      <c r="A1225" s="295" t="s">
        <v>849</v>
      </c>
      <c r="B1225" s="326">
        <v>918</v>
      </c>
      <c r="C1225" s="296">
        <v>4</v>
      </c>
      <c r="D1225" s="296">
        <v>12</v>
      </c>
      <c r="E1225" s="297">
        <v>1800000000</v>
      </c>
      <c r="F1225" s="298"/>
      <c r="G1225" s="299">
        <v>70710</v>
      </c>
      <c r="H1225" s="299">
        <v>70710</v>
      </c>
      <c r="I1225" s="289">
        <f t="shared" si="18"/>
        <v>100</v>
      </c>
      <c r="J1225" s="324"/>
    </row>
    <row r="1226" spans="1:10" s="271" customFormat="1" ht="22.5" x14ac:dyDescent="0.2">
      <c r="A1226" s="295" t="s">
        <v>1010</v>
      </c>
      <c r="B1226" s="326">
        <v>918</v>
      </c>
      <c r="C1226" s="296">
        <v>4</v>
      </c>
      <c r="D1226" s="296">
        <v>12</v>
      </c>
      <c r="E1226" s="297">
        <v>1860000000</v>
      </c>
      <c r="F1226" s="298"/>
      <c r="G1226" s="299">
        <v>70710</v>
      </c>
      <c r="H1226" s="299">
        <v>70710</v>
      </c>
      <c r="I1226" s="289">
        <f t="shared" si="18"/>
        <v>100</v>
      </c>
      <c r="J1226" s="324"/>
    </row>
    <row r="1227" spans="1:10" s="271" customFormat="1" ht="11.25" x14ac:dyDescent="0.2">
      <c r="A1227" s="295" t="s">
        <v>1011</v>
      </c>
      <c r="B1227" s="326">
        <v>918</v>
      </c>
      <c r="C1227" s="296">
        <v>4</v>
      </c>
      <c r="D1227" s="296">
        <v>12</v>
      </c>
      <c r="E1227" s="297" t="s">
        <v>1012</v>
      </c>
      <c r="F1227" s="298"/>
      <c r="G1227" s="299">
        <v>70710</v>
      </c>
      <c r="H1227" s="299">
        <v>70710</v>
      </c>
      <c r="I1227" s="289">
        <f t="shared" si="18"/>
        <v>100</v>
      </c>
      <c r="J1227" s="324"/>
    </row>
    <row r="1228" spans="1:10" s="271" customFormat="1" ht="11.25" x14ac:dyDescent="0.2">
      <c r="A1228" s="295" t="s">
        <v>713</v>
      </c>
      <c r="B1228" s="326">
        <v>918</v>
      </c>
      <c r="C1228" s="296">
        <v>4</v>
      </c>
      <c r="D1228" s="296">
        <v>12</v>
      </c>
      <c r="E1228" s="297" t="s">
        <v>1012</v>
      </c>
      <c r="F1228" s="298">
        <v>800</v>
      </c>
      <c r="G1228" s="299">
        <v>70710</v>
      </c>
      <c r="H1228" s="299">
        <v>70710</v>
      </c>
      <c r="I1228" s="289">
        <f t="shared" si="18"/>
        <v>100</v>
      </c>
      <c r="J1228" s="324"/>
    </row>
    <row r="1229" spans="1:10" s="271" customFormat="1" ht="22.5" x14ac:dyDescent="0.2">
      <c r="A1229" s="295" t="s">
        <v>1051</v>
      </c>
      <c r="B1229" s="326">
        <v>918</v>
      </c>
      <c r="C1229" s="296">
        <v>4</v>
      </c>
      <c r="D1229" s="296">
        <v>12</v>
      </c>
      <c r="E1229" s="297">
        <v>2300000000</v>
      </c>
      <c r="F1229" s="298"/>
      <c r="G1229" s="299">
        <v>1800</v>
      </c>
      <c r="H1229" s="299">
        <v>1800</v>
      </c>
      <c r="I1229" s="289">
        <f t="shared" si="18"/>
        <v>100</v>
      </c>
      <c r="J1229" s="324"/>
    </row>
    <row r="1230" spans="1:10" s="271" customFormat="1" ht="11.25" x14ac:dyDescent="0.2">
      <c r="A1230" s="295" t="s">
        <v>1053</v>
      </c>
      <c r="B1230" s="326">
        <v>918</v>
      </c>
      <c r="C1230" s="296">
        <v>4</v>
      </c>
      <c r="D1230" s="296">
        <v>12</v>
      </c>
      <c r="E1230" s="297">
        <v>2300067000</v>
      </c>
      <c r="F1230" s="298"/>
      <c r="G1230" s="299">
        <v>1000</v>
      </c>
      <c r="H1230" s="299">
        <v>1000</v>
      </c>
      <c r="I1230" s="289">
        <f t="shared" ref="I1230:I1293" si="19">+H1230/G1230*100</f>
        <v>100</v>
      </c>
      <c r="J1230" s="324"/>
    </row>
    <row r="1231" spans="1:10" s="271" customFormat="1" ht="11.25" x14ac:dyDescent="0.2">
      <c r="A1231" s="295" t="s">
        <v>713</v>
      </c>
      <c r="B1231" s="326">
        <v>918</v>
      </c>
      <c r="C1231" s="296">
        <v>4</v>
      </c>
      <c r="D1231" s="296">
        <v>12</v>
      </c>
      <c r="E1231" s="297">
        <v>2300067000</v>
      </c>
      <c r="F1231" s="298">
        <v>800</v>
      </c>
      <c r="G1231" s="299">
        <v>1000</v>
      </c>
      <c r="H1231" s="299">
        <v>1000</v>
      </c>
      <c r="I1231" s="289">
        <f t="shared" si="19"/>
        <v>100</v>
      </c>
      <c r="J1231" s="324"/>
    </row>
    <row r="1232" spans="1:10" s="271" customFormat="1" ht="11.25" x14ac:dyDescent="0.2">
      <c r="A1232" s="295" t="s">
        <v>1054</v>
      </c>
      <c r="B1232" s="326">
        <v>918</v>
      </c>
      <c r="C1232" s="296">
        <v>4</v>
      </c>
      <c r="D1232" s="296">
        <v>12</v>
      </c>
      <c r="E1232" s="297">
        <v>2300068000</v>
      </c>
      <c r="F1232" s="298"/>
      <c r="G1232" s="299">
        <v>800</v>
      </c>
      <c r="H1232" s="299">
        <v>800</v>
      </c>
      <c r="I1232" s="289">
        <f t="shared" si="19"/>
        <v>100</v>
      </c>
      <c r="J1232" s="324"/>
    </row>
    <row r="1233" spans="1:10" s="271" customFormat="1" ht="11.25" x14ac:dyDescent="0.2">
      <c r="A1233" s="295" t="s">
        <v>713</v>
      </c>
      <c r="B1233" s="326">
        <v>918</v>
      </c>
      <c r="C1233" s="296">
        <v>4</v>
      </c>
      <c r="D1233" s="296">
        <v>12</v>
      </c>
      <c r="E1233" s="297">
        <v>2300068000</v>
      </c>
      <c r="F1233" s="298">
        <v>800</v>
      </c>
      <c r="G1233" s="299">
        <v>800</v>
      </c>
      <c r="H1233" s="299">
        <v>800</v>
      </c>
      <c r="I1233" s="289">
        <f t="shared" si="19"/>
        <v>100</v>
      </c>
      <c r="J1233" s="324"/>
    </row>
    <row r="1234" spans="1:10" s="271" customFormat="1" ht="11.25" x14ac:dyDescent="0.2">
      <c r="A1234" s="295" t="s">
        <v>1070</v>
      </c>
      <c r="B1234" s="326">
        <v>918</v>
      </c>
      <c r="C1234" s="296">
        <v>5</v>
      </c>
      <c r="D1234" s="296"/>
      <c r="E1234" s="297"/>
      <c r="F1234" s="298"/>
      <c r="G1234" s="299">
        <v>200539.1</v>
      </c>
      <c r="H1234" s="299">
        <v>199444.8</v>
      </c>
      <c r="I1234" s="289">
        <f t="shared" si="19"/>
        <v>99.454320878073148</v>
      </c>
      <c r="J1234" s="324"/>
    </row>
    <row r="1235" spans="1:10" s="271" customFormat="1" ht="11.25" x14ac:dyDescent="0.2">
      <c r="A1235" s="295" t="s">
        <v>1071</v>
      </c>
      <c r="B1235" s="326">
        <v>918</v>
      </c>
      <c r="C1235" s="296">
        <v>5</v>
      </c>
      <c r="D1235" s="296">
        <v>1</v>
      </c>
      <c r="E1235" s="297"/>
      <c r="F1235" s="298"/>
      <c r="G1235" s="299">
        <v>54352.7</v>
      </c>
      <c r="H1235" s="299">
        <v>53749.5</v>
      </c>
      <c r="I1235" s="289">
        <f t="shared" si="19"/>
        <v>98.890211525830381</v>
      </c>
      <c r="J1235" s="324"/>
    </row>
    <row r="1236" spans="1:10" s="271" customFormat="1" ht="22.5" x14ac:dyDescent="0.2">
      <c r="A1236" s="295" t="s">
        <v>986</v>
      </c>
      <c r="B1236" s="326">
        <v>918</v>
      </c>
      <c r="C1236" s="296">
        <v>5</v>
      </c>
      <c r="D1236" s="296">
        <v>1</v>
      </c>
      <c r="E1236" s="297">
        <v>4000000000</v>
      </c>
      <c r="F1236" s="298"/>
      <c r="G1236" s="299">
        <v>54352.7</v>
      </c>
      <c r="H1236" s="299">
        <v>53749.5</v>
      </c>
      <c r="I1236" s="289">
        <f t="shared" si="19"/>
        <v>98.890211525830381</v>
      </c>
      <c r="J1236" s="324"/>
    </row>
    <row r="1237" spans="1:10" s="271" customFormat="1" ht="22.5" x14ac:dyDescent="0.2">
      <c r="A1237" s="295" t="s">
        <v>1081</v>
      </c>
      <c r="B1237" s="326">
        <v>918</v>
      </c>
      <c r="C1237" s="296">
        <v>5</v>
      </c>
      <c r="D1237" s="296">
        <v>1</v>
      </c>
      <c r="E1237" s="297">
        <v>4010000000</v>
      </c>
      <c r="F1237" s="298"/>
      <c r="G1237" s="299">
        <v>54352.7</v>
      </c>
      <c r="H1237" s="299">
        <v>53749.5</v>
      </c>
      <c r="I1237" s="289">
        <f t="shared" si="19"/>
        <v>98.890211525830381</v>
      </c>
      <c r="J1237" s="324"/>
    </row>
    <row r="1238" spans="1:10" s="271" customFormat="1" ht="22.5" x14ac:dyDescent="0.2">
      <c r="A1238" s="295" t="s">
        <v>1082</v>
      </c>
      <c r="B1238" s="326">
        <v>918</v>
      </c>
      <c r="C1238" s="296">
        <v>5</v>
      </c>
      <c r="D1238" s="296">
        <v>1</v>
      </c>
      <c r="E1238" s="297">
        <v>4010200000</v>
      </c>
      <c r="F1238" s="298"/>
      <c r="G1238" s="299">
        <v>54352.7</v>
      </c>
      <c r="H1238" s="299">
        <v>53749.5</v>
      </c>
      <c r="I1238" s="289">
        <f t="shared" si="19"/>
        <v>98.890211525830381</v>
      </c>
      <c r="J1238" s="324"/>
    </row>
    <row r="1239" spans="1:10" s="271" customFormat="1" ht="11.25" x14ac:dyDescent="0.2">
      <c r="A1239" s="295" t="s">
        <v>1083</v>
      </c>
      <c r="B1239" s="326">
        <v>918</v>
      </c>
      <c r="C1239" s="296">
        <v>5</v>
      </c>
      <c r="D1239" s="296">
        <v>1</v>
      </c>
      <c r="E1239" s="297" t="s">
        <v>1084</v>
      </c>
      <c r="F1239" s="298"/>
      <c r="G1239" s="299">
        <v>54352.7</v>
      </c>
      <c r="H1239" s="299">
        <v>53749.5</v>
      </c>
      <c r="I1239" s="289">
        <f t="shared" si="19"/>
        <v>98.890211525830381</v>
      </c>
      <c r="J1239" s="324"/>
    </row>
    <row r="1240" spans="1:10" s="271" customFormat="1" ht="11.25" x14ac:dyDescent="0.2">
      <c r="A1240" s="295" t="s">
        <v>710</v>
      </c>
      <c r="B1240" s="326">
        <v>918</v>
      </c>
      <c r="C1240" s="296">
        <v>5</v>
      </c>
      <c r="D1240" s="296">
        <v>1</v>
      </c>
      <c r="E1240" s="297" t="s">
        <v>1084</v>
      </c>
      <c r="F1240" s="298">
        <v>500</v>
      </c>
      <c r="G1240" s="299">
        <v>54352.7</v>
      </c>
      <c r="H1240" s="299">
        <v>53749.5</v>
      </c>
      <c r="I1240" s="289">
        <f t="shared" si="19"/>
        <v>98.890211525830381</v>
      </c>
      <c r="J1240" s="324"/>
    </row>
    <row r="1241" spans="1:10" s="271" customFormat="1" ht="11.25" x14ac:dyDescent="0.2">
      <c r="A1241" s="295" t="s">
        <v>1102</v>
      </c>
      <c r="B1241" s="326">
        <v>918</v>
      </c>
      <c r="C1241" s="296">
        <v>5</v>
      </c>
      <c r="D1241" s="296">
        <v>3</v>
      </c>
      <c r="E1241" s="297"/>
      <c r="F1241" s="298"/>
      <c r="G1241" s="299">
        <v>146186.4</v>
      </c>
      <c r="H1241" s="299">
        <v>145695.29999999999</v>
      </c>
      <c r="I1241" s="289">
        <f t="shared" si="19"/>
        <v>99.66405903695555</v>
      </c>
      <c r="J1241" s="324"/>
    </row>
    <row r="1242" spans="1:10" s="271" customFormat="1" ht="22.5" x14ac:dyDescent="0.2">
      <c r="A1242" s="295" t="s">
        <v>986</v>
      </c>
      <c r="B1242" s="326">
        <v>918</v>
      </c>
      <c r="C1242" s="296">
        <v>5</v>
      </c>
      <c r="D1242" s="296">
        <v>3</v>
      </c>
      <c r="E1242" s="297">
        <v>4000000000</v>
      </c>
      <c r="F1242" s="298"/>
      <c r="G1242" s="299">
        <v>146186.4</v>
      </c>
      <c r="H1242" s="299">
        <v>145695.29999999999</v>
      </c>
      <c r="I1242" s="289">
        <f t="shared" si="19"/>
        <v>99.66405903695555</v>
      </c>
      <c r="J1242" s="324"/>
    </row>
    <row r="1243" spans="1:10" s="271" customFormat="1" ht="22.5" x14ac:dyDescent="0.2">
      <c r="A1243" s="295" t="s">
        <v>1081</v>
      </c>
      <c r="B1243" s="326">
        <v>918</v>
      </c>
      <c r="C1243" s="296">
        <v>5</v>
      </c>
      <c r="D1243" s="296">
        <v>3</v>
      </c>
      <c r="E1243" s="297">
        <v>4010000000</v>
      </c>
      <c r="F1243" s="298"/>
      <c r="G1243" s="299">
        <v>28414.7</v>
      </c>
      <c r="H1243" s="299">
        <v>28414.6</v>
      </c>
      <c r="I1243" s="289">
        <f t="shared" si="19"/>
        <v>99.999648069485161</v>
      </c>
      <c r="J1243" s="324"/>
    </row>
    <row r="1244" spans="1:10" s="271" customFormat="1" ht="33.75" x14ac:dyDescent="0.2">
      <c r="A1244" s="295" t="s">
        <v>1108</v>
      </c>
      <c r="B1244" s="326">
        <v>918</v>
      </c>
      <c r="C1244" s="296">
        <v>5</v>
      </c>
      <c r="D1244" s="296">
        <v>3</v>
      </c>
      <c r="E1244" s="297">
        <v>4010400000</v>
      </c>
      <c r="F1244" s="298"/>
      <c r="G1244" s="299">
        <v>28414.7</v>
      </c>
      <c r="H1244" s="299">
        <v>28414.6</v>
      </c>
      <c r="I1244" s="289">
        <f t="shared" si="19"/>
        <v>99.999648069485161</v>
      </c>
      <c r="J1244" s="324"/>
    </row>
    <row r="1245" spans="1:10" s="271" customFormat="1" ht="11.25" x14ac:dyDescent="0.2">
      <c r="A1245" s="295" t="s">
        <v>1083</v>
      </c>
      <c r="B1245" s="326">
        <v>918</v>
      </c>
      <c r="C1245" s="296">
        <v>5</v>
      </c>
      <c r="D1245" s="296">
        <v>3</v>
      </c>
      <c r="E1245" s="297" t="s">
        <v>1109</v>
      </c>
      <c r="F1245" s="298"/>
      <c r="G1245" s="299">
        <v>28414.7</v>
      </c>
      <c r="H1245" s="299">
        <v>28414.6</v>
      </c>
      <c r="I1245" s="289">
        <f t="shared" si="19"/>
        <v>99.999648069485161</v>
      </c>
      <c r="J1245" s="324"/>
    </row>
    <row r="1246" spans="1:10" s="271" customFormat="1" ht="11.25" x14ac:dyDescent="0.2">
      <c r="A1246" s="295" t="s">
        <v>914</v>
      </c>
      <c r="B1246" s="326">
        <v>918</v>
      </c>
      <c r="C1246" s="296">
        <v>5</v>
      </c>
      <c r="D1246" s="296">
        <v>3</v>
      </c>
      <c r="E1246" s="297" t="s">
        <v>1109</v>
      </c>
      <c r="F1246" s="298">
        <v>400</v>
      </c>
      <c r="G1246" s="299">
        <v>28414.7</v>
      </c>
      <c r="H1246" s="299">
        <v>28414.6</v>
      </c>
      <c r="I1246" s="289">
        <f t="shared" si="19"/>
        <v>99.999648069485161</v>
      </c>
      <c r="J1246" s="324"/>
    </row>
    <row r="1247" spans="1:10" s="271" customFormat="1" ht="11.25" x14ac:dyDescent="0.2">
      <c r="A1247" s="295" t="s">
        <v>987</v>
      </c>
      <c r="B1247" s="326">
        <v>918</v>
      </c>
      <c r="C1247" s="296">
        <v>5</v>
      </c>
      <c r="D1247" s="296">
        <v>3</v>
      </c>
      <c r="E1247" s="297">
        <v>4020000000</v>
      </c>
      <c r="F1247" s="298"/>
      <c r="G1247" s="299">
        <v>117771.7</v>
      </c>
      <c r="H1247" s="299">
        <v>117280.7</v>
      </c>
      <c r="I1247" s="289">
        <f t="shared" si="19"/>
        <v>99.583091693505324</v>
      </c>
      <c r="J1247" s="324"/>
    </row>
    <row r="1248" spans="1:10" s="271" customFormat="1" ht="11.25" x14ac:dyDescent="0.2">
      <c r="A1248" s="295" t="s">
        <v>1110</v>
      </c>
      <c r="B1248" s="326">
        <v>918</v>
      </c>
      <c r="C1248" s="296">
        <v>5</v>
      </c>
      <c r="D1248" s="296">
        <v>3</v>
      </c>
      <c r="E1248" s="297">
        <v>4020100000</v>
      </c>
      <c r="F1248" s="298"/>
      <c r="G1248" s="299">
        <v>117771.7</v>
      </c>
      <c r="H1248" s="299">
        <v>117280.7</v>
      </c>
      <c r="I1248" s="289">
        <f t="shared" si="19"/>
        <v>99.583091693505324</v>
      </c>
      <c r="J1248" s="324"/>
    </row>
    <row r="1249" spans="1:10" s="271" customFormat="1" ht="11.25" x14ac:dyDescent="0.2">
      <c r="A1249" s="295" t="s">
        <v>1083</v>
      </c>
      <c r="B1249" s="326">
        <v>918</v>
      </c>
      <c r="C1249" s="296">
        <v>5</v>
      </c>
      <c r="D1249" s="296">
        <v>3</v>
      </c>
      <c r="E1249" s="297" t="s">
        <v>1111</v>
      </c>
      <c r="F1249" s="298"/>
      <c r="G1249" s="299">
        <v>117771.7</v>
      </c>
      <c r="H1249" s="299">
        <v>117280.7</v>
      </c>
      <c r="I1249" s="289">
        <f t="shared" si="19"/>
        <v>99.583091693505324</v>
      </c>
      <c r="J1249" s="324"/>
    </row>
    <row r="1250" spans="1:10" s="271" customFormat="1" ht="11.25" x14ac:dyDescent="0.2">
      <c r="A1250" s="295" t="s">
        <v>710</v>
      </c>
      <c r="B1250" s="326">
        <v>918</v>
      </c>
      <c r="C1250" s="296">
        <v>5</v>
      </c>
      <c r="D1250" s="296">
        <v>3</v>
      </c>
      <c r="E1250" s="297" t="s">
        <v>1111</v>
      </c>
      <c r="F1250" s="298">
        <v>500</v>
      </c>
      <c r="G1250" s="299">
        <v>117771.7</v>
      </c>
      <c r="H1250" s="299">
        <v>117280.7</v>
      </c>
      <c r="I1250" s="289">
        <f t="shared" si="19"/>
        <v>99.583091693505324</v>
      </c>
      <c r="J1250" s="324"/>
    </row>
    <row r="1251" spans="1:10" s="271" customFormat="1" ht="11.25" x14ac:dyDescent="0.2">
      <c r="A1251" s="295" t="s">
        <v>1114</v>
      </c>
      <c r="B1251" s="326">
        <v>918</v>
      </c>
      <c r="C1251" s="296">
        <v>6</v>
      </c>
      <c r="D1251" s="296"/>
      <c r="E1251" s="297"/>
      <c r="F1251" s="298"/>
      <c r="G1251" s="299">
        <v>238.9</v>
      </c>
      <c r="H1251" s="299">
        <v>238.9</v>
      </c>
      <c r="I1251" s="289">
        <f t="shared" si="19"/>
        <v>100</v>
      </c>
      <c r="J1251" s="324"/>
    </row>
    <row r="1252" spans="1:10" s="271" customFormat="1" ht="11.25" x14ac:dyDescent="0.2">
      <c r="A1252" s="295" t="s">
        <v>1115</v>
      </c>
      <c r="B1252" s="326">
        <v>918</v>
      </c>
      <c r="C1252" s="296">
        <v>6</v>
      </c>
      <c r="D1252" s="296">
        <v>3</v>
      </c>
      <c r="E1252" s="297"/>
      <c r="F1252" s="298"/>
      <c r="G1252" s="299">
        <v>238.9</v>
      </c>
      <c r="H1252" s="299">
        <v>238.9</v>
      </c>
      <c r="I1252" s="289">
        <f t="shared" si="19"/>
        <v>100</v>
      </c>
      <c r="J1252" s="324"/>
    </row>
    <row r="1253" spans="1:10" s="271" customFormat="1" ht="11.25" x14ac:dyDescent="0.2">
      <c r="A1253" s="295" t="s">
        <v>700</v>
      </c>
      <c r="B1253" s="326">
        <v>918</v>
      </c>
      <c r="C1253" s="296">
        <v>6</v>
      </c>
      <c r="D1253" s="296">
        <v>3</v>
      </c>
      <c r="E1253" s="297">
        <v>9900000000</v>
      </c>
      <c r="F1253" s="298"/>
      <c r="G1253" s="299">
        <v>238.9</v>
      </c>
      <c r="H1253" s="299">
        <v>238.9</v>
      </c>
      <c r="I1253" s="289">
        <f t="shared" si="19"/>
        <v>100</v>
      </c>
      <c r="J1253" s="324"/>
    </row>
    <row r="1254" spans="1:10" s="271" customFormat="1" ht="33.75" x14ac:dyDescent="0.2">
      <c r="A1254" s="295" t="s">
        <v>1141</v>
      </c>
      <c r="B1254" s="326">
        <v>918</v>
      </c>
      <c r="C1254" s="296">
        <v>6</v>
      </c>
      <c r="D1254" s="296">
        <v>3</v>
      </c>
      <c r="E1254" s="297">
        <v>9900059100</v>
      </c>
      <c r="F1254" s="298"/>
      <c r="G1254" s="299">
        <v>238.9</v>
      </c>
      <c r="H1254" s="299">
        <v>238.9</v>
      </c>
      <c r="I1254" s="289">
        <f t="shared" si="19"/>
        <v>100</v>
      </c>
      <c r="J1254" s="324"/>
    </row>
    <row r="1255" spans="1:10" s="271" customFormat="1" ht="11.25" x14ac:dyDescent="0.2">
      <c r="A1255" s="295" t="s">
        <v>698</v>
      </c>
      <c r="B1255" s="326">
        <v>918</v>
      </c>
      <c r="C1255" s="296">
        <v>6</v>
      </c>
      <c r="D1255" s="296">
        <v>3</v>
      </c>
      <c r="E1255" s="297">
        <v>9900059100</v>
      </c>
      <c r="F1255" s="298">
        <v>200</v>
      </c>
      <c r="G1255" s="299">
        <v>238.9</v>
      </c>
      <c r="H1255" s="299">
        <v>238.9</v>
      </c>
      <c r="I1255" s="289">
        <f t="shared" si="19"/>
        <v>100</v>
      </c>
      <c r="J1255" s="324"/>
    </row>
    <row r="1256" spans="1:10" s="271" customFormat="1" ht="11.25" x14ac:dyDescent="0.2">
      <c r="A1256" s="295" t="s">
        <v>1318</v>
      </c>
      <c r="B1256" s="326">
        <v>918</v>
      </c>
      <c r="C1256" s="296">
        <v>8</v>
      </c>
      <c r="D1256" s="296"/>
      <c r="E1256" s="297"/>
      <c r="F1256" s="298"/>
      <c r="G1256" s="299">
        <v>101272.5</v>
      </c>
      <c r="H1256" s="299">
        <v>101272.6</v>
      </c>
      <c r="I1256" s="289">
        <f t="shared" si="19"/>
        <v>100.00009874348909</v>
      </c>
      <c r="J1256" s="324"/>
    </row>
    <row r="1257" spans="1:10" s="271" customFormat="1" ht="11.25" x14ac:dyDescent="0.2">
      <c r="A1257" s="295" t="s">
        <v>1319</v>
      </c>
      <c r="B1257" s="326">
        <v>918</v>
      </c>
      <c r="C1257" s="296">
        <v>8</v>
      </c>
      <c r="D1257" s="296">
        <v>1</v>
      </c>
      <c r="E1257" s="297"/>
      <c r="F1257" s="298"/>
      <c r="G1257" s="299">
        <v>101272.5</v>
      </c>
      <c r="H1257" s="299">
        <v>101272.6</v>
      </c>
      <c r="I1257" s="289">
        <f t="shared" si="19"/>
        <v>100.00009874348909</v>
      </c>
      <c r="J1257" s="324"/>
    </row>
    <row r="1258" spans="1:10" s="271" customFormat="1" ht="22.5" x14ac:dyDescent="0.2">
      <c r="A1258" s="295" t="s">
        <v>986</v>
      </c>
      <c r="B1258" s="326">
        <v>918</v>
      </c>
      <c r="C1258" s="296">
        <v>8</v>
      </c>
      <c r="D1258" s="296">
        <v>1</v>
      </c>
      <c r="E1258" s="297">
        <v>4000000000</v>
      </c>
      <c r="F1258" s="298"/>
      <c r="G1258" s="299">
        <v>101272.5</v>
      </c>
      <c r="H1258" s="299">
        <v>101272.6</v>
      </c>
      <c r="I1258" s="289">
        <f t="shared" si="19"/>
        <v>100.00009874348909</v>
      </c>
      <c r="J1258" s="324"/>
    </row>
    <row r="1259" spans="1:10" s="271" customFormat="1" ht="11.25" x14ac:dyDescent="0.2">
      <c r="A1259" s="295" t="s">
        <v>987</v>
      </c>
      <c r="B1259" s="326">
        <v>918</v>
      </c>
      <c r="C1259" s="296">
        <v>8</v>
      </c>
      <c r="D1259" s="296">
        <v>1</v>
      </c>
      <c r="E1259" s="297">
        <v>4020000000</v>
      </c>
      <c r="F1259" s="298"/>
      <c r="G1259" s="299">
        <v>101272.5</v>
      </c>
      <c r="H1259" s="299">
        <v>101272.6</v>
      </c>
      <c r="I1259" s="289">
        <f t="shared" si="19"/>
        <v>100.00009874348909</v>
      </c>
      <c r="J1259" s="324"/>
    </row>
    <row r="1260" spans="1:10" s="271" customFormat="1" ht="11.25" x14ac:dyDescent="0.2">
      <c r="A1260" s="295" t="s">
        <v>1363</v>
      </c>
      <c r="B1260" s="326">
        <v>918</v>
      </c>
      <c r="C1260" s="296">
        <v>8</v>
      </c>
      <c r="D1260" s="296">
        <v>1</v>
      </c>
      <c r="E1260" s="297">
        <v>4020300000</v>
      </c>
      <c r="F1260" s="298"/>
      <c r="G1260" s="299">
        <v>101272.5</v>
      </c>
      <c r="H1260" s="299">
        <v>101272.6</v>
      </c>
      <c r="I1260" s="289">
        <f t="shared" si="19"/>
        <v>100.00009874348909</v>
      </c>
      <c r="J1260" s="324"/>
    </row>
    <row r="1261" spans="1:10" s="271" customFormat="1" ht="11.25" x14ac:dyDescent="0.2">
      <c r="A1261" s="295" t="s">
        <v>1083</v>
      </c>
      <c r="B1261" s="326">
        <v>918</v>
      </c>
      <c r="C1261" s="296">
        <v>8</v>
      </c>
      <c r="D1261" s="296">
        <v>1</v>
      </c>
      <c r="E1261" s="297" t="s">
        <v>1364</v>
      </c>
      <c r="F1261" s="298"/>
      <c r="G1261" s="299">
        <v>101272.5</v>
      </c>
      <c r="H1261" s="299">
        <v>101272.6</v>
      </c>
      <c r="I1261" s="289">
        <f t="shared" si="19"/>
        <v>100.00009874348909</v>
      </c>
      <c r="J1261" s="324"/>
    </row>
    <row r="1262" spans="1:10" s="271" customFormat="1" ht="11.25" x14ac:dyDescent="0.2">
      <c r="A1262" s="295" t="s">
        <v>914</v>
      </c>
      <c r="B1262" s="326">
        <v>918</v>
      </c>
      <c r="C1262" s="296">
        <v>8</v>
      </c>
      <c r="D1262" s="296">
        <v>1</v>
      </c>
      <c r="E1262" s="297" t="s">
        <v>1364</v>
      </c>
      <c r="F1262" s="298">
        <v>400</v>
      </c>
      <c r="G1262" s="299">
        <v>101272.5</v>
      </c>
      <c r="H1262" s="299">
        <v>101272.6</v>
      </c>
      <c r="I1262" s="289">
        <f t="shared" si="19"/>
        <v>100.00009874348909</v>
      </c>
      <c r="J1262" s="324"/>
    </row>
    <row r="1263" spans="1:10" s="271" customFormat="1" ht="11.25" x14ac:dyDescent="0.2">
      <c r="A1263" s="295" t="s">
        <v>1464</v>
      </c>
      <c r="B1263" s="326">
        <v>918</v>
      </c>
      <c r="C1263" s="296">
        <v>10</v>
      </c>
      <c r="D1263" s="296"/>
      <c r="E1263" s="297"/>
      <c r="F1263" s="298"/>
      <c r="G1263" s="299">
        <v>32059.7</v>
      </c>
      <c r="H1263" s="299">
        <v>32059.7</v>
      </c>
      <c r="I1263" s="289">
        <f t="shared" si="19"/>
        <v>100</v>
      </c>
      <c r="J1263" s="324"/>
    </row>
    <row r="1264" spans="1:10" s="271" customFormat="1" ht="11.25" x14ac:dyDescent="0.2">
      <c r="A1264" s="295" t="s">
        <v>1476</v>
      </c>
      <c r="B1264" s="326">
        <v>918</v>
      </c>
      <c r="C1264" s="296">
        <v>10</v>
      </c>
      <c r="D1264" s="296">
        <v>3</v>
      </c>
      <c r="E1264" s="297"/>
      <c r="F1264" s="298"/>
      <c r="G1264" s="299">
        <v>32059.7</v>
      </c>
      <c r="H1264" s="299">
        <v>32059.7</v>
      </c>
      <c r="I1264" s="289">
        <f t="shared" si="19"/>
        <v>100</v>
      </c>
      <c r="J1264" s="324"/>
    </row>
    <row r="1265" spans="1:10" s="271" customFormat="1" ht="22.5" x14ac:dyDescent="0.2">
      <c r="A1265" s="295" t="s">
        <v>986</v>
      </c>
      <c r="B1265" s="326">
        <v>918</v>
      </c>
      <c r="C1265" s="296">
        <v>10</v>
      </c>
      <c r="D1265" s="296">
        <v>3</v>
      </c>
      <c r="E1265" s="297">
        <v>4000000000</v>
      </c>
      <c r="F1265" s="298"/>
      <c r="G1265" s="299">
        <v>32059.7</v>
      </c>
      <c r="H1265" s="299">
        <v>32059.7</v>
      </c>
      <c r="I1265" s="289">
        <f t="shared" si="19"/>
        <v>100</v>
      </c>
      <c r="J1265" s="324"/>
    </row>
    <row r="1266" spans="1:10" s="271" customFormat="1" ht="22.5" x14ac:dyDescent="0.2">
      <c r="A1266" s="295" t="s">
        <v>1081</v>
      </c>
      <c r="B1266" s="326">
        <v>918</v>
      </c>
      <c r="C1266" s="296">
        <v>10</v>
      </c>
      <c r="D1266" s="296">
        <v>3</v>
      </c>
      <c r="E1266" s="297">
        <v>4010000000</v>
      </c>
      <c r="F1266" s="298"/>
      <c r="G1266" s="299">
        <v>32059.7</v>
      </c>
      <c r="H1266" s="299">
        <v>32059.7</v>
      </c>
      <c r="I1266" s="289">
        <f t="shared" si="19"/>
        <v>100</v>
      </c>
      <c r="J1266" s="324"/>
    </row>
    <row r="1267" spans="1:10" s="271" customFormat="1" ht="22.5" x14ac:dyDescent="0.2">
      <c r="A1267" s="295" t="s">
        <v>1522</v>
      </c>
      <c r="B1267" s="326">
        <v>918</v>
      </c>
      <c r="C1267" s="296">
        <v>10</v>
      </c>
      <c r="D1267" s="296">
        <v>3</v>
      </c>
      <c r="E1267" s="297">
        <v>4010100000</v>
      </c>
      <c r="F1267" s="298"/>
      <c r="G1267" s="299">
        <v>32059.7</v>
      </c>
      <c r="H1267" s="299">
        <v>32059.7</v>
      </c>
      <c r="I1267" s="289">
        <f t="shared" si="19"/>
        <v>100</v>
      </c>
      <c r="J1267" s="324"/>
    </row>
    <row r="1268" spans="1:10" s="271" customFormat="1" ht="11.25" x14ac:dyDescent="0.2">
      <c r="A1268" s="295" t="s">
        <v>1083</v>
      </c>
      <c r="B1268" s="326">
        <v>918</v>
      </c>
      <c r="C1268" s="296">
        <v>10</v>
      </c>
      <c r="D1268" s="296">
        <v>3</v>
      </c>
      <c r="E1268" s="297" t="s">
        <v>1523</v>
      </c>
      <c r="F1268" s="298"/>
      <c r="G1268" s="299">
        <v>32059.7</v>
      </c>
      <c r="H1268" s="299">
        <v>32059.7</v>
      </c>
      <c r="I1268" s="289">
        <f t="shared" si="19"/>
        <v>100</v>
      </c>
      <c r="J1268" s="324"/>
    </row>
    <row r="1269" spans="1:10" s="271" customFormat="1" ht="11.25" x14ac:dyDescent="0.2">
      <c r="A1269" s="295" t="s">
        <v>707</v>
      </c>
      <c r="B1269" s="326">
        <v>918</v>
      </c>
      <c r="C1269" s="296">
        <v>10</v>
      </c>
      <c r="D1269" s="296">
        <v>3</v>
      </c>
      <c r="E1269" s="297" t="s">
        <v>1523</v>
      </c>
      <c r="F1269" s="298">
        <v>300</v>
      </c>
      <c r="G1269" s="299">
        <v>32059.7</v>
      </c>
      <c r="H1269" s="299">
        <v>32059.7</v>
      </c>
      <c r="I1269" s="289">
        <f t="shared" si="19"/>
        <v>100</v>
      </c>
      <c r="J1269" s="324"/>
    </row>
    <row r="1270" spans="1:10" s="271" customFormat="1" ht="22.5" x14ac:dyDescent="0.2">
      <c r="A1270" s="295" t="s">
        <v>1632</v>
      </c>
      <c r="B1270" s="326">
        <v>918</v>
      </c>
      <c r="C1270" s="296">
        <v>14</v>
      </c>
      <c r="D1270" s="296"/>
      <c r="E1270" s="297"/>
      <c r="F1270" s="298"/>
      <c r="G1270" s="299">
        <v>10130.5</v>
      </c>
      <c r="H1270" s="299">
        <v>9944.2999999999993</v>
      </c>
      <c r="I1270" s="289">
        <f t="shared" si="19"/>
        <v>98.161986081634652</v>
      </c>
      <c r="J1270" s="324"/>
    </row>
    <row r="1271" spans="1:10" s="271" customFormat="1" ht="11.25" x14ac:dyDescent="0.2">
      <c r="A1271" s="295" t="s">
        <v>1639</v>
      </c>
      <c r="B1271" s="326">
        <v>918</v>
      </c>
      <c r="C1271" s="296">
        <v>14</v>
      </c>
      <c r="D1271" s="296">
        <v>3</v>
      </c>
      <c r="E1271" s="297"/>
      <c r="F1271" s="298"/>
      <c r="G1271" s="299">
        <v>10130.5</v>
      </c>
      <c r="H1271" s="299">
        <v>9944.2999999999993</v>
      </c>
      <c r="I1271" s="289">
        <f t="shared" si="19"/>
        <v>98.161986081634652</v>
      </c>
      <c r="J1271" s="324"/>
    </row>
    <row r="1272" spans="1:10" s="271" customFormat="1" ht="22.5" x14ac:dyDescent="0.2">
      <c r="A1272" s="295" t="s">
        <v>986</v>
      </c>
      <c r="B1272" s="326">
        <v>918</v>
      </c>
      <c r="C1272" s="296">
        <v>14</v>
      </c>
      <c r="D1272" s="296">
        <v>3</v>
      </c>
      <c r="E1272" s="297">
        <v>4000000000</v>
      </c>
      <c r="F1272" s="298"/>
      <c r="G1272" s="299">
        <v>10130.5</v>
      </c>
      <c r="H1272" s="299">
        <v>9944.2999999999993</v>
      </c>
      <c r="I1272" s="289">
        <f t="shared" si="19"/>
        <v>98.161986081634652</v>
      </c>
      <c r="J1272" s="324"/>
    </row>
    <row r="1273" spans="1:10" s="271" customFormat="1" ht="11.25" x14ac:dyDescent="0.2">
      <c r="A1273" s="295" t="s">
        <v>987</v>
      </c>
      <c r="B1273" s="326">
        <v>918</v>
      </c>
      <c r="C1273" s="296">
        <v>14</v>
      </c>
      <c r="D1273" s="296">
        <v>3</v>
      </c>
      <c r="E1273" s="297">
        <v>4020000000</v>
      </c>
      <c r="F1273" s="298"/>
      <c r="G1273" s="299">
        <v>10130.5</v>
      </c>
      <c r="H1273" s="299">
        <v>9944.2999999999993</v>
      </c>
      <c r="I1273" s="289">
        <f t="shared" si="19"/>
        <v>98.161986081634652</v>
      </c>
      <c r="J1273" s="324"/>
    </row>
    <row r="1274" spans="1:10" s="271" customFormat="1" ht="11.25" x14ac:dyDescent="0.2">
      <c r="A1274" s="295" t="s">
        <v>1363</v>
      </c>
      <c r="B1274" s="326">
        <v>918</v>
      </c>
      <c r="C1274" s="296">
        <v>14</v>
      </c>
      <c r="D1274" s="296">
        <v>3</v>
      </c>
      <c r="E1274" s="297">
        <v>4020300000</v>
      </c>
      <c r="F1274" s="298"/>
      <c r="G1274" s="299">
        <v>10130.5</v>
      </c>
      <c r="H1274" s="299">
        <v>9944.2999999999993</v>
      </c>
      <c r="I1274" s="289">
        <f t="shared" si="19"/>
        <v>98.161986081634652</v>
      </c>
      <c r="J1274" s="324"/>
    </row>
    <row r="1275" spans="1:10" s="271" customFormat="1" ht="11.25" x14ac:dyDescent="0.2">
      <c r="A1275" s="295" t="s">
        <v>1083</v>
      </c>
      <c r="B1275" s="326">
        <v>918</v>
      </c>
      <c r="C1275" s="296">
        <v>14</v>
      </c>
      <c r="D1275" s="296">
        <v>3</v>
      </c>
      <c r="E1275" s="297" t="s">
        <v>1364</v>
      </c>
      <c r="F1275" s="298"/>
      <c r="G1275" s="299">
        <v>10130.5</v>
      </c>
      <c r="H1275" s="299">
        <v>9944.2999999999993</v>
      </c>
      <c r="I1275" s="289">
        <f t="shared" si="19"/>
        <v>98.161986081634652</v>
      </c>
      <c r="J1275" s="324"/>
    </row>
    <row r="1276" spans="1:10" s="271" customFormat="1" ht="11.25" x14ac:dyDescent="0.2">
      <c r="A1276" s="295" t="s">
        <v>710</v>
      </c>
      <c r="B1276" s="326">
        <v>918</v>
      </c>
      <c r="C1276" s="296">
        <v>14</v>
      </c>
      <c r="D1276" s="296">
        <v>3</v>
      </c>
      <c r="E1276" s="297" t="s">
        <v>1364</v>
      </c>
      <c r="F1276" s="298">
        <v>500</v>
      </c>
      <c r="G1276" s="299">
        <v>10130.5</v>
      </c>
      <c r="H1276" s="299">
        <v>9944.2999999999993</v>
      </c>
      <c r="I1276" s="289">
        <f t="shared" si="19"/>
        <v>98.161986081634652</v>
      </c>
      <c r="J1276" s="324"/>
    </row>
    <row r="1277" spans="1:10" s="285" customFormat="1" ht="10.5" x14ac:dyDescent="0.15">
      <c r="A1277" s="291" t="s">
        <v>46</v>
      </c>
      <c r="B1277" s="325">
        <v>920</v>
      </c>
      <c r="C1277" s="292"/>
      <c r="D1277" s="292"/>
      <c r="E1277" s="293"/>
      <c r="F1277" s="294"/>
      <c r="G1277" s="282">
        <v>4293926.3</v>
      </c>
      <c r="H1277" s="282">
        <v>4189031.2</v>
      </c>
      <c r="I1277" s="283">
        <f t="shared" si="19"/>
        <v>97.557128542238843</v>
      </c>
      <c r="J1277" s="319"/>
    </row>
    <row r="1278" spans="1:10" s="271" customFormat="1" ht="11.25" x14ac:dyDescent="0.2">
      <c r="A1278" s="295" t="s">
        <v>692</v>
      </c>
      <c r="B1278" s="326">
        <v>920</v>
      </c>
      <c r="C1278" s="296">
        <v>1</v>
      </c>
      <c r="D1278" s="296"/>
      <c r="E1278" s="297"/>
      <c r="F1278" s="298"/>
      <c r="G1278" s="299">
        <v>91618.3</v>
      </c>
      <c r="H1278" s="299">
        <v>63079.3</v>
      </c>
      <c r="I1278" s="289">
        <f t="shared" si="19"/>
        <v>68.850109639668062</v>
      </c>
      <c r="J1278" s="324"/>
    </row>
    <row r="1279" spans="1:10" s="271" customFormat="1" ht="22.5" x14ac:dyDescent="0.2">
      <c r="A1279" s="295" t="s">
        <v>711</v>
      </c>
      <c r="B1279" s="326">
        <v>920</v>
      </c>
      <c r="C1279" s="296">
        <v>1</v>
      </c>
      <c r="D1279" s="296">
        <v>6</v>
      </c>
      <c r="E1279" s="297"/>
      <c r="F1279" s="298"/>
      <c r="G1279" s="299">
        <v>52583.7</v>
      </c>
      <c r="H1279" s="299">
        <v>52183.9</v>
      </c>
      <c r="I1279" s="289">
        <f t="shared" si="19"/>
        <v>99.239688344486993</v>
      </c>
      <c r="J1279" s="324"/>
    </row>
    <row r="1280" spans="1:10" s="271" customFormat="1" ht="11.25" x14ac:dyDescent="0.2">
      <c r="A1280" s="295" t="s">
        <v>712</v>
      </c>
      <c r="B1280" s="326">
        <v>920</v>
      </c>
      <c r="C1280" s="296">
        <v>1</v>
      </c>
      <c r="D1280" s="296">
        <v>6</v>
      </c>
      <c r="E1280" s="297">
        <v>8900000000</v>
      </c>
      <c r="F1280" s="298"/>
      <c r="G1280" s="299">
        <v>52583.7</v>
      </c>
      <c r="H1280" s="299">
        <v>52183.9</v>
      </c>
      <c r="I1280" s="289">
        <f t="shared" si="19"/>
        <v>99.239688344486993</v>
      </c>
      <c r="J1280" s="324"/>
    </row>
    <row r="1281" spans="1:10" s="271" customFormat="1" ht="11.25" x14ac:dyDescent="0.2">
      <c r="A1281" s="295" t="s">
        <v>712</v>
      </c>
      <c r="B1281" s="326">
        <v>920</v>
      </c>
      <c r="C1281" s="296">
        <v>1</v>
      </c>
      <c r="D1281" s="296">
        <v>6</v>
      </c>
      <c r="E1281" s="297">
        <v>8900000110</v>
      </c>
      <c r="F1281" s="298"/>
      <c r="G1281" s="299">
        <v>49441.3</v>
      </c>
      <c r="H1281" s="299">
        <v>49323.4</v>
      </c>
      <c r="I1281" s="289">
        <f t="shared" si="19"/>
        <v>99.761535396520713</v>
      </c>
      <c r="J1281" s="324"/>
    </row>
    <row r="1282" spans="1:10" s="271" customFormat="1" ht="33.75" x14ac:dyDescent="0.2">
      <c r="A1282" s="295" t="s">
        <v>695</v>
      </c>
      <c r="B1282" s="326">
        <v>920</v>
      </c>
      <c r="C1282" s="296">
        <v>1</v>
      </c>
      <c r="D1282" s="296">
        <v>6</v>
      </c>
      <c r="E1282" s="297">
        <v>8900000110</v>
      </c>
      <c r="F1282" s="298">
        <v>100</v>
      </c>
      <c r="G1282" s="299">
        <v>49441.3</v>
      </c>
      <c r="H1282" s="299">
        <v>49323.4</v>
      </c>
      <c r="I1282" s="289">
        <f t="shared" si="19"/>
        <v>99.761535396520713</v>
      </c>
      <c r="J1282" s="324"/>
    </row>
    <row r="1283" spans="1:10" s="271" customFormat="1" ht="11.25" x14ac:dyDescent="0.2">
      <c r="A1283" s="295" t="s">
        <v>712</v>
      </c>
      <c r="B1283" s="326">
        <v>920</v>
      </c>
      <c r="C1283" s="296">
        <v>1</v>
      </c>
      <c r="D1283" s="296">
        <v>6</v>
      </c>
      <c r="E1283" s="297">
        <v>8900000190</v>
      </c>
      <c r="F1283" s="298"/>
      <c r="G1283" s="299">
        <v>2894.5</v>
      </c>
      <c r="H1283" s="299">
        <v>2612.6</v>
      </c>
      <c r="I1283" s="289">
        <f t="shared" si="19"/>
        <v>90.260839523233713</v>
      </c>
      <c r="J1283" s="324"/>
    </row>
    <row r="1284" spans="1:10" s="271" customFormat="1" ht="33.75" x14ac:dyDescent="0.2">
      <c r="A1284" s="295" t="s">
        <v>695</v>
      </c>
      <c r="B1284" s="326">
        <v>920</v>
      </c>
      <c r="C1284" s="296">
        <v>1</v>
      </c>
      <c r="D1284" s="296">
        <v>6</v>
      </c>
      <c r="E1284" s="297">
        <v>8900000190</v>
      </c>
      <c r="F1284" s="298">
        <v>100</v>
      </c>
      <c r="G1284" s="299">
        <v>230.1</v>
      </c>
      <c r="H1284" s="299">
        <v>124.3</v>
      </c>
      <c r="I1284" s="289">
        <f t="shared" si="19"/>
        <v>54.019991308126905</v>
      </c>
      <c r="J1284" s="324"/>
    </row>
    <row r="1285" spans="1:10" s="271" customFormat="1" ht="11.25" x14ac:dyDescent="0.2">
      <c r="A1285" s="295" t="s">
        <v>698</v>
      </c>
      <c r="B1285" s="326">
        <v>920</v>
      </c>
      <c r="C1285" s="296">
        <v>1</v>
      </c>
      <c r="D1285" s="296">
        <v>6</v>
      </c>
      <c r="E1285" s="297">
        <v>8900000190</v>
      </c>
      <c r="F1285" s="298">
        <v>200</v>
      </c>
      <c r="G1285" s="299">
        <v>2614.4</v>
      </c>
      <c r="H1285" s="299">
        <v>2438.3000000000002</v>
      </c>
      <c r="I1285" s="289">
        <f t="shared" si="19"/>
        <v>93.264228886168908</v>
      </c>
      <c r="J1285" s="324"/>
    </row>
    <row r="1286" spans="1:10" s="271" customFormat="1" ht="11.25" x14ac:dyDescent="0.2">
      <c r="A1286" s="295" t="s">
        <v>713</v>
      </c>
      <c r="B1286" s="326">
        <v>920</v>
      </c>
      <c r="C1286" s="296">
        <v>1</v>
      </c>
      <c r="D1286" s="296">
        <v>6</v>
      </c>
      <c r="E1286" s="297">
        <v>8900000190</v>
      </c>
      <c r="F1286" s="298">
        <v>800</v>
      </c>
      <c r="G1286" s="299">
        <v>50</v>
      </c>
      <c r="H1286" s="299">
        <v>50</v>
      </c>
      <c r="I1286" s="289">
        <f t="shared" si="19"/>
        <v>100</v>
      </c>
      <c r="J1286" s="324"/>
    </row>
    <row r="1287" spans="1:10" s="271" customFormat="1" ht="11.25" x14ac:dyDescent="0.2">
      <c r="A1287" s="295" t="s">
        <v>712</v>
      </c>
      <c r="B1287" s="326">
        <v>920</v>
      </c>
      <c r="C1287" s="296">
        <v>1</v>
      </c>
      <c r="D1287" s="296">
        <v>6</v>
      </c>
      <c r="E1287" s="297">
        <v>8900000870</v>
      </c>
      <c r="F1287" s="298"/>
      <c r="G1287" s="299">
        <v>247.9</v>
      </c>
      <c r="H1287" s="299">
        <v>247.9</v>
      </c>
      <c r="I1287" s="289">
        <f t="shared" si="19"/>
        <v>100</v>
      </c>
      <c r="J1287" s="324"/>
    </row>
    <row r="1288" spans="1:10" s="271" customFormat="1" ht="33.75" x14ac:dyDescent="0.2">
      <c r="A1288" s="295" t="s">
        <v>695</v>
      </c>
      <c r="B1288" s="326">
        <v>920</v>
      </c>
      <c r="C1288" s="296">
        <v>1</v>
      </c>
      <c r="D1288" s="296">
        <v>6</v>
      </c>
      <c r="E1288" s="297">
        <v>8900000870</v>
      </c>
      <c r="F1288" s="298">
        <v>100</v>
      </c>
      <c r="G1288" s="299">
        <v>247.9</v>
      </c>
      <c r="H1288" s="299">
        <v>247.9</v>
      </c>
      <c r="I1288" s="289">
        <f t="shared" si="19"/>
        <v>100</v>
      </c>
      <c r="J1288" s="324"/>
    </row>
    <row r="1289" spans="1:10" s="271" customFormat="1" ht="11.25" x14ac:dyDescent="0.2">
      <c r="A1289" s="295" t="s">
        <v>727</v>
      </c>
      <c r="B1289" s="326">
        <v>920</v>
      </c>
      <c r="C1289" s="296">
        <v>1</v>
      </c>
      <c r="D1289" s="296">
        <v>11</v>
      </c>
      <c r="E1289" s="297"/>
      <c r="F1289" s="298"/>
      <c r="G1289" s="299">
        <v>27314.5</v>
      </c>
      <c r="H1289" s="299">
        <v>0</v>
      </c>
      <c r="I1289" s="289">
        <f t="shared" si="19"/>
        <v>0</v>
      </c>
      <c r="J1289" s="324"/>
    </row>
    <row r="1290" spans="1:10" s="271" customFormat="1" ht="22.5" x14ac:dyDescent="0.2">
      <c r="A1290" s="295" t="s">
        <v>728</v>
      </c>
      <c r="B1290" s="326">
        <v>920</v>
      </c>
      <c r="C1290" s="296">
        <v>1</v>
      </c>
      <c r="D1290" s="296">
        <v>11</v>
      </c>
      <c r="E1290" s="297">
        <v>9700000000</v>
      </c>
      <c r="F1290" s="298"/>
      <c r="G1290" s="299">
        <v>27314.5</v>
      </c>
      <c r="H1290" s="299">
        <v>0</v>
      </c>
      <c r="I1290" s="289">
        <f t="shared" si="19"/>
        <v>0</v>
      </c>
      <c r="J1290" s="324"/>
    </row>
    <row r="1291" spans="1:10" s="271" customFormat="1" ht="22.5" x14ac:dyDescent="0.2">
      <c r="A1291" s="295" t="s">
        <v>729</v>
      </c>
      <c r="B1291" s="326">
        <v>920</v>
      </c>
      <c r="C1291" s="296">
        <v>1</v>
      </c>
      <c r="D1291" s="296">
        <v>11</v>
      </c>
      <c r="E1291" s="297">
        <v>9700004000</v>
      </c>
      <c r="F1291" s="298"/>
      <c r="G1291" s="299">
        <v>27314.5</v>
      </c>
      <c r="H1291" s="299">
        <v>0</v>
      </c>
      <c r="I1291" s="289">
        <f t="shared" si="19"/>
        <v>0</v>
      </c>
      <c r="J1291" s="324"/>
    </row>
    <row r="1292" spans="1:10" s="285" customFormat="1" ht="11.25" x14ac:dyDescent="0.15">
      <c r="A1292" s="295" t="s">
        <v>713</v>
      </c>
      <c r="B1292" s="326">
        <v>920</v>
      </c>
      <c r="C1292" s="296">
        <v>1</v>
      </c>
      <c r="D1292" s="296">
        <v>11</v>
      </c>
      <c r="E1292" s="297">
        <v>9700004000</v>
      </c>
      <c r="F1292" s="298">
        <v>800</v>
      </c>
      <c r="G1292" s="299">
        <v>27314.5</v>
      </c>
      <c r="H1292" s="299">
        <v>0</v>
      </c>
      <c r="I1292" s="289">
        <f t="shared" si="19"/>
        <v>0</v>
      </c>
      <c r="J1292" s="324"/>
    </row>
    <row r="1293" spans="1:10" s="271" customFormat="1" ht="11.25" x14ac:dyDescent="0.2">
      <c r="A1293" s="295" t="s">
        <v>730</v>
      </c>
      <c r="B1293" s="326">
        <v>920</v>
      </c>
      <c r="C1293" s="296">
        <v>1</v>
      </c>
      <c r="D1293" s="296">
        <v>13</v>
      </c>
      <c r="E1293" s="297"/>
      <c r="F1293" s="298"/>
      <c r="G1293" s="299">
        <v>11720.1</v>
      </c>
      <c r="H1293" s="299">
        <v>10895.4</v>
      </c>
      <c r="I1293" s="289">
        <f t="shared" si="19"/>
        <v>92.963370619704605</v>
      </c>
      <c r="J1293" s="324"/>
    </row>
    <row r="1294" spans="1:10" s="271" customFormat="1" ht="22.5" x14ac:dyDescent="0.2">
      <c r="A1294" s="295" t="s">
        <v>731</v>
      </c>
      <c r="B1294" s="326">
        <v>920</v>
      </c>
      <c r="C1294" s="296">
        <v>1</v>
      </c>
      <c r="D1294" s="296">
        <v>13</v>
      </c>
      <c r="E1294" s="297">
        <v>1300000000</v>
      </c>
      <c r="F1294" s="298"/>
      <c r="G1294" s="299">
        <v>100</v>
      </c>
      <c r="H1294" s="299">
        <v>0</v>
      </c>
      <c r="I1294" s="289">
        <f t="shared" ref="I1294:I1357" si="20">+H1294/G1294*100</f>
        <v>0</v>
      </c>
      <c r="J1294" s="324"/>
    </row>
    <row r="1295" spans="1:10" s="271" customFormat="1" ht="11.25" x14ac:dyDescent="0.2">
      <c r="A1295" s="295" t="s">
        <v>732</v>
      </c>
      <c r="B1295" s="326">
        <v>920</v>
      </c>
      <c r="C1295" s="296">
        <v>1</v>
      </c>
      <c r="D1295" s="296">
        <v>13</v>
      </c>
      <c r="E1295" s="297">
        <v>1330000000</v>
      </c>
      <c r="F1295" s="298"/>
      <c r="G1295" s="299">
        <v>100</v>
      </c>
      <c r="H1295" s="299">
        <v>0</v>
      </c>
      <c r="I1295" s="289">
        <f t="shared" si="20"/>
        <v>0</v>
      </c>
      <c r="J1295" s="324"/>
    </row>
    <row r="1296" spans="1:10" s="271" customFormat="1" ht="22.5" x14ac:dyDescent="0.2">
      <c r="A1296" s="295" t="s">
        <v>733</v>
      </c>
      <c r="B1296" s="326">
        <v>920</v>
      </c>
      <c r="C1296" s="296">
        <v>1</v>
      </c>
      <c r="D1296" s="296">
        <v>13</v>
      </c>
      <c r="E1296" s="297">
        <v>1330000130</v>
      </c>
      <c r="F1296" s="298"/>
      <c r="G1296" s="299">
        <v>100</v>
      </c>
      <c r="H1296" s="299">
        <v>0</v>
      </c>
      <c r="I1296" s="289">
        <f t="shared" si="20"/>
        <v>0</v>
      </c>
      <c r="J1296" s="324"/>
    </row>
    <row r="1297" spans="1:10" s="271" customFormat="1" ht="11.25" x14ac:dyDescent="0.2">
      <c r="A1297" s="295" t="s">
        <v>698</v>
      </c>
      <c r="B1297" s="326">
        <v>920</v>
      </c>
      <c r="C1297" s="296">
        <v>1</v>
      </c>
      <c r="D1297" s="296">
        <v>13</v>
      </c>
      <c r="E1297" s="297">
        <v>1330000130</v>
      </c>
      <c r="F1297" s="298">
        <v>200</v>
      </c>
      <c r="G1297" s="299">
        <v>100</v>
      </c>
      <c r="H1297" s="299">
        <v>0</v>
      </c>
      <c r="I1297" s="289">
        <f t="shared" si="20"/>
        <v>0</v>
      </c>
      <c r="J1297" s="324"/>
    </row>
    <row r="1298" spans="1:10" s="271" customFormat="1" ht="11.25" x14ac:dyDescent="0.2">
      <c r="A1298" s="295" t="s">
        <v>712</v>
      </c>
      <c r="B1298" s="326">
        <v>920</v>
      </c>
      <c r="C1298" s="296">
        <v>1</v>
      </c>
      <c r="D1298" s="296">
        <v>13</v>
      </c>
      <c r="E1298" s="297">
        <v>8900000000</v>
      </c>
      <c r="F1298" s="298"/>
      <c r="G1298" s="299">
        <v>794.1</v>
      </c>
      <c r="H1298" s="299">
        <v>503.9</v>
      </c>
      <c r="I1298" s="289">
        <f t="shared" si="20"/>
        <v>63.45548419594509</v>
      </c>
      <c r="J1298" s="324"/>
    </row>
    <row r="1299" spans="1:10" s="271" customFormat="1" ht="11.25" x14ac:dyDescent="0.2">
      <c r="A1299" s="295" t="s">
        <v>735</v>
      </c>
      <c r="B1299" s="326">
        <v>920</v>
      </c>
      <c r="C1299" s="296">
        <v>1</v>
      </c>
      <c r="D1299" s="296">
        <v>13</v>
      </c>
      <c r="E1299" s="297">
        <v>8900099990</v>
      </c>
      <c r="F1299" s="298"/>
      <c r="G1299" s="299">
        <v>794.1</v>
      </c>
      <c r="H1299" s="299">
        <v>503.9</v>
      </c>
      <c r="I1299" s="289">
        <f t="shared" si="20"/>
        <v>63.45548419594509</v>
      </c>
      <c r="J1299" s="324"/>
    </row>
    <row r="1300" spans="1:10" s="271" customFormat="1" ht="11.25" x14ac:dyDescent="0.2">
      <c r="A1300" s="295" t="s">
        <v>713</v>
      </c>
      <c r="B1300" s="326">
        <v>920</v>
      </c>
      <c r="C1300" s="296">
        <v>1</v>
      </c>
      <c r="D1300" s="296">
        <v>13</v>
      </c>
      <c r="E1300" s="297">
        <v>8900099990</v>
      </c>
      <c r="F1300" s="298">
        <v>800</v>
      </c>
      <c r="G1300" s="299">
        <v>794.1</v>
      </c>
      <c r="H1300" s="299">
        <v>503.9</v>
      </c>
      <c r="I1300" s="289">
        <f t="shared" si="20"/>
        <v>63.45548419594509</v>
      </c>
      <c r="J1300" s="324"/>
    </row>
    <row r="1301" spans="1:10" s="271" customFormat="1" ht="22.5" x14ac:dyDescent="0.2">
      <c r="A1301" s="295" t="s">
        <v>728</v>
      </c>
      <c r="B1301" s="326">
        <v>920</v>
      </c>
      <c r="C1301" s="296">
        <v>1</v>
      </c>
      <c r="D1301" s="296">
        <v>13</v>
      </c>
      <c r="E1301" s="297">
        <v>9700000000</v>
      </c>
      <c r="F1301" s="298"/>
      <c r="G1301" s="299">
        <v>10826</v>
      </c>
      <c r="H1301" s="299">
        <v>10391.5</v>
      </c>
      <c r="I1301" s="289">
        <f t="shared" si="20"/>
        <v>95.986513947903191</v>
      </c>
      <c r="J1301" s="324"/>
    </row>
    <row r="1302" spans="1:10" s="271" customFormat="1" ht="22.5" x14ac:dyDescent="0.2">
      <c r="A1302" s="295" t="s">
        <v>738</v>
      </c>
      <c r="B1302" s="326">
        <v>920</v>
      </c>
      <c r="C1302" s="296">
        <v>1</v>
      </c>
      <c r="D1302" s="296">
        <v>13</v>
      </c>
      <c r="E1302" s="297">
        <v>9700076050</v>
      </c>
      <c r="F1302" s="298"/>
      <c r="G1302" s="299">
        <v>121</v>
      </c>
      <c r="H1302" s="299">
        <v>121</v>
      </c>
      <c r="I1302" s="289">
        <f t="shared" si="20"/>
        <v>100</v>
      </c>
      <c r="J1302" s="324"/>
    </row>
    <row r="1303" spans="1:10" s="271" customFormat="1" ht="11.25" x14ac:dyDescent="0.2">
      <c r="A1303" s="295" t="s">
        <v>710</v>
      </c>
      <c r="B1303" s="326">
        <v>920</v>
      </c>
      <c r="C1303" s="296">
        <v>1</v>
      </c>
      <c r="D1303" s="296">
        <v>13</v>
      </c>
      <c r="E1303" s="297">
        <v>9700076050</v>
      </c>
      <c r="F1303" s="298">
        <v>500</v>
      </c>
      <c r="G1303" s="299">
        <v>121</v>
      </c>
      <c r="H1303" s="299">
        <v>121</v>
      </c>
      <c r="I1303" s="289">
        <f t="shared" si="20"/>
        <v>100</v>
      </c>
      <c r="J1303" s="324"/>
    </row>
    <row r="1304" spans="1:10" s="271" customFormat="1" ht="22.5" x14ac:dyDescent="0.2">
      <c r="A1304" s="295" t="s">
        <v>739</v>
      </c>
      <c r="B1304" s="326">
        <v>920</v>
      </c>
      <c r="C1304" s="296">
        <v>1</v>
      </c>
      <c r="D1304" s="296">
        <v>13</v>
      </c>
      <c r="E1304" s="297">
        <v>9700076130</v>
      </c>
      <c r="F1304" s="298"/>
      <c r="G1304" s="299">
        <v>10705</v>
      </c>
      <c r="H1304" s="299">
        <v>10270.5</v>
      </c>
      <c r="I1304" s="289">
        <f t="shared" si="20"/>
        <v>95.941148995796354</v>
      </c>
      <c r="J1304" s="324"/>
    </row>
    <row r="1305" spans="1:10" s="271" customFormat="1" ht="11.25" x14ac:dyDescent="0.2">
      <c r="A1305" s="295" t="s">
        <v>710</v>
      </c>
      <c r="B1305" s="326">
        <v>920</v>
      </c>
      <c r="C1305" s="296">
        <v>1</v>
      </c>
      <c r="D1305" s="296">
        <v>13</v>
      </c>
      <c r="E1305" s="297">
        <v>9700076130</v>
      </c>
      <c r="F1305" s="298">
        <v>500</v>
      </c>
      <c r="G1305" s="299">
        <v>10705</v>
      </c>
      <c r="H1305" s="299">
        <v>10270.5</v>
      </c>
      <c r="I1305" s="289">
        <f t="shared" si="20"/>
        <v>95.941148995796354</v>
      </c>
      <c r="J1305" s="324"/>
    </row>
    <row r="1306" spans="1:10" s="271" customFormat="1" ht="11.25" x14ac:dyDescent="0.2">
      <c r="A1306" s="295" t="s">
        <v>740</v>
      </c>
      <c r="B1306" s="326">
        <v>920</v>
      </c>
      <c r="C1306" s="296">
        <v>2</v>
      </c>
      <c r="D1306" s="296"/>
      <c r="E1306" s="297"/>
      <c r="F1306" s="298"/>
      <c r="G1306" s="299">
        <v>19948</v>
      </c>
      <c r="H1306" s="299">
        <v>19811.8</v>
      </c>
      <c r="I1306" s="289">
        <f t="shared" si="20"/>
        <v>99.317224784439546</v>
      </c>
      <c r="J1306" s="324"/>
    </row>
    <row r="1307" spans="1:10" s="271" customFormat="1" ht="11.25" x14ac:dyDescent="0.2">
      <c r="A1307" s="295" t="s">
        <v>741</v>
      </c>
      <c r="B1307" s="326">
        <v>920</v>
      </c>
      <c r="C1307" s="296">
        <v>2</v>
      </c>
      <c r="D1307" s="296">
        <v>3</v>
      </c>
      <c r="E1307" s="297"/>
      <c r="F1307" s="298"/>
      <c r="G1307" s="299">
        <v>19948</v>
      </c>
      <c r="H1307" s="299">
        <v>19811.8</v>
      </c>
      <c r="I1307" s="289">
        <f t="shared" si="20"/>
        <v>99.317224784439546</v>
      </c>
      <c r="J1307" s="324"/>
    </row>
    <row r="1308" spans="1:10" s="271" customFormat="1" ht="11.25" x14ac:dyDescent="0.2">
      <c r="A1308" s="295" t="s">
        <v>700</v>
      </c>
      <c r="B1308" s="326">
        <v>920</v>
      </c>
      <c r="C1308" s="296">
        <v>2</v>
      </c>
      <c r="D1308" s="296">
        <v>3</v>
      </c>
      <c r="E1308" s="297">
        <v>9900000000</v>
      </c>
      <c r="F1308" s="298"/>
      <c r="G1308" s="299">
        <v>19948</v>
      </c>
      <c r="H1308" s="299">
        <v>19811.8</v>
      </c>
      <c r="I1308" s="289">
        <f t="shared" si="20"/>
        <v>99.317224784439546</v>
      </c>
      <c r="J1308" s="324"/>
    </row>
    <row r="1309" spans="1:10" s="271" customFormat="1" ht="22.5" x14ac:dyDescent="0.2">
      <c r="A1309" s="295" t="s">
        <v>742</v>
      </c>
      <c r="B1309" s="326">
        <v>920</v>
      </c>
      <c r="C1309" s="296">
        <v>2</v>
      </c>
      <c r="D1309" s="296">
        <v>3</v>
      </c>
      <c r="E1309" s="297">
        <v>9900051180</v>
      </c>
      <c r="F1309" s="298"/>
      <c r="G1309" s="299">
        <v>19948</v>
      </c>
      <c r="H1309" s="299">
        <v>19811.8</v>
      </c>
      <c r="I1309" s="289">
        <f t="shared" si="20"/>
        <v>99.317224784439546</v>
      </c>
      <c r="J1309" s="324"/>
    </row>
    <row r="1310" spans="1:10" s="271" customFormat="1" ht="11.25" x14ac:dyDescent="0.2">
      <c r="A1310" s="295" t="s">
        <v>710</v>
      </c>
      <c r="B1310" s="326">
        <v>920</v>
      </c>
      <c r="C1310" s="296">
        <v>2</v>
      </c>
      <c r="D1310" s="296">
        <v>3</v>
      </c>
      <c r="E1310" s="297">
        <v>9900051180</v>
      </c>
      <c r="F1310" s="298">
        <v>500</v>
      </c>
      <c r="G1310" s="299">
        <v>19948</v>
      </c>
      <c r="H1310" s="299">
        <v>19811.8</v>
      </c>
      <c r="I1310" s="289">
        <f t="shared" si="20"/>
        <v>99.317224784439546</v>
      </c>
      <c r="J1310" s="324"/>
    </row>
    <row r="1311" spans="1:10" s="271" customFormat="1" ht="11.25" x14ac:dyDescent="0.2">
      <c r="A1311" s="295" t="s">
        <v>799</v>
      </c>
      <c r="B1311" s="326">
        <v>920</v>
      </c>
      <c r="C1311" s="296">
        <v>4</v>
      </c>
      <c r="D1311" s="296"/>
      <c r="E1311" s="297"/>
      <c r="F1311" s="298"/>
      <c r="G1311" s="299">
        <v>11529.9</v>
      </c>
      <c r="H1311" s="299">
        <v>11529.9</v>
      </c>
      <c r="I1311" s="289">
        <f t="shared" si="20"/>
        <v>100</v>
      </c>
      <c r="J1311" s="324"/>
    </row>
    <row r="1312" spans="1:10" s="271" customFormat="1" ht="11.25" x14ac:dyDescent="0.2">
      <c r="A1312" s="295" t="s">
        <v>800</v>
      </c>
      <c r="B1312" s="326">
        <v>920</v>
      </c>
      <c r="C1312" s="296">
        <v>4</v>
      </c>
      <c r="D1312" s="296">
        <v>1</v>
      </c>
      <c r="E1312" s="297"/>
      <c r="F1312" s="298"/>
      <c r="G1312" s="299">
        <v>54.6</v>
      </c>
      <c r="H1312" s="299">
        <v>54.6</v>
      </c>
      <c r="I1312" s="289">
        <f t="shared" si="20"/>
        <v>100</v>
      </c>
      <c r="J1312" s="324"/>
    </row>
    <row r="1313" spans="1:10" s="271" customFormat="1" ht="22.5" x14ac:dyDescent="0.2">
      <c r="A1313" s="295" t="s">
        <v>801</v>
      </c>
      <c r="B1313" s="326">
        <v>920</v>
      </c>
      <c r="C1313" s="296">
        <v>4</v>
      </c>
      <c r="D1313" s="296">
        <v>1</v>
      </c>
      <c r="E1313" s="297">
        <v>400000000</v>
      </c>
      <c r="F1313" s="298"/>
      <c r="G1313" s="299">
        <v>54.6</v>
      </c>
      <c r="H1313" s="299">
        <v>54.6</v>
      </c>
      <c r="I1313" s="289">
        <f t="shared" si="20"/>
        <v>100</v>
      </c>
      <c r="J1313" s="324"/>
    </row>
    <row r="1314" spans="1:10" s="271" customFormat="1" ht="11.25" x14ac:dyDescent="0.2">
      <c r="A1314" s="295" t="s">
        <v>804</v>
      </c>
      <c r="B1314" s="326">
        <v>920</v>
      </c>
      <c r="C1314" s="296">
        <v>4</v>
      </c>
      <c r="D1314" s="296">
        <v>1</v>
      </c>
      <c r="E1314" s="297">
        <v>420000000</v>
      </c>
      <c r="F1314" s="298"/>
      <c r="G1314" s="299">
        <v>54.6</v>
      </c>
      <c r="H1314" s="299">
        <v>54.6</v>
      </c>
      <c r="I1314" s="289">
        <f t="shared" si="20"/>
        <v>100</v>
      </c>
      <c r="J1314" s="324"/>
    </row>
    <row r="1315" spans="1:10" s="271" customFormat="1" ht="11.25" x14ac:dyDescent="0.2">
      <c r="A1315" s="295" t="s">
        <v>805</v>
      </c>
      <c r="B1315" s="326">
        <v>920</v>
      </c>
      <c r="C1315" s="296">
        <v>4</v>
      </c>
      <c r="D1315" s="296">
        <v>1</v>
      </c>
      <c r="E1315" s="297">
        <v>420042260</v>
      </c>
      <c r="F1315" s="298"/>
      <c r="G1315" s="299">
        <v>54.6</v>
      </c>
      <c r="H1315" s="299">
        <v>54.6</v>
      </c>
      <c r="I1315" s="289">
        <f t="shared" si="20"/>
        <v>100</v>
      </c>
      <c r="J1315" s="324"/>
    </row>
    <row r="1316" spans="1:10" s="271" customFormat="1" ht="11.25" x14ac:dyDescent="0.2">
      <c r="A1316" s="295" t="s">
        <v>698</v>
      </c>
      <c r="B1316" s="326">
        <v>920</v>
      </c>
      <c r="C1316" s="296">
        <v>4</v>
      </c>
      <c r="D1316" s="296">
        <v>1</v>
      </c>
      <c r="E1316" s="297">
        <v>420042260</v>
      </c>
      <c r="F1316" s="298">
        <v>200</v>
      </c>
      <c r="G1316" s="299">
        <v>54.6</v>
      </c>
      <c r="H1316" s="299">
        <v>54.6</v>
      </c>
      <c r="I1316" s="289">
        <f t="shared" si="20"/>
        <v>100</v>
      </c>
      <c r="J1316" s="324"/>
    </row>
    <row r="1317" spans="1:10" s="271" customFormat="1" ht="11.25" x14ac:dyDescent="0.2">
      <c r="A1317" s="295" t="s">
        <v>991</v>
      </c>
      <c r="B1317" s="326">
        <v>920</v>
      </c>
      <c r="C1317" s="296">
        <v>4</v>
      </c>
      <c r="D1317" s="296">
        <v>10</v>
      </c>
      <c r="E1317" s="297"/>
      <c r="F1317" s="298"/>
      <c r="G1317" s="299">
        <v>11475.3</v>
      </c>
      <c r="H1317" s="299">
        <v>11475.3</v>
      </c>
      <c r="I1317" s="289">
        <f t="shared" si="20"/>
        <v>100</v>
      </c>
      <c r="J1317" s="324"/>
    </row>
    <row r="1318" spans="1:10" s="271" customFormat="1" ht="22.5" x14ac:dyDescent="0.2">
      <c r="A1318" s="295" t="s">
        <v>834</v>
      </c>
      <c r="B1318" s="326">
        <v>920</v>
      </c>
      <c r="C1318" s="296">
        <v>4</v>
      </c>
      <c r="D1318" s="296">
        <v>10</v>
      </c>
      <c r="E1318" s="297">
        <v>1200000000</v>
      </c>
      <c r="F1318" s="298"/>
      <c r="G1318" s="299">
        <v>11475.3</v>
      </c>
      <c r="H1318" s="299">
        <v>11475.3</v>
      </c>
      <c r="I1318" s="289">
        <f t="shared" si="20"/>
        <v>100</v>
      </c>
      <c r="J1318" s="324"/>
    </row>
    <row r="1319" spans="1:10" s="271" customFormat="1" ht="22.5" x14ac:dyDescent="0.2">
      <c r="A1319" s="295" t="s">
        <v>992</v>
      </c>
      <c r="B1319" s="326">
        <v>920</v>
      </c>
      <c r="C1319" s="296">
        <v>4</v>
      </c>
      <c r="D1319" s="296">
        <v>10</v>
      </c>
      <c r="E1319" s="297">
        <v>1210000000</v>
      </c>
      <c r="F1319" s="298"/>
      <c r="G1319" s="299">
        <v>11475.3</v>
      </c>
      <c r="H1319" s="299">
        <v>11475.3</v>
      </c>
      <c r="I1319" s="289">
        <f t="shared" si="20"/>
        <v>100</v>
      </c>
      <c r="J1319" s="324"/>
    </row>
    <row r="1320" spans="1:10" s="271" customFormat="1" ht="22.5" x14ac:dyDescent="0.2">
      <c r="A1320" s="295" t="s">
        <v>995</v>
      </c>
      <c r="B1320" s="326">
        <v>920</v>
      </c>
      <c r="C1320" s="296">
        <v>4</v>
      </c>
      <c r="D1320" s="296">
        <v>10</v>
      </c>
      <c r="E1320" s="297">
        <v>1210300000</v>
      </c>
      <c r="F1320" s="298"/>
      <c r="G1320" s="299">
        <v>11475.3</v>
      </c>
      <c r="H1320" s="299">
        <v>11475.3</v>
      </c>
      <c r="I1320" s="289">
        <f t="shared" si="20"/>
        <v>100</v>
      </c>
      <c r="J1320" s="324"/>
    </row>
    <row r="1321" spans="1:10" s="271" customFormat="1" ht="22.5" x14ac:dyDescent="0.2">
      <c r="A1321" s="295" t="s">
        <v>995</v>
      </c>
      <c r="B1321" s="326">
        <v>920</v>
      </c>
      <c r="C1321" s="296">
        <v>4</v>
      </c>
      <c r="D1321" s="296">
        <v>10</v>
      </c>
      <c r="E1321" s="297">
        <v>1210300190</v>
      </c>
      <c r="F1321" s="298"/>
      <c r="G1321" s="299">
        <v>11475.3</v>
      </c>
      <c r="H1321" s="299">
        <v>11475.3</v>
      </c>
      <c r="I1321" s="289">
        <f t="shared" si="20"/>
        <v>100</v>
      </c>
      <c r="J1321" s="324"/>
    </row>
    <row r="1322" spans="1:10" s="271" customFormat="1" ht="11.25" x14ac:dyDescent="0.2">
      <c r="A1322" s="295" t="s">
        <v>698</v>
      </c>
      <c r="B1322" s="326">
        <v>920</v>
      </c>
      <c r="C1322" s="296">
        <v>4</v>
      </c>
      <c r="D1322" s="296">
        <v>10</v>
      </c>
      <c r="E1322" s="297">
        <v>1210300190</v>
      </c>
      <c r="F1322" s="298">
        <v>200</v>
      </c>
      <c r="G1322" s="299">
        <v>11475.3</v>
      </c>
      <c r="H1322" s="299">
        <v>11475.3</v>
      </c>
      <c r="I1322" s="289">
        <f t="shared" si="20"/>
        <v>100</v>
      </c>
      <c r="J1322" s="324"/>
    </row>
    <row r="1323" spans="1:10" s="271" customFormat="1" ht="11.25" x14ac:dyDescent="0.2">
      <c r="A1323" s="295" t="s">
        <v>1464</v>
      </c>
      <c r="B1323" s="326">
        <v>920</v>
      </c>
      <c r="C1323" s="296">
        <v>10</v>
      </c>
      <c r="D1323" s="296"/>
      <c r="E1323" s="297"/>
      <c r="F1323" s="298"/>
      <c r="G1323" s="299">
        <v>29104.7</v>
      </c>
      <c r="H1323" s="299">
        <v>29054.7</v>
      </c>
      <c r="I1323" s="289">
        <f t="shared" si="20"/>
        <v>99.828206440884117</v>
      </c>
      <c r="J1323" s="324"/>
    </row>
    <row r="1324" spans="1:10" s="271" customFormat="1" ht="11.25" x14ac:dyDescent="0.2">
      <c r="A1324" s="295" t="s">
        <v>1558</v>
      </c>
      <c r="B1324" s="326">
        <v>920</v>
      </c>
      <c r="C1324" s="296">
        <v>10</v>
      </c>
      <c r="D1324" s="296">
        <v>6</v>
      </c>
      <c r="E1324" s="297"/>
      <c r="F1324" s="298"/>
      <c r="G1324" s="299">
        <v>29104.7</v>
      </c>
      <c r="H1324" s="299">
        <v>29054.7</v>
      </c>
      <c r="I1324" s="289">
        <f t="shared" si="20"/>
        <v>99.828206440884117</v>
      </c>
      <c r="J1324" s="324"/>
    </row>
    <row r="1325" spans="1:10" s="271" customFormat="1" ht="22.5" x14ac:dyDescent="0.2">
      <c r="A1325" s="295" t="s">
        <v>1469</v>
      </c>
      <c r="B1325" s="326">
        <v>920</v>
      </c>
      <c r="C1325" s="296">
        <v>10</v>
      </c>
      <c r="D1325" s="296">
        <v>6</v>
      </c>
      <c r="E1325" s="297">
        <v>100000000</v>
      </c>
      <c r="F1325" s="298"/>
      <c r="G1325" s="299">
        <v>29104.7</v>
      </c>
      <c r="H1325" s="299">
        <v>29054.7</v>
      </c>
      <c r="I1325" s="289">
        <f t="shared" si="20"/>
        <v>99.828206440884117</v>
      </c>
      <c r="J1325" s="324"/>
    </row>
    <row r="1326" spans="1:10" s="271" customFormat="1" ht="22.5" x14ac:dyDescent="0.2">
      <c r="A1326" s="295" t="s">
        <v>1477</v>
      </c>
      <c r="B1326" s="326">
        <v>920</v>
      </c>
      <c r="C1326" s="296">
        <v>10</v>
      </c>
      <c r="D1326" s="296">
        <v>6</v>
      </c>
      <c r="E1326" s="297">
        <v>110000000</v>
      </c>
      <c r="F1326" s="298"/>
      <c r="G1326" s="299">
        <v>29104.7</v>
      </c>
      <c r="H1326" s="299">
        <v>29054.7</v>
      </c>
      <c r="I1326" s="289">
        <f t="shared" si="20"/>
        <v>99.828206440884117</v>
      </c>
      <c r="J1326" s="324"/>
    </row>
    <row r="1327" spans="1:10" s="271" customFormat="1" ht="78.75" x14ac:dyDescent="0.2">
      <c r="A1327" s="295" t="s">
        <v>1559</v>
      </c>
      <c r="B1327" s="326">
        <v>920</v>
      </c>
      <c r="C1327" s="296">
        <v>10</v>
      </c>
      <c r="D1327" s="296">
        <v>6</v>
      </c>
      <c r="E1327" s="297">
        <v>110076040</v>
      </c>
      <c r="F1327" s="298"/>
      <c r="G1327" s="299">
        <v>29104.7</v>
      </c>
      <c r="H1327" s="299">
        <v>29054.7</v>
      </c>
      <c r="I1327" s="289">
        <f t="shared" si="20"/>
        <v>99.828206440884117</v>
      </c>
      <c r="J1327" s="324"/>
    </row>
    <row r="1328" spans="1:10" s="271" customFormat="1" ht="11.25" x14ac:dyDescent="0.2">
      <c r="A1328" s="295" t="s">
        <v>710</v>
      </c>
      <c r="B1328" s="326">
        <v>920</v>
      </c>
      <c r="C1328" s="296">
        <v>10</v>
      </c>
      <c r="D1328" s="296">
        <v>6</v>
      </c>
      <c r="E1328" s="297">
        <v>110076040</v>
      </c>
      <c r="F1328" s="298">
        <v>500</v>
      </c>
      <c r="G1328" s="299">
        <v>29104.7</v>
      </c>
      <c r="H1328" s="299">
        <v>29054.7</v>
      </c>
      <c r="I1328" s="289">
        <f t="shared" si="20"/>
        <v>99.828206440884117</v>
      </c>
      <c r="J1328" s="324"/>
    </row>
    <row r="1329" spans="1:10" s="271" customFormat="1" ht="11.25" x14ac:dyDescent="0.2">
      <c r="A1329" s="295" t="s">
        <v>1627</v>
      </c>
      <c r="B1329" s="326">
        <v>920</v>
      </c>
      <c r="C1329" s="296">
        <v>13</v>
      </c>
      <c r="D1329" s="296"/>
      <c r="E1329" s="297"/>
      <c r="F1329" s="298"/>
      <c r="G1329" s="299">
        <v>20530.400000000001</v>
      </c>
      <c r="H1329" s="299">
        <v>20218.599999999999</v>
      </c>
      <c r="I1329" s="289">
        <f t="shared" si="20"/>
        <v>98.481276546000061</v>
      </c>
      <c r="J1329" s="324"/>
    </row>
    <row r="1330" spans="1:10" s="271" customFormat="1" ht="11.25" x14ac:dyDescent="0.2">
      <c r="A1330" s="295" t="s">
        <v>1628</v>
      </c>
      <c r="B1330" s="326">
        <v>920</v>
      </c>
      <c r="C1330" s="296">
        <v>13</v>
      </c>
      <c r="D1330" s="296">
        <v>1</v>
      </c>
      <c r="E1330" s="297"/>
      <c r="F1330" s="298"/>
      <c r="G1330" s="299">
        <v>20530.400000000001</v>
      </c>
      <c r="H1330" s="299">
        <v>20218.599999999999</v>
      </c>
      <c r="I1330" s="289">
        <f t="shared" si="20"/>
        <v>98.481276546000061</v>
      </c>
      <c r="J1330" s="324"/>
    </row>
    <row r="1331" spans="1:10" s="271" customFormat="1" ht="22.5" x14ac:dyDescent="0.2">
      <c r="A1331" s="295" t="s">
        <v>731</v>
      </c>
      <c r="B1331" s="326">
        <v>920</v>
      </c>
      <c r="C1331" s="296">
        <v>13</v>
      </c>
      <c r="D1331" s="296">
        <v>1</v>
      </c>
      <c r="E1331" s="297">
        <v>1300000000</v>
      </c>
      <c r="F1331" s="298"/>
      <c r="G1331" s="299">
        <v>20530.400000000001</v>
      </c>
      <c r="H1331" s="299">
        <v>20218.599999999999</v>
      </c>
      <c r="I1331" s="289">
        <f t="shared" si="20"/>
        <v>98.481276546000061</v>
      </c>
      <c r="J1331" s="324"/>
    </row>
    <row r="1332" spans="1:10" s="271" customFormat="1" ht="11.25" x14ac:dyDescent="0.2">
      <c r="A1332" s="295" t="s">
        <v>1629</v>
      </c>
      <c r="B1332" s="326">
        <v>920</v>
      </c>
      <c r="C1332" s="296">
        <v>13</v>
      </c>
      <c r="D1332" s="296">
        <v>1</v>
      </c>
      <c r="E1332" s="297">
        <v>1320000000</v>
      </c>
      <c r="F1332" s="298"/>
      <c r="G1332" s="299">
        <v>20530.400000000001</v>
      </c>
      <c r="H1332" s="299">
        <v>20218.599999999999</v>
      </c>
      <c r="I1332" s="289">
        <f t="shared" si="20"/>
        <v>98.481276546000061</v>
      </c>
      <c r="J1332" s="324"/>
    </row>
    <row r="1333" spans="1:10" s="271" customFormat="1" ht="11.25" x14ac:dyDescent="0.2">
      <c r="A1333" s="295" t="s">
        <v>1630</v>
      </c>
      <c r="B1333" s="326">
        <v>920</v>
      </c>
      <c r="C1333" s="296">
        <v>13</v>
      </c>
      <c r="D1333" s="296">
        <v>1</v>
      </c>
      <c r="E1333" s="297">
        <v>1320013000</v>
      </c>
      <c r="F1333" s="298"/>
      <c r="G1333" s="299">
        <v>20530.400000000001</v>
      </c>
      <c r="H1333" s="299">
        <v>20218.599999999999</v>
      </c>
      <c r="I1333" s="289">
        <f t="shared" si="20"/>
        <v>98.481276546000061</v>
      </c>
      <c r="J1333" s="324"/>
    </row>
    <row r="1334" spans="1:10" s="271" customFormat="1" ht="11.25" x14ac:dyDescent="0.2">
      <c r="A1334" s="295" t="s">
        <v>1631</v>
      </c>
      <c r="B1334" s="326">
        <v>920</v>
      </c>
      <c r="C1334" s="296">
        <v>13</v>
      </c>
      <c r="D1334" s="296">
        <v>1</v>
      </c>
      <c r="E1334" s="297">
        <v>1320013000</v>
      </c>
      <c r="F1334" s="298">
        <v>700</v>
      </c>
      <c r="G1334" s="299">
        <v>20530.400000000001</v>
      </c>
      <c r="H1334" s="299">
        <v>20218.599999999999</v>
      </c>
      <c r="I1334" s="289">
        <f t="shared" si="20"/>
        <v>98.481276546000061</v>
      </c>
      <c r="J1334" s="324"/>
    </row>
    <row r="1335" spans="1:10" s="271" customFormat="1" ht="22.5" x14ac:dyDescent="0.2">
      <c r="A1335" s="295" t="s">
        <v>1632</v>
      </c>
      <c r="B1335" s="326">
        <v>920</v>
      </c>
      <c r="C1335" s="296">
        <v>14</v>
      </c>
      <c r="D1335" s="296"/>
      <c r="E1335" s="297"/>
      <c r="F1335" s="298"/>
      <c r="G1335" s="299">
        <v>4121195</v>
      </c>
      <c r="H1335" s="299">
        <v>4045336.9</v>
      </c>
      <c r="I1335" s="289">
        <f t="shared" si="20"/>
        <v>98.159317867754368</v>
      </c>
      <c r="J1335" s="324"/>
    </row>
    <row r="1336" spans="1:10" s="271" customFormat="1" ht="22.5" x14ac:dyDescent="0.2">
      <c r="A1336" s="295" t="s">
        <v>1633</v>
      </c>
      <c r="B1336" s="326">
        <v>920</v>
      </c>
      <c r="C1336" s="296">
        <v>14</v>
      </c>
      <c r="D1336" s="296">
        <v>1</v>
      </c>
      <c r="E1336" s="297"/>
      <c r="F1336" s="298"/>
      <c r="G1336" s="299">
        <v>2215084.4</v>
      </c>
      <c r="H1336" s="299">
        <v>2215084.4</v>
      </c>
      <c r="I1336" s="289">
        <f t="shared" si="20"/>
        <v>100</v>
      </c>
      <c r="J1336" s="324"/>
    </row>
    <row r="1337" spans="1:10" s="271" customFormat="1" ht="22.5" x14ac:dyDescent="0.2">
      <c r="A1337" s="295" t="s">
        <v>731</v>
      </c>
      <c r="B1337" s="326">
        <v>920</v>
      </c>
      <c r="C1337" s="296">
        <v>14</v>
      </c>
      <c r="D1337" s="296">
        <v>1</v>
      </c>
      <c r="E1337" s="297">
        <v>1300000000</v>
      </c>
      <c r="F1337" s="298"/>
      <c r="G1337" s="299">
        <v>2215084.4</v>
      </c>
      <c r="H1337" s="299">
        <v>2215084.4</v>
      </c>
      <c r="I1337" s="289">
        <f t="shared" si="20"/>
        <v>100</v>
      </c>
      <c r="J1337" s="324"/>
    </row>
    <row r="1338" spans="1:10" s="271" customFormat="1" ht="22.5" x14ac:dyDescent="0.2">
      <c r="A1338" s="295" t="s">
        <v>1634</v>
      </c>
      <c r="B1338" s="326">
        <v>920</v>
      </c>
      <c r="C1338" s="296">
        <v>14</v>
      </c>
      <c r="D1338" s="296">
        <v>1</v>
      </c>
      <c r="E1338" s="297">
        <v>1310000000</v>
      </c>
      <c r="F1338" s="298"/>
      <c r="G1338" s="299">
        <v>2215084.4</v>
      </c>
      <c r="H1338" s="299">
        <v>2215084.4</v>
      </c>
      <c r="I1338" s="289">
        <f t="shared" si="20"/>
        <v>100</v>
      </c>
      <c r="J1338" s="324"/>
    </row>
    <row r="1339" spans="1:10" s="271" customFormat="1" ht="22.5" x14ac:dyDescent="0.2">
      <c r="A1339" s="295" t="s">
        <v>1635</v>
      </c>
      <c r="B1339" s="326">
        <v>920</v>
      </c>
      <c r="C1339" s="296">
        <v>14</v>
      </c>
      <c r="D1339" s="296">
        <v>1</v>
      </c>
      <c r="E1339" s="297">
        <v>1310100000</v>
      </c>
      <c r="F1339" s="298"/>
      <c r="G1339" s="299">
        <v>2215084.4</v>
      </c>
      <c r="H1339" s="299">
        <v>2215084.4</v>
      </c>
      <c r="I1339" s="289">
        <f t="shared" si="20"/>
        <v>100</v>
      </c>
      <c r="J1339" s="324"/>
    </row>
    <row r="1340" spans="1:10" s="271" customFormat="1" ht="11.25" x14ac:dyDescent="0.2">
      <c r="A1340" s="295" t="s">
        <v>1636</v>
      </c>
      <c r="B1340" s="326">
        <v>920</v>
      </c>
      <c r="C1340" s="296">
        <v>14</v>
      </c>
      <c r="D1340" s="296">
        <v>1</v>
      </c>
      <c r="E1340" s="297">
        <v>1310170010</v>
      </c>
      <c r="F1340" s="298"/>
      <c r="G1340" s="299">
        <v>2215084.4</v>
      </c>
      <c r="H1340" s="299">
        <v>2215084.4</v>
      </c>
      <c r="I1340" s="289">
        <f t="shared" si="20"/>
        <v>100</v>
      </c>
      <c r="J1340" s="324"/>
    </row>
    <row r="1341" spans="1:10" s="271" customFormat="1" ht="11.25" x14ac:dyDescent="0.2">
      <c r="A1341" s="295" t="s">
        <v>710</v>
      </c>
      <c r="B1341" s="326">
        <v>920</v>
      </c>
      <c r="C1341" s="296">
        <v>14</v>
      </c>
      <c r="D1341" s="296">
        <v>1</v>
      </c>
      <c r="E1341" s="297">
        <v>1310170010</v>
      </c>
      <c r="F1341" s="298">
        <v>500</v>
      </c>
      <c r="G1341" s="299">
        <v>2215084.4</v>
      </c>
      <c r="H1341" s="299">
        <v>2215084.4</v>
      </c>
      <c r="I1341" s="289">
        <f t="shared" si="20"/>
        <v>100</v>
      </c>
      <c r="J1341" s="324"/>
    </row>
    <row r="1342" spans="1:10" s="271" customFormat="1" ht="11.25" x14ac:dyDescent="0.2">
      <c r="A1342" s="295" t="s">
        <v>1637</v>
      </c>
      <c r="B1342" s="326">
        <v>920</v>
      </c>
      <c r="C1342" s="296">
        <v>14</v>
      </c>
      <c r="D1342" s="296">
        <v>2</v>
      </c>
      <c r="E1342" s="297"/>
      <c r="F1342" s="298"/>
      <c r="G1342" s="299">
        <v>379811.4</v>
      </c>
      <c r="H1342" s="299">
        <v>379811.4</v>
      </c>
      <c r="I1342" s="289">
        <f t="shared" si="20"/>
        <v>100</v>
      </c>
      <c r="J1342" s="324"/>
    </row>
    <row r="1343" spans="1:10" s="271" customFormat="1" ht="22.5" x14ac:dyDescent="0.2">
      <c r="A1343" s="295" t="s">
        <v>731</v>
      </c>
      <c r="B1343" s="326">
        <v>920</v>
      </c>
      <c r="C1343" s="296">
        <v>14</v>
      </c>
      <c r="D1343" s="296">
        <v>2</v>
      </c>
      <c r="E1343" s="297">
        <v>1300000000</v>
      </c>
      <c r="F1343" s="298"/>
      <c r="G1343" s="299">
        <v>379811.4</v>
      </c>
      <c r="H1343" s="299">
        <v>379811.4</v>
      </c>
      <c r="I1343" s="289">
        <f t="shared" si="20"/>
        <v>100</v>
      </c>
      <c r="J1343" s="324"/>
    </row>
    <row r="1344" spans="1:10" s="271" customFormat="1" ht="22.5" x14ac:dyDescent="0.2">
      <c r="A1344" s="295" t="s">
        <v>1634</v>
      </c>
      <c r="B1344" s="326">
        <v>920</v>
      </c>
      <c r="C1344" s="296">
        <v>14</v>
      </c>
      <c r="D1344" s="296">
        <v>2</v>
      </c>
      <c r="E1344" s="297">
        <v>1310000000</v>
      </c>
      <c r="F1344" s="298"/>
      <c r="G1344" s="299">
        <v>379811.4</v>
      </c>
      <c r="H1344" s="299">
        <v>379811.4</v>
      </c>
      <c r="I1344" s="289">
        <f t="shared" si="20"/>
        <v>100</v>
      </c>
      <c r="J1344" s="324"/>
    </row>
    <row r="1345" spans="1:10" s="271" customFormat="1" ht="22.5" x14ac:dyDescent="0.2">
      <c r="A1345" s="295" t="s">
        <v>1635</v>
      </c>
      <c r="B1345" s="326">
        <v>920</v>
      </c>
      <c r="C1345" s="296">
        <v>14</v>
      </c>
      <c r="D1345" s="296">
        <v>2</v>
      </c>
      <c r="E1345" s="297">
        <v>1310100000</v>
      </c>
      <c r="F1345" s="298"/>
      <c r="G1345" s="299">
        <v>379811.4</v>
      </c>
      <c r="H1345" s="299">
        <v>379811.4</v>
      </c>
      <c r="I1345" s="289">
        <f t="shared" si="20"/>
        <v>100</v>
      </c>
      <c r="J1345" s="324"/>
    </row>
    <row r="1346" spans="1:10" s="271" customFormat="1" ht="11.25" x14ac:dyDescent="0.2">
      <c r="A1346" s="295" t="s">
        <v>1638</v>
      </c>
      <c r="B1346" s="326">
        <v>920</v>
      </c>
      <c r="C1346" s="296">
        <v>14</v>
      </c>
      <c r="D1346" s="296">
        <v>2</v>
      </c>
      <c r="E1346" s="297">
        <v>1310170020</v>
      </c>
      <c r="F1346" s="298"/>
      <c r="G1346" s="299">
        <v>379811.4</v>
      </c>
      <c r="H1346" s="299">
        <v>379811.4</v>
      </c>
      <c r="I1346" s="289">
        <f t="shared" si="20"/>
        <v>100</v>
      </c>
      <c r="J1346" s="324"/>
    </row>
    <row r="1347" spans="1:10" s="271" customFormat="1" ht="11.25" x14ac:dyDescent="0.2">
      <c r="A1347" s="295" t="s">
        <v>710</v>
      </c>
      <c r="B1347" s="326">
        <v>920</v>
      </c>
      <c r="C1347" s="296">
        <v>14</v>
      </c>
      <c r="D1347" s="296">
        <v>2</v>
      </c>
      <c r="E1347" s="297">
        <v>1310170020</v>
      </c>
      <c r="F1347" s="298">
        <v>500</v>
      </c>
      <c r="G1347" s="299">
        <v>379811.4</v>
      </c>
      <c r="H1347" s="299">
        <v>379811.4</v>
      </c>
      <c r="I1347" s="289">
        <f t="shared" si="20"/>
        <v>100</v>
      </c>
      <c r="J1347" s="324"/>
    </row>
    <row r="1348" spans="1:10" s="271" customFormat="1" ht="11.25" x14ac:dyDescent="0.2">
      <c r="A1348" s="295" t="s">
        <v>1639</v>
      </c>
      <c r="B1348" s="326">
        <v>920</v>
      </c>
      <c r="C1348" s="296">
        <v>14</v>
      </c>
      <c r="D1348" s="296">
        <v>3</v>
      </c>
      <c r="E1348" s="297"/>
      <c r="F1348" s="298"/>
      <c r="G1348" s="299">
        <v>1526299.2</v>
      </c>
      <c r="H1348" s="299">
        <v>1450441.1</v>
      </c>
      <c r="I1348" s="289">
        <f t="shared" si="20"/>
        <v>95.029932532232223</v>
      </c>
      <c r="J1348" s="324"/>
    </row>
    <row r="1349" spans="1:10" s="271" customFormat="1" ht="22.5" x14ac:dyDescent="0.2">
      <c r="A1349" s="295" t="s">
        <v>731</v>
      </c>
      <c r="B1349" s="326">
        <v>920</v>
      </c>
      <c r="C1349" s="296">
        <v>14</v>
      </c>
      <c r="D1349" s="296">
        <v>3</v>
      </c>
      <c r="E1349" s="297">
        <v>1300000000</v>
      </c>
      <c r="F1349" s="298"/>
      <c r="G1349" s="299">
        <v>1161479.8</v>
      </c>
      <c r="H1349" s="299">
        <v>1085621.8</v>
      </c>
      <c r="I1349" s="289">
        <f t="shared" si="20"/>
        <v>93.468848963193324</v>
      </c>
      <c r="J1349" s="324"/>
    </row>
    <row r="1350" spans="1:10" s="271" customFormat="1" ht="22.5" x14ac:dyDescent="0.2">
      <c r="A1350" s="295" t="s">
        <v>1634</v>
      </c>
      <c r="B1350" s="326">
        <v>920</v>
      </c>
      <c r="C1350" s="296">
        <v>14</v>
      </c>
      <c r="D1350" s="296">
        <v>3</v>
      </c>
      <c r="E1350" s="297">
        <v>1310000000</v>
      </c>
      <c r="F1350" s="298"/>
      <c r="G1350" s="299">
        <v>1161479.8</v>
      </c>
      <c r="H1350" s="299">
        <v>1085621.8</v>
      </c>
      <c r="I1350" s="289">
        <f t="shared" si="20"/>
        <v>93.468848963193324</v>
      </c>
      <c r="J1350" s="324"/>
    </row>
    <row r="1351" spans="1:10" s="271" customFormat="1" ht="22.5" x14ac:dyDescent="0.2">
      <c r="A1351" s="295" t="s">
        <v>1635</v>
      </c>
      <c r="B1351" s="326">
        <v>920</v>
      </c>
      <c r="C1351" s="296">
        <v>14</v>
      </c>
      <c r="D1351" s="296">
        <v>3</v>
      </c>
      <c r="E1351" s="297">
        <v>1310100000</v>
      </c>
      <c r="F1351" s="298"/>
      <c r="G1351" s="299">
        <v>1023416.8</v>
      </c>
      <c r="H1351" s="299">
        <v>947558.8</v>
      </c>
      <c r="I1351" s="289">
        <f t="shared" si="20"/>
        <v>92.587770691276518</v>
      </c>
      <c r="J1351" s="324"/>
    </row>
    <row r="1352" spans="1:10" s="271" customFormat="1" ht="22.5" x14ac:dyDescent="0.2">
      <c r="A1352" s="295" t="s">
        <v>1640</v>
      </c>
      <c r="B1352" s="326">
        <v>920</v>
      </c>
      <c r="C1352" s="296">
        <v>14</v>
      </c>
      <c r="D1352" s="296">
        <v>3</v>
      </c>
      <c r="E1352" s="297">
        <v>1310170050</v>
      </c>
      <c r="F1352" s="298"/>
      <c r="G1352" s="299">
        <v>1023416.8</v>
      </c>
      <c r="H1352" s="299">
        <v>947558.8</v>
      </c>
      <c r="I1352" s="289">
        <f t="shared" si="20"/>
        <v>92.587770691276518</v>
      </c>
      <c r="J1352" s="324"/>
    </row>
    <row r="1353" spans="1:10" s="271" customFormat="1" ht="11.25" x14ac:dyDescent="0.2">
      <c r="A1353" s="295" t="s">
        <v>710</v>
      </c>
      <c r="B1353" s="326">
        <v>920</v>
      </c>
      <c r="C1353" s="296">
        <v>14</v>
      </c>
      <c r="D1353" s="296">
        <v>3</v>
      </c>
      <c r="E1353" s="297">
        <v>1310170050</v>
      </c>
      <c r="F1353" s="298">
        <v>500</v>
      </c>
      <c r="G1353" s="299">
        <v>1023416.8</v>
      </c>
      <c r="H1353" s="299">
        <v>947558.8</v>
      </c>
      <c r="I1353" s="289">
        <f t="shared" si="20"/>
        <v>92.587770691276518</v>
      </c>
      <c r="J1353" s="324"/>
    </row>
    <row r="1354" spans="1:10" s="271" customFormat="1" ht="22.5" x14ac:dyDescent="0.2">
      <c r="A1354" s="295" t="s">
        <v>1641</v>
      </c>
      <c r="B1354" s="326">
        <v>920</v>
      </c>
      <c r="C1354" s="296">
        <v>14</v>
      </c>
      <c r="D1354" s="296">
        <v>3</v>
      </c>
      <c r="E1354" s="297">
        <v>1310200000</v>
      </c>
      <c r="F1354" s="298"/>
      <c r="G1354" s="299">
        <v>138063</v>
      </c>
      <c r="H1354" s="299">
        <v>138063</v>
      </c>
      <c r="I1354" s="289">
        <f t="shared" si="20"/>
        <v>100</v>
      </c>
      <c r="J1354" s="324"/>
    </row>
    <row r="1355" spans="1:10" s="271" customFormat="1" ht="56.25" x14ac:dyDescent="0.2">
      <c r="A1355" s="295" t="s">
        <v>1642</v>
      </c>
      <c r="B1355" s="326">
        <v>920</v>
      </c>
      <c r="C1355" s="296">
        <v>14</v>
      </c>
      <c r="D1355" s="296">
        <v>3</v>
      </c>
      <c r="E1355" s="297">
        <v>1310276010</v>
      </c>
      <c r="F1355" s="298"/>
      <c r="G1355" s="299">
        <v>138063</v>
      </c>
      <c r="H1355" s="299">
        <v>138063</v>
      </c>
      <c r="I1355" s="289">
        <f t="shared" si="20"/>
        <v>100</v>
      </c>
      <c r="J1355" s="324"/>
    </row>
    <row r="1356" spans="1:10" s="271" customFormat="1" ht="11.25" x14ac:dyDescent="0.2">
      <c r="A1356" s="295" t="s">
        <v>710</v>
      </c>
      <c r="B1356" s="326">
        <v>920</v>
      </c>
      <c r="C1356" s="296">
        <v>14</v>
      </c>
      <c r="D1356" s="296">
        <v>3</v>
      </c>
      <c r="E1356" s="297">
        <v>1310276010</v>
      </c>
      <c r="F1356" s="298">
        <v>500</v>
      </c>
      <c r="G1356" s="299">
        <v>138063</v>
      </c>
      <c r="H1356" s="299">
        <v>138063</v>
      </c>
      <c r="I1356" s="289">
        <f t="shared" si="20"/>
        <v>100</v>
      </c>
      <c r="J1356" s="324"/>
    </row>
    <row r="1357" spans="1:10" s="271" customFormat="1" ht="22.5" x14ac:dyDescent="0.2">
      <c r="A1357" s="295" t="s">
        <v>728</v>
      </c>
      <c r="B1357" s="326">
        <v>920</v>
      </c>
      <c r="C1357" s="296">
        <v>14</v>
      </c>
      <c r="D1357" s="296">
        <v>3</v>
      </c>
      <c r="E1357" s="297">
        <v>9700000000</v>
      </c>
      <c r="F1357" s="298"/>
      <c r="G1357" s="299">
        <v>364819.4</v>
      </c>
      <c r="H1357" s="299">
        <v>364819.3</v>
      </c>
      <c r="I1357" s="289">
        <f t="shared" si="20"/>
        <v>99.999972589176991</v>
      </c>
      <c r="J1357" s="324"/>
    </row>
    <row r="1358" spans="1:10" s="271" customFormat="1" ht="22.5" x14ac:dyDescent="0.2">
      <c r="A1358" s="295" t="s">
        <v>729</v>
      </c>
      <c r="B1358" s="326">
        <v>920</v>
      </c>
      <c r="C1358" s="296">
        <v>14</v>
      </c>
      <c r="D1358" s="296">
        <v>3</v>
      </c>
      <c r="E1358" s="297">
        <v>9700004000</v>
      </c>
      <c r="F1358" s="298"/>
      <c r="G1358" s="299">
        <v>31507.8</v>
      </c>
      <c r="H1358" s="299">
        <v>31507.9</v>
      </c>
      <c r="I1358" s="289">
        <f t="shared" ref="I1358:I1421" si="21">+H1358/G1358*100</f>
        <v>100.0003173817277</v>
      </c>
      <c r="J1358" s="324"/>
    </row>
    <row r="1359" spans="1:10" s="271" customFormat="1" ht="11.25" x14ac:dyDescent="0.2">
      <c r="A1359" s="295" t="s">
        <v>710</v>
      </c>
      <c r="B1359" s="326">
        <v>920</v>
      </c>
      <c r="C1359" s="296">
        <v>14</v>
      </c>
      <c r="D1359" s="296">
        <v>3</v>
      </c>
      <c r="E1359" s="297">
        <v>9700004000</v>
      </c>
      <c r="F1359" s="298">
        <v>500</v>
      </c>
      <c r="G1359" s="299">
        <v>31507.8</v>
      </c>
      <c r="H1359" s="299">
        <v>31507.9</v>
      </c>
      <c r="I1359" s="289">
        <f t="shared" si="21"/>
        <v>100.0003173817277</v>
      </c>
      <c r="J1359" s="324"/>
    </row>
    <row r="1360" spans="1:10" s="271" customFormat="1" ht="45" x14ac:dyDescent="0.2">
      <c r="A1360" s="295" t="s">
        <v>1646</v>
      </c>
      <c r="B1360" s="326">
        <v>920</v>
      </c>
      <c r="C1360" s="296">
        <v>14</v>
      </c>
      <c r="D1360" s="296">
        <v>3</v>
      </c>
      <c r="E1360" s="297">
        <v>9700075020</v>
      </c>
      <c r="F1360" s="298"/>
      <c r="G1360" s="299">
        <v>333311.59999999998</v>
      </c>
      <c r="H1360" s="299">
        <v>333311.40000000002</v>
      </c>
      <c r="I1360" s="289">
        <f t="shared" si="21"/>
        <v>99.999939996087761</v>
      </c>
      <c r="J1360" s="324"/>
    </row>
    <row r="1361" spans="1:10" s="271" customFormat="1" ht="11.25" x14ac:dyDescent="0.2">
      <c r="A1361" s="295" t="s">
        <v>710</v>
      </c>
      <c r="B1361" s="326">
        <v>920</v>
      </c>
      <c r="C1361" s="296">
        <v>14</v>
      </c>
      <c r="D1361" s="296">
        <v>3</v>
      </c>
      <c r="E1361" s="297">
        <v>9700075020</v>
      </c>
      <c r="F1361" s="298">
        <v>500</v>
      </c>
      <c r="G1361" s="299">
        <v>333311.59999999998</v>
      </c>
      <c r="H1361" s="299">
        <v>333311.40000000002</v>
      </c>
      <c r="I1361" s="289">
        <f t="shared" si="21"/>
        <v>99.999939996087761</v>
      </c>
      <c r="J1361" s="324"/>
    </row>
    <row r="1362" spans="1:10" s="285" customFormat="1" ht="10.5" x14ac:dyDescent="0.15">
      <c r="A1362" s="291" t="s">
        <v>633</v>
      </c>
      <c r="B1362" s="325">
        <v>921</v>
      </c>
      <c r="C1362" s="292"/>
      <c r="D1362" s="292"/>
      <c r="E1362" s="293"/>
      <c r="F1362" s="294"/>
      <c r="G1362" s="282">
        <v>23013.5</v>
      </c>
      <c r="H1362" s="282">
        <v>22317.7</v>
      </c>
      <c r="I1362" s="283">
        <f t="shared" si="21"/>
        <v>96.976557238142831</v>
      </c>
      <c r="J1362" s="319"/>
    </row>
    <row r="1363" spans="1:10" s="271" customFormat="1" ht="11.25" x14ac:dyDescent="0.2">
      <c r="A1363" s="295" t="s">
        <v>692</v>
      </c>
      <c r="B1363" s="326">
        <v>921</v>
      </c>
      <c r="C1363" s="296">
        <v>1</v>
      </c>
      <c r="D1363" s="296"/>
      <c r="E1363" s="297"/>
      <c r="F1363" s="298"/>
      <c r="G1363" s="299">
        <v>21983.599999999999</v>
      </c>
      <c r="H1363" s="299">
        <v>21534.9</v>
      </c>
      <c r="I1363" s="289">
        <f t="shared" si="21"/>
        <v>97.958933022798817</v>
      </c>
      <c r="J1363" s="324"/>
    </row>
    <row r="1364" spans="1:10" s="271" customFormat="1" ht="22.5" x14ac:dyDescent="0.2">
      <c r="A1364" s="295" t="s">
        <v>711</v>
      </c>
      <c r="B1364" s="326">
        <v>921</v>
      </c>
      <c r="C1364" s="296">
        <v>1</v>
      </c>
      <c r="D1364" s="296">
        <v>6</v>
      </c>
      <c r="E1364" s="297"/>
      <c r="F1364" s="298"/>
      <c r="G1364" s="299">
        <v>21983.599999999999</v>
      </c>
      <c r="H1364" s="299">
        <v>21534.9</v>
      </c>
      <c r="I1364" s="289">
        <f t="shared" si="21"/>
        <v>97.958933022798817</v>
      </c>
      <c r="J1364" s="324"/>
    </row>
    <row r="1365" spans="1:10" s="271" customFormat="1" ht="11.25" x14ac:dyDescent="0.2">
      <c r="A1365" s="295" t="s">
        <v>712</v>
      </c>
      <c r="B1365" s="326">
        <v>921</v>
      </c>
      <c r="C1365" s="296">
        <v>1</v>
      </c>
      <c r="D1365" s="296">
        <v>6</v>
      </c>
      <c r="E1365" s="297">
        <v>8900000000</v>
      </c>
      <c r="F1365" s="298"/>
      <c r="G1365" s="299">
        <v>21983.599999999999</v>
      </c>
      <c r="H1365" s="299">
        <v>21534.9</v>
      </c>
      <c r="I1365" s="289">
        <f t="shared" si="21"/>
        <v>97.958933022798817</v>
      </c>
      <c r="J1365" s="324"/>
    </row>
    <row r="1366" spans="1:10" s="271" customFormat="1" ht="11.25" x14ac:dyDescent="0.2">
      <c r="A1366" s="295" t="s">
        <v>712</v>
      </c>
      <c r="B1366" s="326">
        <v>921</v>
      </c>
      <c r="C1366" s="296">
        <v>1</v>
      </c>
      <c r="D1366" s="296">
        <v>6</v>
      </c>
      <c r="E1366" s="297">
        <v>8900000110</v>
      </c>
      <c r="F1366" s="298"/>
      <c r="G1366" s="299">
        <v>18195.400000000001</v>
      </c>
      <c r="H1366" s="299">
        <v>18194.900000000001</v>
      </c>
      <c r="I1366" s="289">
        <f t="shared" si="21"/>
        <v>99.997252052716618</v>
      </c>
      <c r="J1366" s="324"/>
    </row>
    <row r="1367" spans="1:10" s="271" customFormat="1" ht="33.75" x14ac:dyDescent="0.2">
      <c r="A1367" s="295" t="s">
        <v>695</v>
      </c>
      <c r="B1367" s="326">
        <v>921</v>
      </c>
      <c r="C1367" s="296">
        <v>1</v>
      </c>
      <c r="D1367" s="296">
        <v>6</v>
      </c>
      <c r="E1367" s="297">
        <v>8900000110</v>
      </c>
      <c r="F1367" s="298">
        <v>100</v>
      </c>
      <c r="G1367" s="299">
        <v>18195.400000000001</v>
      </c>
      <c r="H1367" s="299">
        <v>18194.900000000001</v>
      </c>
      <c r="I1367" s="289">
        <f t="shared" si="21"/>
        <v>99.997252052716618</v>
      </c>
      <c r="J1367" s="324"/>
    </row>
    <row r="1368" spans="1:10" s="271" customFormat="1" ht="11.25" x14ac:dyDescent="0.2">
      <c r="A1368" s="295" t="s">
        <v>712</v>
      </c>
      <c r="B1368" s="326">
        <v>921</v>
      </c>
      <c r="C1368" s="296">
        <v>1</v>
      </c>
      <c r="D1368" s="296">
        <v>6</v>
      </c>
      <c r="E1368" s="297">
        <v>8900000190</v>
      </c>
      <c r="F1368" s="298"/>
      <c r="G1368" s="299">
        <v>3788.2</v>
      </c>
      <c r="H1368" s="299">
        <v>3340</v>
      </c>
      <c r="I1368" s="289">
        <f t="shared" si="21"/>
        <v>88.168523309223374</v>
      </c>
      <c r="J1368" s="324"/>
    </row>
    <row r="1369" spans="1:10" s="271" customFormat="1" ht="33.75" x14ac:dyDescent="0.2">
      <c r="A1369" s="295" t="s">
        <v>695</v>
      </c>
      <c r="B1369" s="326">
        <v>921</v>
      </c>
      <c r="C1369" s="296">
        <v>1</v>
      </c>
      <c r="D1369" s="296">
        <v>6</v>
      </c>
      <c r="E1369" s="297">
        <v>8900000190</v>
      </c>
      <c r="F1369" s="298">
        <v>100</v>
      </c>
      <c r="G1369" s="299">
        <v>228.1</v>
      </c>
      <c r="H1369" s="299">
        <v>218</v>
      </c>
      <c r="I1369" s="289">
        <f t="shared" si="21"/>
        <v>95.572117492327919</v>
      </c>
      <c r="J1369" s="324"/>
    </row>
    <row r="1370" spans="1:10" s="271" customFormat="1" ht="11.25" x14ac:dyDescent="0.2">
      <c r="A1370" s="295" t="s">
        <v>698</v>
      </c>
      <c r="B1370" s="326">
        <v>921</v>
      </c>
      <c r="C1370" s="296">
        <v>1</v>
      </c>
      <c r="D1370" s="296">
        <v>6</v>
      </c>
      <c r="E1370" s="297">
        <v>8900000190</v>
      </c>
      <c r="F1370" s="298">
        <v>200</v>
      </c>
      <c r="G1370" s="299">
        <v>3555.1</v>
      </c>
      <c r="H1370" s="299">
        <v>3121</v>
      </c>
      <c r="I1370" s="289">
        <f t="shared" si="21"/>
        <v>87.789373013417347</v>
      </c>
      <c r="J1370" s="324"/>
    </row>
    <row r="1371" spans="1:10" s="271" customFormat="1" ht="11.25" x14ac:dyDescent="0.2">
      <c r="A1371" s="295" t="s">
        <v>713</v>
      </c>
      <c r="B1371" s="326">
        <v>921</v>
      </c>
      <c r="C1371" s="296">
        <v>1</v>
      </c>
      <c r="D1371" s="296">
        <v>6</v>
      </c>
      <c r="E1371" s="297">
        <v>8900000190</v>
      </c>
      <c r="F1371" s="298">
        <v>800</v>
      </c>
      <c r="G1371" s="299">
        <v>5</v>
      </c>
      <c r="H1371" s="299">
        <v>1</v>
      </c>
      <c r="I1371" s="289">
        <f t="shared" si="21"/>
        <v>20</v>
      </c>
      <c r="J1371" s="324"/>
    </row>
    <row r="1372" spans="1:10" s="271" customFormat="1" ht="11.25" x14ac:dyDescent="0.2">
      <c r="A1372" s="295" t="s">
        <v>799</v>
      </c>
      <c r="B1372" s="326">
        <v>921</v>
      </c>
      <c r="C1372" s="296">
        <v>4</v>
      </c>
      <c r="D1372" s="296"/>
      <c r="E1372" s="297"/>
      <c r="F1372" s="298"/>
      <c r="G1372" s="299">
        <v>1029.9000000000001</v>
      </c>
      <c r="H1372" s="299">
        <v>782.8</v>
      </c>
      <c r="I1372" s="289">
        <f t="shared" si="21"/>
        <v>76.007379357219136</v>
      </c>
      <c r="J1372" s="324"/>
    </row>
    <row r="1373" spans="1:10" s="271" customFormat="1" ht="11.25" x14ac:dyDescent="0.2">
      <c r="A1373" s="295" t="s">
        <v>991</v>
      </c>
      <c r="B1373" s="326">
        <v>921</v>
      </c>
      <c r="C1373" s="296">
        <v>4</v>
      </c>
      <c r="D1373" s="296">
        <v>10</v>
      </c>
      <c r="E1373" s="297"/>
      <c r="F1373" s="298"/>
      <c r="G1373" s="299">
        <v>1029.9000000000001</v>
      </c>
      <c r="H1373" s="299">
        <v>782.8</v>
      </c>
      <c r="I1373" s="289">
        <f t="shared" si="21"/>
        <v>76.007379357219136</v>
      </c>
      <c r="J1373" s="324"/>
    </row>
    <row r="1374" spans="1:10" s="271" customFormat="1" ht="22.5" x14ac:dyDescent="0.2">
      <c r="A1374" s="295" t="s">
        <v>834</v>
      </c>
      <c r="B1374" s="326">
        <v>921</v>
      </c>
      <c r="C1374" s="296">
        <v>4</v>
      </c>
      <c r="D1374" s="296">
        <v>10</v>
      </c>
      <c r="E1374" s="297">
        <v>1200000000</v>
      </c>
      <c r="F1374" s="298"/>
      <c r="G1374" s="299">
        <v>1029.9000000000001</v>
      </c>
      <c r="H1374" s="299">
        <v>782.8</v>
      </c>
      <c r="I1374" s="289">
        <f t="shared" si="21"/>
        <v>76.007379357219136</v>
      </c>
      <c r="J1374" s="324"/>
    </row>
    <row r="1375" spans="1:10" s="271" customFormat="1" ht="22.5" x14ac:dyDescent="0.2">
      <c r="A1375" s="295" t="s">
        <v>992</v>
      </c>
      <c r="B1375" s="326">
        <v>921</v>
      </c>
      <c r="C1375" s="296">
        <v>4</v>
      </c>
      <c r="D1375" s="296">
        <v>10</v>
      </c>
      <c r="E1375" s="297">
        <v>1210000000</v>
      </c>
      <c r="F1375" s="298"/>
      <c r="G1375" s="299">
        <v>1029.9000000000001</v>
      </c>
      <c r="H1375" s="299">
        <v>782.8</v>
      </c>
      <c r="I1375" s="289">
        <f t="shared" si="21"/>
        <v>76.007379357219136</v>
      </c>
      <c r="J1375" s="324"/>
    </row>
    <row r="1376" spans="1:10" s="271" customFormat="1" ht="22.5" x14ac:dyDescent="0.2">
      <c r="A1376" s="295" t="s">
        <v>995</v>
      </c>
      <c r="B1376" s="326">
        <v>921</v>
      </c>
      <c r="C1376" s="296">
        <v>4</v>
      </c>
      <c r="D1376" s="296">
        <v>10</v>
      </c>
      <c r="E1376" s="297">
        <v>1210300000</v>
      </c>
      <c r="F1376" s="298"/>
      <c r="G1376" s="299">
        <v>1029.9000000000001</v>
      </c>
      <c r="H1376" s="299">
        <v>782.8</v>
      </c>
      <c r="I1376" s="289">
        <f t="shared" si="21"/>
        <v>76.007379357219136</v>
      </c>
      <c r="J1376" s="324"/>
    </row>
    <row r="1377" spans="1:10" s="271" customFormat="1" ht="22.5" x14ac:dyDescent="0.2">
      <c r="A1377" s="295" t="s">
        <v>995</v>
      </c>
      <c r="B1377" s="326">
        <v>921</v>
      </c>
      <c r="C1377" s="296">
        <v>4</v>
      </c>
      <c r="D1377" s="296">
        <v>10</v>
      </c>
      <c r="E1377" s="297">
        <v>1210300190</v>
      </c>
      <c r="F1377" s="298"/>
      <c r="G1377" s="299">
        <v>1029.9000000000001</v>
      </c>
      <c r="H1377" s="299">
        <v>782.8</v>
      </c>
      <c r="I1377" s="289">
        <f t="shared" si="21"/>
        <v>76.007379357219136</v>
      </c>
      <c r="J1377" s="324"/>
    </row>
    <row r="1378" spans="1:10" s="271" customFormat="1" ht="11.25" x14ac:dyDescent="0.2">
      <c r="A1378" s="295" t="s">
        <v>698</v>
      </c>
      <c r="B1378" s="326">
        <v>921</v>
      </c>
      <c r="C1378" s="296">
        <v>4</v>
      </c>
      <c r="D1378" s="296">
        <v>10</v>
      </c>
      <c r="E1378" s="297">
        <v>1210300190</v>
      </c>
      <c r="F1378" s="298">
        <v>200</v>
      </c>
      <c r="G1378" s="299">
        <v>1029.9000000000001</v>
      </c>
      <c r="H1378" s="299">
        <v>782.8</v>
      </c>
      <c r="I1378" s="289">
        <f t="shared" si="21"/>
        <v>76.007379357219136</v>
      </c>
      <c r="J1378" s="324"/>
    </row>
    <row r="1379" spans="1:10" s="285" customFormat="1" ht="10.5" x14ac:dyDescent="0.15">
      <c r="A1379" s="291" t="s">
        <v>637</v>
      </c>
      <c r="B1379" s="325">
        <v>923</v>
      </c>
      <c r="C1379" s="292"/>
      <c r="D1379" s="292"/>
      <c r="E1379" s="293"/>
      <c r="F1379" s="294"/>
      <c r="G1379" s="282">
        <v>9481010.0999999996</v>
      </c>
      <c r="H1379" s="282">
        <v>9347495.0999999996</v>
      </c>
      <c r="I1379" s="283">
        <f t="shared" si="21"/>
        <v>98.591763972490654</v>
      </c>
      <c r="J1379" s="319"/>
    </row>
    <row r="1380" spans="1:10" s="271" customFormat="1" ht="11.25" x14ac:dyDescent="0.2">
      <c r="A1380" s="295" t="s">
        <v>692</v>
      </c>
      <c r="B1380" s="326">
        <v>923</v>
      </c>
      <c r="C1380" s="296">
        <v>1</v>
      </c>
      <c r="D1380" s="296"/>
      <c r="E1380" s="297"/>
      <c r="F1380" s="298"/>
      <c r="G1380" s="299">
        <v>22760.7</v>
      </c>
      <c r="H1380" s="299">
        <v>20216.2</v>
      </c>
      <c r="I1380" s="289">
        <f t="shared" si="21"/>
        <v>88.820642598865589</v>
      </c>
      <c r="J1380" s="324"/>
    </row>
    <row r="1381" spans="1:10" s="271" customFormat="1" ht="11.25" x14ac:dyDescent="0.2">
      <c r="A1381" s="295" t="s">
        <v>720</v>
      </c>
      <c r="B1381" s="326">
        <v>923</v>
      </c>
      <c r="C1381" s="296">
        <v>1</v>
      </c>
      <c r="D1381" s="296">
        <v>10</v>
      </c>
      <c r="E1381" s="297"/>
      <c r="F1381" s="298"/>
      <c r="G1381" s="299">
        <v>22760.7</v>
      </c>
      <c r="H1381" s="299">
        <v>20216.2</v>
      </c>
      <c r="I1381" s="289">
        <f t="shared" si="21"/>
        <v>88.820642598865589</v>
      </c>
      <c r="J1381" s="324"/>
    </row>
    <row r="1382" spans="1:10" s="271" customFormat="1" ht="22.5" x14ac:dyDescent="0.2">
      <c r="A1382" s="295" t="s">
        <v>721</v>
      </c>
      <c r="B1382" s="326">
        <v>923</v>
      </c>
      <c r="C1382" s="296">
        <v>1</v>
      </c>
      <c r="D1382" s="296">
        <v>10</v>
      </c>
      <c r="E1382" s="297">
        <v>700000000</v>
      </c>
      <c r="F1382" s="298"/>
      <c r="G1382" s="299">
        <v>22760.7</v>
      </c>
      <c r="H1382" s="299">
        <v>20216.2</v>
      </c>
      <c r="I1382" s="289">
        <f t="shared" si="21"/>
        <v>88.820642598865589</v>
      </c>
      <c r="J1382" s="324"/>
    </row>
    <row r="1383" spans="1:10" s="271" customFormat="1" ht="22.5" x14ac:dyDescent="0.2">
      <c r="A1383" s="295" t="s">
        <v>722</v>
      </c>
      <c r="B1383" s="326">
        <v>923</v>
      </c>
      <c r="C1383" s="296">
        <v>1</v>
      </c>
      <c r="D1383" s="296">
        <v>10</v>
      </c>
      <c r="E1383" s="297">
        <v>780000000</v>
      </c>
      <c r="F1383" s="298"/>
      <c r="G1383" s="299">
        <v>22760.7</v>
      </c>
      <c r="H1383" s="299">
        <v>20216.2</v>
      </c>
      <c r="I1383" s="289">
        <f t="shared" si="21"/>
        <v>88.820642598865589</v>
      </c>
      <c r="J1383" s="324"/>
    </row>
    <row r="1384" spans="1:10" s="271" customFormat="1" ht="33.75" x14ac:dyDescent="0.2">
      <c r="A1384" s="295" t="s">
        <v>723</v>
      </c>
      <c r="B1384" s="326">
        <v>923</v>
      </c>
      <c r="C1384" s="296">
        <v>1</v>
      </c>
      <c r="D1384" s="296">
        <v>10</v>
      </c>
      <c r="E1384" s="297">
        <v>780046100</v>
      </c>
      <c r="F1384" s="298"/>
      <c r="G1384" s="299">
        <v>22760.7</v>
      </c>
      <c r="H1384" s="299">
        <v>20216.2</v>
      </c>
      <c r="I1384" s="289">
        <f t="shared" si="21"/>
        <v>88.820642598865589</v>
      </c>
      <c r="J1384" s="324"/>
    </row>
    <row r="1385" spans="1:10" s="271" customFormat="1" ht="11.25" x14ac:dyDescent="0.2">
      <c r="A1385" s="295" t="s">
        <v>698</v>
      </c>
      <c r="B1385" s="326">
        <v>923</v>
      </c>
      <c r="C1385" s="296">
        <v>1</v>
      </c>
      <c r="D1385" s="296">
        <v>10</v>
      </c>
      <c r="E1385" s="297">
        <v>780046100</v>
      </c>
      <c r="F1385" s="298">
        <v>200</v>
      </c>
      <c r="G1385" s="299">
        <v>72.400000000000006</v>
      </c>
      <c r="H1385" s="299">
        <v>52.9</v>
      </c>
      <c r="I1385" s="289">
        <f t="shared" si="21"/>
        <v>73.06629834254143</v>
      </c>
      <c r="J1385" s="324"/>
    </row>
    <row r="1386" spans="1:10" s="271" customFormat="1" ht="11.25" x14ac:dyDescent="0.2">
      <c r="A1386" s="295" t="s">
        <v>707</v>
      </c>
      <c r="B1386" s="326">
        <v>923</v>
      </c>
      <c r="C1386" s="296">
        <v>1</v>
      </c>
      <c r="D1386" s="296">
        <v>10</v>
      </c>
      <c r="E1386" s="297">
        <v>780046100</v>
      </c>
      <c r="F1386" s="298">
        <v>300</v>
      </c>
      <c r="G1386" s="299">
        <v>590</v>
      </c>
      <c r="H1386" s="299">
        <v>37.5</v>
      </c>
      <c r="I1386" s="289">
        <f t="shared" si="21"/>
        <v>6.3559322033898304</v>
      </c>
      <c r="J1386" s="324"/>
    </row>
    <row r="1387" spans="1:10" s="271" customFormat="1" ht="22.5" x14ac:dyDescent="0.2">
      <c r="A1387" s="295" t="s">
        <v>724</v>
      </c>
      <c r="B1387" s="326">
        <v>923</v>
      </c>
      <c r="C1387" s="296">
        <v>1</v>
      </c>
      <c r="D1387" s="296">
        <v>10</v>
      </c>
      <c r="E1387" s="297">
        <v>780046100</v>
      </c>
      <c r="F1387" s="298">
        <v>600</v>
      </c>
      <c r="G1387" s="299">
        <v>22098.3</v>
      </c>
      <c r="H1387" s="299">
        <v>20125.8</v>
      </c>
      <c r="I1387" s="289">
        <f t="shared" si="21"/>
        <v>91.073974016100792</v>
      </c>
      <c r="J1387" s="324"/>
    </row>
    <row r="1388" spans="1:10" s="271" customFormat="1" ht="11.25" x14ac:dyDescent="0.2">
      <c r="A1388" s="295" t="s">
        <v>799</v>
      </c>
      <c r="B1388" s="326">
        <v>923</v>
      </c>
      <c r="C1388" s="296">
        <v>4</v>
      </c>
      <c r="D1388" s="296"/>
      <c r="E1388" s="297"/>
      <c r="F1388" s="298"/>
      <c r="G1388" s="299">
        <v>307.2</v>
      </c>
      <c r="H1388" s="299">
        <v>131.19999999999999</v>
      </c>
      <c r="I1388" s="289">
        <f t="shared" si="21"/>
        <v>42.708333333333329</v>
      </c>
      <c r="J1388" s="324"/>
    </row>
    <row r="1389" spans="1:10" s="271" customFormat="1" ht="11.25" x14ac:dyDescent="0.2">
      <c r="A1389" s="295" t="s">
        <v>800</v>
      </c>
      <c r="B1389" s="326">
        <v>923</v>
      </c>
      <c r="C1389" s="296">
        <v>4</v>
      </c>
      <c r="D1389" s="296">
        <v>1</v>
      </c>
      <c r="E1389" s="297"/>
      <c r="F1389" s="298"/>
      <c r="G1389" s="299">
        <v>54.6</v>
      </c>
      <c r="H1389" s="299">
        <v>51.5</v>
      </c>
      <c r="I1389" s="289">
        <f t="shared" si="21"/>
        <v>94.322344322344321</v>
      </c>
      <c r="J1389" s="324"/>
    </row>
    <row r="1390" spans="1:10" s="271" customFormat="1" ht="22.5" x14ac:dyDescent="0.2">
      <c r="A1390" s="295" t="s">
        <v>801</v>
      </c>
      <c r="B1390" s="326">
        <v>923</v>
      </c>
      <c r="C1390" s="296">
        <v>4</v>
      </c>
      <c r="D1390" s="296">
        <v>1</v>
      </c>
      <c r="E1390" s="297">
        <v>400000000</v>
      </c>
      <c r="F1390" s="298"/>
      <c r="G1390" s="299">
        <v>54.6</v>
      </c>
      <c r="H1390" s="299">
        <v>51.5</v>
      </c>
      <c r="I1390" s="289">
        <f t="shared" si="21"/>
        <v>94.322344322344321</v>
      </c>
      <c r="J1390" s="324"/>
    </row>
    <row r="1391" spans="1:10" s="271" customFormat="1" ht="11.25" x14ac:dyDescent="0.2">
      <c r="A1391" s="295" t="s">
        <v>804</v>
      </c>
      <c r="B1391" s="326">
        <v>923</v>
      </c>
      <c r="C1391" s="296">
        <v>4</v>
      </c>
      <c r="D1391" s="296">
        <v>1</v>
      </c>
      <c r="E1391" s="297">
        <v>420000000</v>
      </c>
      <c r="F1391" s="298"/>
      <c r="G1391" s="299">
        <v>54.6</v>
      </c>
      <c r="H1391" s="299">
        <v>51.5</v>
      </c>
      <c r="I1391" s="289">
        <f t="shared" si="21"/>
        <v>94.322344322344321</v>
      </c>
      <c r="J1391" s="324"/>
    </row>
    <row r="1392" spans="1:10" s="271" customFormat="1" ht="11.25" x14ac:dyDescent="0.2">
      <c r="A1392" s="295" t="s">
        <v>805</v>
      </c>
      <c r="B1392" s="326">
        <v>923</v>
      </c>
      <c r="C1392" s="296">
        <v>4</v>
      </c>
      <c r="D1392" s="296">
        <v>1</v>
      </c>
      <c r="E1392" s="297">
        <v>420042260</v>
      </c>
      <c r="F1392" s="298"/>
      <c r="G1392" s="299">
        <v>54.6</v>
      </c>
      <c r="H1392" s="299">
        <v>51.5</v>
      </c>
      <c r="I1392" s="289">
        <f t="shared" si="21"/>
        <v>94.322344322344321</v>
      </c>
      <c r="J1392" s="324"/>
    </row>
    <row r="1393" spans="1:10" s="271" customFormat="1" ht="11.25" x14ac:dyDescent="0.2">
      <c r="A1393" s="295" t="s">
        <v>698</v>
      </c>
      <c r="B1393" s="326">
        <v>923</v>
      </c>
      <c r="C1393" s="296">
        <v>4</v>
      </c>
      <c r="D1393" s="296">
        <v>1</v>
      </c>
      <c r="E1393" s="297">
        <v>420042260</v>
      </c>
      <c r="F1393" s="298">
        <v>200</v>
      </c>
      <c r="G1393" s="299">
        <v>54.6</v>
      </c>
      <c r="H1393" s="299">
        <v>51.5</v>
      </c>
      <c r="I1393" s="289">
        <f t="shared" si="21"/>
        <v>94.322344322344321</v>
      </c>
      <c r="J1393" s="324"/>
    </row>
    <row r="1394" spans="1:10" s="271" customFormat="1" ht="11.25" x14ac:dyDescent="0.2">
      <c r="A1394" s="295" t="s">
        <v>991</v>
      </c>
      <c r="B1394" s="326">
        <v>923</v>
      </c>
      <c r="C1394" s="296">
        <v>4</v>
      </c>
      <c r="D1394" s="296">
        <v>10</v>
      </c>
      <c r="E1394" s="297"/>
      <c r="F1394" s="298"/>
      <c r="G1394" s="299">
        <v>252.6</v>
      </c>
      <c r="H1394" s="299">
        <v>79.7</v>
      </c>
      <c r="I1394" s="289">
        <f t="shared" si="21"/>
        <v>31.551860649247825</v>
      </c>
      <c r="J1394" s="324"/>
    </row>
    <row r="1395" spans="1:10" s="271" customFormat="1" ht="22.5" x14ac:dyDescent="0.2">
      <c r="A1395" s="295" t="s">
        <v>834</v>
      </c>
      <c r="B1395" s="326">
        <v>923</v>
      </c>
      <c r="C1395" s="296">
        <v>4</v>
      </c>
      <c r="D1395" s="296">
        <v>10</v>
      </c>
      <c r="E1395" s="297">
        <v>1200000000</v>
      </c>
      <c r="F1395" s="298"/>
      <c r="G1395" s="299">
        <v>252.6</v>
      </c>
      <c r="H1395" s="299">
        <v>79.7</v>
      </c>
      <c r="I1395" s="289">
        <f t="shared" si="21"/>
        <v>31.551860649247825</v>
      </c>
      <c r="J1395" s="324"/>
    </row>
    <row r="1396" spans="1:10" s="271" customFormat="1" ht="22.5" x14ac:dyDescent="0.2">
      <c r="A1396" s="295" t="s">
        <v>992</v>
      </c>
      <c r="B1396" s="326">
        <v>923</v>
      </c>
      <c r="C1396" s="296">
        <v>4</v>
      </c>
      <c r="D1396" s="296">
        <v>10</v>
      </c>
      <c r="E1396" s="297">
        <v>1210000000</v>
      </c>
      <c r="F1396" s="298"/>
      <c r="G1396" s="299">
        <v>252.6</v>
      </c>
      <c r="H1396" s="299">
        <v>79.7</v>
      </c>
      <c r="I1396" s="289">
        <f t="shared" si="21"/>
        <v>31.551860649247825</v>
      </c>
      <c r="J1396" s="324"/>
    </row>
    <row r="1397" spans="1:10" s="271" customFormat="1" ht="22.5" x14ac:dyDescent="0.2">
      <c r="A1397" s="295" t="s">
        <v>995</v>
      </c>
      <c r="B1397" s="326">
        <v>923</v>
      </c>
      <c r="C1397" s="296">
        <v>4</v>
      </c>
      <c r="D1397" s="296">
        <v>10</v>
      </c>
      <c r="E1397" s="297">
        <v>1210300000</v>
      </c>
      <c r="F1397" s="298"/>
      <c r="G1397" s="299">
        <v>252.6</v>
      </c>
      <c r="H1397" s="299">
        <v>79.7</v>
      </c>
      <c r="I1397" s="289">
        <f t="shared" si="21"/>
        <v>31.551860649247825</v>
      </c>
      <c r="J1397" s="324"/>
    </row>
    <row r="1398" spans="1:10" s="271" customFormat="1" ht="22.5" x14ac:dyDescent="0.2">
      <c r="A1398" s="295" t="s">
        <v>995</v>
      </c>
      <c r="B1398" s="326">
        <v>923</v>
      </c>
      <c r="C1398" s="296">
        <v>4</v>
      </c>
      <c r="D1398" s="296">
        <v>10</v>
      </c>
      <c r="E1398" s="297">
        <v>1210300190</v>
      </c>
      <c r="F1398" s="298"/>
      <c r="G1398" s="299">
        <v>252.6</v>
      </c>
      <c r="H1398" s="299">
        <v>79.7</v>
      </c>
      <c r="I1398" s="289">
        <f t="shared" si="21"/>
        <v>31.551860649247825</v>
      </c>
      <c r="J1398" s="324"/>
    </row>
    <row r="1399" spans="1:10" s="271" customFormat="1" ht="11.25" x14ac:dyDescent="0.2">
      <c r="A1399" s="295" t="s">
        <v>698</v>
      </c>
      <c r="B1399" s="326">
        <v>923</v>
      </c>
      <c r="C1399" s="296">
        <v>4</v>
      </c>
      <c r="D1399" s="296">
        <v>10</v>
      </c>
      <c r="E1399" s="297">
        <v>1210300190</v>
      </c>
      <c r="F1399" s="298">
        <v>200</v>
      </c>
      <c r="G1399" s="299">
        <v>252.6</v>
      </c>
      <c r="H1399" s="299">
        <v>79.7</v>
      </c>
      <c r="I1399" s="289">
        <f t="shared" si="21"/>
        <v>31.551860649247825</v>
      </c>
      <c r="J1399" s="324"/>
    </row>
    <row r="1400" spans="1:10" s="271" customFormat="1" ht="11.25" x14ac:dyDescent="0.2">
      <c r="A1400" s="295" t="s">
        <v>1142</v>
      </c>
      <c r="B1400" s="326">
        <v>923</v>
      </c>
      <c r="C1400" s="296">
        <v>7</v>
      </c>
      <c r="D1400" s="296"/>
      <c r="E1400" s="297"/>
      <c r="F1400" s="298"/>
      <c r="G1400" s="299">
        <v>9290306.1999999993</v>
      </c>
      <c r="H1400" s="299">
        <v>9165081.5999999996</v>
      </c>
      <c r="I1400" s="289">
        <f t="shared" si="21"/>
        <v>98.652093942823981</v>
      </c>
      <c r="J1400" s="324"/>
    </row>
    <row r="1401" spans="1:10" s="271" customFormat="1" ht="11.25" x14ac:dyDescent="0.2">
      <c r="A1401" s="295" t="s">
        <v>1143</v>
      </c>
      <c r="B1401" s="326">
        <v>923</v>
      </c>
      <c r="C1401" s="296">
        <v>7</v>
      </c>
      <c r="D1401" s="296">
        <v>1</v>
      </c>
      <c r="E1401" s="297"/>
      <c r="F1401" s="298"/>
      <c r="G1401" s="299">
        <v>1919969.6</v>
      </c>
      <c r="H1401" s="299">
        <v>1914446.6</v>
      </c>
      <c r="I1401" s="289">
        <f t="shared" si="21"/>
        <v>99.712339195370589</v>
      </c>
      <c r="J1401" s="324"/>
    </row>
    <row r="1402" spans="1:10" s="271" customFormat="1" ht="22.5" x14ac:dyDescent="0.2">
      <c r="A1402" s="295" t="s">
        <v>721</v>
      </c>
      <c r="B1402" s="326">
        <v>923</v>
      </c>
      <c r="C1402" s="296">
        <v>7</v>
      </c>
      <c r="D1402" s="296">
        <v>1</v>
      </c>
      <c r="E1402" s="297">
        <v>700000000</v>
      </c>
      <c r="F1402" s="298"/>
      <c r="G1402" s="299">
        <v>1917277.5</v>
      </c>
      <c r="H1402" s="299">
        <v>1911810</v>
      </c>
      <c r="I1402" s="289">
        <f t="shared" si="21"/>
        <v>99.714830012869811</v>
      </c>
      <c r="J1402" s="324"/>
    </row>
    <row r="1403" spans="1:10" s="271" customFormat="1" ht="11.25" x14ac:dyDescent="0.2">
      <c r="A1403" s="295" t="s">
        <v>1144</v>
      </c>
      <c r="B1403" s="326">
        <v>923</v>
      </c>
      <c r="C1403" s="296">
        <v>7</v>
      </c>
      <c r="D1403" s="296">
        <v>1</v>
      </c>
      <c r="E1403" s="297">
        <v>710000000</v>
      </c>
      <c r="F1403" s="298"/>
      <c r="G1403" s="299">
        <v>1917277.5</v>
      </c>
      <c r="H1403" s="299">
        <v>1911810</v>
      </c>
      <c r="I1403" s="289">
        <f t="shared" si="21"/>
        <v>99.714830012869811</v>
      </c>
      <c r="J1403" s="324"/>
    </row>
    <row r="1404" spans="1:10" s="271" customFormat="1" ht="45" x14ac:dyDescent="0.2">
      <c r="A1404" s="295" t="s">
        <v>1146</v>
      </c>
      <c r="B1404" s="326">
        <v>923</v>
      </c>
      <c r="C1404" s="296">
        <v>7</v>
      </c>
      <c r="D1404" s="296">
        <v>1</v>
      </c>
      <c r="E1404" s="297">
        <v>710100000</v>
      </c>
      <c r="F1404" s="298"/>
      <c r="G1404" s="299">
        <v>1895855.3</v>
      </c>
      <c r="H1404" s="299">
        <v>1891153.5</v>
      </c>
      <c r="I1404" s="289">
        <f t="shared" si="21"/>
        <v>99.751995840610832</v>
      </c>
      <c r="J1404" s="324"/>
    </row>
    <row r="1405" spans="1:10" s="271" customFormat="1" ht="22.5" x14ac:dyDescent="0.2">
      <c r="A1405" s="295" t="s">
        <v>1147</v>
      </c>
      <c r="B1405" s="326">
        <v>923</v>
      </c>
      <c r="C1405" s="296">
        <v>7</v>
      </c>
      <c r="D1405" s="296">
        <v>1</v>
      </c>
      <c r="E1405" s="297">
        <v>710162110</v>
      </c>
      <c r="F1405" s="298"/>
      <c r="G1405" s="299">
        <v>19868.3</v>
      </c>
      <c r="H1405" s="299">
        <v>19697</v>
      </c>
      <c r="I1405" s="289">
        <f t="shared" si="21"/>
        <v>99.13782256156793</v>
      </c>
      <c r="J1405" s="324"/>
    </row>
    <row r="1406" spans="1:10" s="271" customFormat="1" ht="11.25" x14ac:dyDescent="0.2">
      <c r="A1406" s="295" t="s">
        <v>698</v>
      </c>
      <c r="B1406" s="326">
        <v>923</v>
      </c>
      <c r="C1406" s="296">
        <v>7</v>
      </c>
      <c r="D1406" s="296">
        <v>1</v>
      </c>
      <c r="E1406" s="297">
        <v>710162110</v>
      </c>
      <c r="F1406" s="298">
        <v>200</v>
      </c>
      <c r="G1406" s="299">
        <v>171.3</v>
      </c>
      <c r="H1406" s="299">
        <v>0</v>
      </c>
      <c r="I1406" s="289">
        <f t="shared" si="21"/>
        <v>0</v>
      </c>
      <c r="J1406" s="324"/>
    </row>
    <row r="1407" spans="1:10" s="271" customFormat="1" ht="11.25" x14ac:dyDescent="0.2">
      <c r="A1407" s="295" t="s">
        <v>713</v>
      </c>
      <c r="B1407" s="326">
        <v>923</v>
      </c>
      <c r="C1407" s="296">
        <v>7</v>
      </c>
      <c r="D1407" s="296">
        <v>1</v>
      </c>
      <c r="E1407" s="297">
        <v>710162110</v>
      </c>
      <c r="F1407" s="298">
        <v>800</v>
      </c>
      <c r="G1407" s="299">
        <v>19697</v>
      </c>
      <c r="H1407" s="299">
        <v>19697</v>
      </c>
      <c r="I1407" s="289">
        <f t="shared" si="21"/>
        <v>100</v>
      </c>
      <c r="J1407" s="324"/>
    </row>
    <row r="1408" spans="1:10" s="271" customFormat="1" ht="45" x14ac:dyDescent="0.2">
      <c r="A1408" s="295" t="s">
        <v>1148</v>
      </c>
      <c r="B1408" s="326">
        <v>923</v>
      </c>
      <c r="C1408" s="296">
        <v>7</v>
      </c>
      <c r="D1408" s="296">
        <v>1</v>
      </c>
      <c r="E1408" s="297">
        <v>710176020</v>
      </c>
      <c r="F1408" s="298"/>
      <c r="G1408" s="299">
        <v>1850526</v>
      </c>
      <c r="H1408" s="299">
        <v>1845995.5</v>
      </c>
      <c r="I1408" s="289">
        <f t="shared" si="21"/>
        <v>99.755177717038293</v>
      </c>
      <c r="J1408" s="324"/>
    </row>
    <row r="1409" spans="1:10" s="271" customFormat="1" ht="11.25" x14ac:dyDescent="0.2">
      <c r="A1409" s="295" t="s">
        <v>710</v>
      </c>
      <c r="B1409" s="326">
        <v>923</v>
      </c>
      <c r="C1409" s="296">
        <v>7</v>
      </c>
      <c r="D1409" s="296">
        <v>1</v>
      </c>
      <c r="E1409" s="297">
        <v>710176020</v>
      </c>
      <c r="F1409" s="298">
        <v>500</v>
      </c>
      <c r="G1409" s="299">
        <v>1850526</v>
      </c>
      <c r="H1409" s="299">
        <v>1845995.5</v>
      </c>
      <c r="I1409" s="289">
        <f t="shared" si="21"/>
        <v>99.755177717038293</v>
      </c>
      <c r="J1409" s="324"/>
    </row>
    <row r="1410" spans="1:10" s="271" customFormat="1" ht="45" x14ac:dyDescent="0.2">
      <c r="A1410" s="295" t="s">
        <v>1149</v>
      </c>
      <c r="B1410" s="326">
        <v>923</v>
      </c>
      <c r="C1410" s="296">
        <v>7</v>
      </c>
      <c r="D1410" s="296">
        <v>1</v>
      </c>
      <c r="E1410" s="297" t="s">
        <v>1150</v>
      </c>
      <c r="F1410" s="298"/>
      <c r="G1410" s="299">
        <v>25461</v>
      </c>
      <c r="H1410" s="299">
        <v>25461</v>
      </c>
      <c r="I1410" s="289">
        <f t="shared" si="21"/>
        <v>100</v>
      </c>
      <c r="J1410" s="324"/>
    </row>
    <row r="1411" spans="1:10" s="271" customFormat="1" ht="11.25" x14ac:dyDescent="0.2">
      <c r="A1411" s="295" t="s">
        <v>710</v>
      </c>
      <c r="B1411" s="326">
        <v>923</v>
      </c>
      <c r="C1411" s="296">
        <v>7</v>
      </c>
      <c r="D1411" s="296">
        <v>1</v>
      </c>
      <c r="E1411" s="297" t="s">
        <v>1150</v>
      </c>
      <c r="F1411" s="298">
        <v>500</v>
      </c>
      <c r="G1411" s="299">
        <v>25461</v>
      </c>
      <c r="H1411" s="299">
        <v>25461</v>
      </c>
      <c r="I1411" s="289">
        <f t="shared" si="21"/>
        <v>100</v>
      </c>
      <c r="J1411" s="324"/>
    </row>
    <row r="1412" spans="1:10" s="271" customFormat="1" ht="33.75" x14ac:dyDescent="0.2">
      <c r="A1412" s="295" t="s">
        <v>1151</v>
      </c>
      <c r="B1412" s="326">
        <v>923</v>
      </c>
      <c r="C1412" s="296">
        <v>7</v>
      </c>
      <c r="D1412" s="296">
        <v>1</v>
      </c>
      <c r="E1412" s="297" t="s">
        <v>1152</v>
      </c>
      <c r="F1412" s="298"/>
      <c r="G1412" s="299">
        <v>21422.2</v>
      </c>
      <c r="H1412" s="299">
        <v>20656.5</v>
      </c>
      <c r="I1412" s="289">
        <f t="shared" si="21"/>
        <v>96.425670566048311</v>
      </c>
      <c r="J1412" s="324"/>
    </row>
    <row r="1413" spans="1:10" s="271" customFormat="1" ht="67.5" x14ac:dyDescent="0.2">
      <c r="A1413" s="295" t="s">
        <v>1157</v>
      </c>
      <c r="B1413" s="326">
        <v>923</v>
      </c>
      <c r="C1413" s="296">
        <v>7</v>
      </c>
      <c r="D1413" s="296">
        <v>1</v>
      </c>
      <c r="E1413" s="297" t="s">
        <v>1158</v>
      </c>
      <c r="F1413" s="298"/>
      <c r="G1413" s="299">
        <v>21422.2</v>
      </c>
      <c r="H1413" s="299">
        <v>20656.5</v>
      </c>
      <c r="I1413" s="289">
        <f t="shared" si="21"/>
        <v>96.425670566048311</v>
      </c>
      <c r="J1413" s="324"/>
    </row>
    <row r="1414" spans="1:10" s="271" customFormat="1" ht="11.25" x14ac:dyDescent="0.2">
      <c r="A1414" s="295" t="s">
        <v>698</v>
      </c>
      <c r="B1414" s="326">
        <v>923</v>
      </c>
      <c r="C1414" s="296">
        <v>7</v>
      </c>
      <c r="D1414" s="296">
        <v>1</v>
      </c>
      <c r="E1414" s="297" t="s">
        <v>1158</v>
      </c>
      <c r="F1414" s="298">
        <v>200</v>
      </c>
      <c r="G1414" s="299">
        <v>21422.2</v>
      </c>
      <c r="H1414" s="299">
        <v>20656.5</v>
      </c>
      <c r="I1414" s="289">
        <f t="shared" si="21"/>
        <v>96.425670566048311</v>
      </c>
      <c r="J1414" s="324"/>
    </row>
    <row r="1415" spans="1:10" s="271" customFormat="1" ht="11.25" x14ac:dyDescent="0.2">
      <c r="A1415" s="295" t="s">
        <v>1159</v>
      </c>
      <c r="B1415" s="326">
        <v>923</v>
      </c>
      <c r="C1415" s="296">
        <v>7</v>
      </c>
      <c r="D1415" s="296">
        <v>1</v>
      </c>
      <c r="E1415" s="297">
        <v>2400000000</v>
      </c>
      <c r="F1415" s="298"/>
      <c r="G1415" s="299">
        <v>2692.1</v>
      </c>
      <c r="H1415" s="299">
        <v>2636.6</v>
      </c>
      <c r="I1415" s="289">
        <f t="shared" si="21"/>
        <v>97.938412391813074</v>
      </c>
      <c r="J1415" s="324"/>
    </row>
    <row r="1416" spans="1:10" s="271" customFormat="1" ht="33.75" x14ac:dyDescent="0.2">
      <c r="A1416" s="295" t="s">
        <v>1160</v>
      </c>
      <c r="B1416" s="326">
        <v>923</v>
      </c>
      <c r="C1416" s="296">
        <v>7</v>
      </c>
      <c r="D1416" s="296">
        <v>1</v>
      </c>
      <c r="E1416" s="297">
        <v>2410000000</v>
      </c>
      <c r="F1416" s="298"/>
      <c r="G1416" s="299">
        <v>2692.1</v>
      </c>
      <c r="H1416" s="299">
        <v>2636.6</v>
      </c>
      <c r="I1416" s="289">
        <f t="shared" si="21"/>
        <v>97.938412391813074</v>
      </c>
      <c r="J1416" s="324"/>
    </row>
    <row r="1417" spans="1:10" s="271" customFormat="1" ht="22.5" x14ac:dyDescent="0.2">
      <c r="A1417" s="295" t="s">
        <v>1161</v>
      </c>
      <c r="B1417" s="326">
        <v>923</v>
      </c>
      <c r="C1417" s="296">
        <v>7</v>
      </c>
      <c r="D1417" s="296">
        <v>1</v>
      </c>
      <c r="E1417" s="297">
        <v>2410200000</v>
      </c>
      <c r="F1417" s="298"/>
      <c r="G1417" s="299">
        <v>2692.1</v>
      </c>
      <c r="H1417" s="299">
        <v>2636.6</v>
      </c>
      <c r="I1417" s="289">
        <f t="shared" si="21"/>
        <v>97.938412391813074</v>
      </c>
      <c r="J1417" s="324"/>
    </row>
    <row r="1418" spans="1:10" s="271" customFormat="1" ht="22.5" x14ac:dyDescent="0.2">
      <c r="A1418" s="295" t="s">
        <v>1162</v>
      </c>
      <c r="B1418" s="326">
        <v>923</v>
      </c>
      <c r="C1418" s="296">
        <v>7</v>
      </c>
      <c r="D1418" s="296">
        <v>1</v>
      </c>
      <c r="E1418" s="297" t="s">
        <v>1163</v>
      </c>
      <c r="F1418" s="298"/>
      <c r="G1418" s="299">
        <v>2692.1</v>
      </c>
      <c r="H1418" s="299">
        <v>2636.6</v>
      </c>
      <c r="I1418" s="289">
        <f t="shared" si="21"/>
        <v>97.938412391813074</v>
      </c>
      <c r="J1418" s="324"/>
    </row>
    <row r="1419" spans="1:10" s="271" customFormat="1" ht="11.25" x14ac:dyDescent="0.2">
      <c r="A1419" s="295" t="s">
        <v>710</v>
      </c>
      <c r="B1419" s="326">
        <v>923</v>
      </c>
      <c r="C1419" s="296">
        <v>7</v>
      </c>
      <c r="D1419" s="296">
        <v>1</v>
      </c>
      <c r="E1419" s="297" t="s">
        <v>1163</v>
      </c>
      <c r="F1419" s="298">
        <v>500</v>
      </c>
      <c r="G1419" s="299">
        <v>2692.1</v>
      </c>
      <c r="H1419" s="299">
        <v>2636.6</v>
      </c>
      <c r="I1419" s="289">
        <f t="shared" si="21"/>
        <v>97.938412391813074</v>
      </c>
      <c r="J1419" s="324"/>
    </row>
    <row r="1420" spans="1:10" s="271" customFormat="1" ht="11.25" x14ac:dyDescent="0.2">
      <c r="A1420" s="295" t="s">
        <v>1164</v>
      </c>
      <c r="B1420" s="326">
        <v>923</v>
      </c>
      <c r="C1420" s="296">
        <v>7</v>
      </c>
      <c r="D1420" s="296">
        <v>2</v>
      </c>
      <c r="E1420" s="297"/>
      <c r="F1420" s="298"/>
      <c r="G1420" s="299">
        <v>5888924.5999999996</v>
      </c>
      <c r="H1420" s="299">
        <v>5835095.9000000004</v>
      </c>
      <c r="I1420" s="289">
        <f t="shared" si="21"/>
        <v>99.085933278887637</v>
      </c>
      <c r="J1420" s="324"/>
    </row>
    <row r="1421" spans="1:10" s="271" customFormat="1" ht="22.5" x14ac:dyDescent="0.2">
      <c r="A1421" s="295" t="s">
        <v>721</v>
      </c>
      <c r="B1421" s="326">
        <v>923</v>
      </c>
      <c r="C1421" s="296">
        <v>7</v>
      </c>
      <c r="D1421" s="296">
        <v>2</v>
      </c>
      <c r="E1421" s="297">
        <v>700000000</v>
      </c>
      <c r="F1421" s="298"/>
      <c r="G1421" s="299">
        <v>5888009.5999999996</v>
      </c>
      <c r="H1421" s="299">
        <v>5834180.9000000004</v>
      </c>
      <c r="I1421" s="289">
        <f t="shared" si="21"/>
        <v>99.085791232405612</v>
      </c>
      <c r="J1421" s="324"/>
    </row>
    <row r="1422" spans="1:10" s="271" customFormat="1" ht="11.25" x14ac:dyDescent="0.2">
      <c r="A1422" s="295" t="s">
        <v>1165</v>
      </c>
      <c r="B1422" s="326">
        <v>923</v>
      </c>
      <c r="C1422" s="296">
        <v>7</v>
      </c>
      <c r="D1422" s="296">
        <v>2</v>
      </c>
      <c r="E1422" s="297">
        <v>720000000</v>
      </c>
      <c r="F1422" s="298"/>
      <c r="G1422" s="299">
        <v>5888009.5999999996</v>
      </c>
      <c r="H1422" s="299">
        <v>5834180.9000000004</v>
      </c>
      <c r="I1422" s="289">
        <f t="shared" ref="I1422:I1485" si="22">+H1422/G1422*100</f>
        <v>99.085791232405612</v>
      </c>
      <c r="J1422" s="324"/>
    </row>
    <row r="1423" spans="1:10" s="271" customFormat="1" ht="22.5" x14ac:dyDescent="0.2">
      <c r="A1423" s="295" t="s">
        <v>1166</v>
      </c>
      <c r="B1423" s="326">
        <v>923</v>
      </c>
      <c r="C1423" s="296">
        <v>7</v>
      </c>
      <c r="D1423" s="296">
        <v>2</v>
      </c>
      <c r="E1423" s="297">
        <v>720100000</v>
      </c>
      <c r="F1423" s="298"/>
      <c r="G1423" s="299">
        <v>5461033</v>
      </c>
      <c r="H1423" s="299">
        <v>5431807.5</v>
      </c>
      <c r="I1423" s="289">
        <f t="shared" si="22"/>
        <v>99.464835682186873</v>
      </c>
      <c r="J1423" s="324"/>
    </row>
    <row r="1424" spans="1:10" s="271" customFormat="1" ht="33.75" x14ac:dyDescent="0.2">
      <c r="A1424" s="295" t="s">
        <v>1167</v>
      </c>
      <c r="B1424" s="326">
        <v>923</v>
      </c>
      <c r="C1424" s="296">
        <v>7</v>
      </c>
      <c r="D1424" s="296">
        <v>2</v>
      </c>
      <c r="E1424" s="297">
        <v>720142110</v>
      </c>
      <c r="F1424" s="298"/>
      <c r="G1424" s="299">
        <v>51524.3</v>
      </c>
      <c r="H1424" s="299">
        <v>50906.6</v>
      </c>
      <c r="I1424" s="289">
        <f t="shared" si="22"/>
        <v>98.801148196093862</v>
      </c>
      <c r="J1424" s="324"/>
    </row>
    <row r="1425" spans="1:10" s="271" customFormat="1" ht="22.5" x14ac:dyDescent="0.2">
      <c r="A1425" s="295" t="s">
        <v>724</v>
      </c>
      <c r="B1425" s="326">
        <v>923</v>
      </c>
      <c r="C1425" s="296">
        <v>7</v>
      </c>
      <c r="D1425" s="296">
        <v>2</v>
      </c>
      <c r="E1425" s="297">
        <v>720142110</v>
      </c>
      <c r="F1425" s="298">
        <v>600</v>
      </c>
      <c r="G1425" s="299">
        <v>51524.3</v>
      </c>
      <c r="H1425" s="299">
        <v>50906.6</v>
      </c>
      <c r="I1425" s="289">
        <f t="shared" si="22"/>
        <v>98.801148196093862</v>
      </c>
      <c r="J1425" s="324"/>
    </row>
    <row r="1426" spans="1:10" s="271" customFormat="1" ht="33.75" x14ac:dyDescent="0.2">
      <c r="A1426" s="295" t="s">
        <v>1168</v>
      </c>
      <c r="B1426" s="326">
        <v>923</v>
      </c>
      <c r="C1426" s="296">
        <v>7</v>
      </c>
      <c r="D1426" s="296">
        <v>2</v>
      </c>
      <c r="E1426" s="297">
        <v>720142120</v>
      </c>
      <c r="F1426" s="298"/>
      <c r="G1426" s="299">
        <v>53121.9</v>
      </c>
      <c r="H1426" s="299">
        <v>52196.4</v>
      </c>
      <c r="I1426" s="289">
        <f t="shared" si="22"/>
        <v>98.257780689320228</v>
      </c>
      <c r="J1426" s="324"/>
    </row>
    <row r="1427" spans="1:10" s="271" customFormat="1" ht="22.5" x14ac:dyDescent="0.2">
      <c r="A1427" s="295" t="s">
        <v>724</v>
      </c>
      <c r="B1427" s="326">
        <v>923</v>
      </c>
      <c r="C1427" s="296">
        <v>7</v>
      </c>
      <c r="D1427" s="296">
        <v>2</v>
      </c>
      <c r="E1427" s="297">
        <v>720142120</v>
      </c>
      <c r="F1427" s="298">
        <v>600</v>
      </c>
      <c r="G1427" s="299">
        <v>53121.9</v>
      </c>
      <c r="H1427" s="299">
        <v>52196.4</v>
      </c>
      <c r="I1427" s="289">
        <f t="shared" si="22"/>
        <v>98.257780689320228</v>
      </c>
      <c r="J1427" s="324"/>
    </row>
    <row r="1428" spans="1:10" s="271" customFormat="1" ht="33.75" x14ac:dyDescent="0.2">
      <c r="A1428" s="295" t="s">
        <v>1169</v>
      </c>
      <c r="B1428" s="326">
        <v>923</v>
      </c>
      <c r="C1428" s="296">
        <v>7</v>
      </c>
      <c r="D1428" s="296">
        <v>2</v>
      </c>
      <c r="E1428" s="297">
        <v>720142130</v>
      </c>
      <c r="F1428" s="298"/>
      <c r="G1428" s="299">
        <v>41455</v>
      </c>
      <c r="H1428" s="299">
        <v>41383.5</v>
      </c>
      <c r="I1428" s="289">
        <f t="shared" si="22"/>
        <v>99.827523821010729</v>
      </c>
      <c r="J1428" s="324"/>
    </row>
    <row r="1429" spans="1:10" s="271" customFormat="1" ht="22.5" x14ac:dyDescent="0.2">
      <c r="A1429" s="295" t="s">
        <v>724</v>
      </c>
      <c r="B1429" s="326">
        <v>923</v>
      </c>
      <c r="C1429" s="296">
        <v>7</v>
      </c>
      <c r="D1429" s="296">
        <v>2</v>
      </c>
      <c r="E1429" s="297">
        <v>720142130</v>
      </c>
      <c r="F1429" s="298">
        <v>600</v>
      </c>
      <c r="G1429" s="299">
        <v>41455</v>
      </c>
      <c r="H1429" s="299">
        <v>41383.5</v>
      </c>
      <c r="I1429" s="289">
        <f t="shared" si="22"/>
        <v>99.827523821010729</v>
      </c>
      <c r="J1429" s="324"/>
    </row>
    <row r="1430" spans="1:10" s="271" customFormat="1" ht="22.5" x14ac:dyDescent="0.2">
      <c r="A1430" s="295" t="s">
        <v>1170</v>
      </c>
      <c r="B1430" s="326">
        <v>923</v>
      </c>
      <c r="C1430" s="296">
        <v>7</v>
      </c>
      <c r="D1430" s="296">
        <v>2</v>
      </c>
      <c r="E1430" s="297">
        <v>720142200</v>
      </c>
      <c r="F1430" s="298"/>
      <c r="G1430" s="299">
        <v>415024.8</v>
      </c>
      <c r="H1430" s="299">
        <v>403946.7</v>
      </c>
      <c r="I1430" s="289">
        <f t="shared" si="22"/>
        <v>97.330737825787764</v>
      </c>
      <c r="J1430" s="324"/>
    </row>
    <row r="1431" spans="1:10" s="271" customFormat="1" ht="22.5" x14ac:dyDescent="0.2">
      <c r="A1431" s="295" t="s">
        <v>724</v>
      </c>
      <c r="B1431" s="326">
        <v>923</v>
      </c>
      <c r="C1431" s="296">
        <v>7</v>
      </c>
      <c r="D1431" s="296">
        <v>2</v>
      </c>
      <c r="E1431" s="297">
        <v>720142200</v>
      </c>
      <c r="F1431" s="298">
        <v>600</v>
      </c>
      <c r="G1431" s="299">
        <v>415024.8</v>
      </c>
      <c r="H1431" s="299">
        <v>403946.7</v>
      </c>
      <c r="I1431" s="289">
        <f t="shared" si="22"/>
        <v>97.330737825787764</v>
      </c>
      <c r="J1431" s="324"/>
    </row>
    <row r="1432" spans="1:10" s="271" customFormat="1" ht="33.75" x14ac:dyDescent="0.2">
      <c r="A1432" s="295" t="s">
        <v>1171</v>
      </c>
      <c r="B1432" s="326">
        <v>923</v>
      </c>
      <c r="C1432" s="296">
        <v>7</v>
      </c>
      <c r="D1432" s="296">
        <v>2</v>
      </c>
      <c r="E1432" s="297">
        <v>720142210</v>
      </c>
      <c r="F1432" s="298"/>
      <c r="G1432" s="299">
        <v>50105.7</v>
      </c>
      <c r="H1432" s="299">
        <v>48563.199999999997</v>
      </c>
      <c r="I1432" s="289">
        <f t="shared" si="22"/>
        <v>96.921507932231265</v>
      </c>
      <c r="J1432" s="324"/>
    </row>
    <row r="1433" spans="1:10" s="271" customFormat="1" ht="22.5" x14ac:dyDescent="0.2">
      <c r="A1433" s="295" t="s">
        <v>724</v>
      </c>
      <c r="B1433" s="326">
        <v>923</v>
      </c>
      <c r="C1433" s="296">
        <v>7</v>
      </c>
      <c r="D1433" s="296">
        <v>2</v>
      </c>
      <c r="E1433" s="297">
        <v>720142210</v>
      </c>
      <c r="F1433" s="298">
        <v>600</v>
      </c>
      <c r="G1433" s="299">
        <v>50105.7</v>
      </c>
      <c r="H1433" s="299">
        <v>48563.199999999997</v>
      </c>
      <c r="I1433" s="289">
        <f t="shared" si="22"/>
        <v>96.921507932231265</v>
      </c>
      <c r="J1433" s="324"/>
    </row>
    <row r="1434" spans="1:10" s="271" customFormat="1" ht="45" x14ac:dyDescent="0.2">
      <c r="A1434" s="295" t="s">
        <v>1172</v>
      </c>
      <c r="B1434" s="326">
        <v>923</v>
      </c>
      <c r="C1434" s="296">
        <v>7</v>
      </c>
      <c r="D1434" s="296">
        <v>2</v>
      </c>
      <c r="E1434" s="297">
        <v>720176020</v>
      </c>
      <c r="F1434" s="298"/>
      <c r="G1434" s="299">
        <v>4780727.3</v>
      </c>
      <c r="H1434" s="299">
        <v>4766964.0999999996</v>
      </c>
      <c r="I1434" s="289">
        <f t="shared" si="22"/>
        <v>99.71211074934142</v>
      </c>
      <c r="J1434" s="324"/>
    </row>
    <row r="1435" spans="1:10" s="271" customFormat="1" ht="11.25" x14ac:dyDescent="0.2">
      <c r="A1435" s="295" t="s">
        <v>710</v>
      </c>
      <c r="B1435" s="326">
        <v>923</v>
      </c>
      <c r="C1435" s="296">
        <v>7</v>
      </c>
      <c r="D1435" s="296">
        <v>2</v>
      </c>
      <c r="E1435" s="297">
        <v>720176020</v>
      </c>
      <c r="F1435" s="298">
        <v>500</v>
      </c>
      <c r="G1435" s="299">
        <v>4780727.3</v>
      </c>
      <c r="H1435" s="299">
        <v>4766964.0999999996</v>
      </c>
      <c r="I1435" s="289">
        <f t="shared" si="22"/>
        <v>99.71211074934142</v>
      </c>
      <c r="J1435" s="324"/>
    </row>
    <row r="1436" spans="1:10" s="271" customFormat="1" ht="11.25" x14ac:dyDescent="0.2">
      <c r="A1436" s="295" t="s">
        <v>1173</v>
      </c>
      <c r="B1436" s="326">
        <v>923</v>
      </c>
      <c r="C1436" s="296">
        <v>7</v>
      </c>
      <c r="D1436" s="296">
        <v>2</v>
      </c>
      <c r="E1436" s="297">
        <v>720176021</v>
      </c>
      <c r="F1436" s="298"/>
      <c r="G1436" s="299">
        <v>2742</v>
      </c>
      <c r="H1436" s="299">
        <v>1515</v>
      </c>
      <c r="I1436" s="289">
        <f t="shared" si="22"/>
        <v>55.251641137855579</v>
      </c>
      <c r="J1436" s="324"/>
    </row>
    <row r="1437" spans="1:10" s="271" customFormat="1" ht="11.25" x14ac:dyDescent="0.2">
      <c r="A1437" s="295" t="s">
        <v>710</v>
      </c>
      <c r="B1437" s="326">
        <v>923</v>
      </c>
      <c r="C1437" s="296">
        <v>7</v>
      </c>
      <c r="D1437" s="296">
        <v>2</v>
      </c>
      <c r="E1437" s="297">
        <v>720176021</v>
      </c>
      <c r="F1437" s="298">
        <v>500</v>
      </c>
      <c r="G1437" s="299">
        <v>2742</v>
      </c>
      <c r="H1437" s="299">
        <v>1515</v>
      </c>
      <c r="I1437" s="289">
        <f t="shared" si="22"/>
        <v>55.251641137855579</v>
      </c>
      <c r="J1437" s="324"/>
    </row>
    <row r="1438" spans="1:10" s="271" customFormat="1" ht="45" x14ac:dyDescent="0.2">
      <c r="A1438" s="295" t="s">
        <v>1174</v>
      </c>
      <c r="B1438" s="326">
        <v>923</v>
      </c>
      <c r="C1438" s="296">
        <v>7</v>
      </c>
      <c r="D1438" s="296">
        <v>2</v>
      </c>
      <c r="E1438" s="297" t="s">
        <v>1175</v>
      </c>
      <c r="F1438" s="298"/>
      <c r="G1438" s="299">
        <v>66332</v>
      </c>
      <c r="H1438" s="299">
        <v>66332</v>
      </c>
      <c r="I1438" s="289">
        <f t="shared" si="22"/>
        <v>100</v>
      </c>
      <c r="J1438" s="324"/>
    </row>
    <row r="1439" spans="1:10" s="271" customFormat="1" ht="11.25" x14ac:dyDescent="0.2">
      <c r="A1439" s="295" t="s">
        <v>710</v>
      </c>
      <c r="B1439" s="326">
        <v>923</v>
      </c>
      <c r="C1439" s="296">
        <v>7</v>
      </c>
      <c r="D1439" s="296">
        <v>2</v>
      </c>
      <c r="E1439" s="297" t="s">
        <v>1175</v>
      </c>
      <c r="F1439" s="298">
        <v>500</v>
      </c>
      <c r="G1439" s="299">
        <v>66332</v>
      </c>
      <c r="H1439" s="299">
        <v>66332</v>
      </c>
      <c r="I1439" s="289">
        <f t="shared" si="22"/>
        <v>100</v>
      </c>
      <c r="J1439" s="324"/>
    </row>
    <row r="1440" spans="1:10" s="271" customFormat="1" ht="33.75" x14ac:dyDescent="0.2">
      <c r="A1440" s="295" t="s">
        <v>1176</v>
      </c>
      <c r="B1440" s="326">
        <v>923</v>
      </c>
      <c r="C1440" s="296">
        <v>7</v>
      </c>
      <c r="D1440" s="296">
        <v>2</v>
      </c>
      <c r="E1440" s="297">
        <v>720200000</v>
      </c>
      <c r="F1440" s="298"/>
      <c r="G1440" s="299">
        <v>183071.8</v>
      </c>
      <c r="H1440" s="299">
        <v>183071.8</v>
      </c>
      <c r="I1440" s="289">
        <f t="shared" si="22"/>
        <v>100</v>
      </c>
      <c r="J1440" s="324"/>
    </row>
    <row r="1441" spans="1:10" s="271" customFormat="1" ht="33.75" x14ac:dyDescent="0.2">
      <c r="A1441" s="295" t="s">
        <v>1176</v>
      </c>
      <c r="B1441" s="326">
        <v>923</v>
      </c>
      <c r="C1441" s="296">
        <v>7</v>
      </c>
      <c r="D1441" s="296">
        <v>2</v>
      </c>
      <c r="E1441" s="297" t="s">
        <v>1177</v>
      </c>
      <c r="F1441" s="298"/>
      <c r="G1441" s="299">
        <v>28304.5</v>
      </c>
      <c r="H1441" s="299">
        <v>28304.5</v>
      </c>
      <c r="I1441" s="289">
        <f t="shared" si="22"/>
        <v>100</v>
      </c>
      <c r="J1441" s="324"/>
    </row>
    <row r="1442" spans="1:10" s="271" customFormat="1" ht="11.25" x14ac:dyDescent="0.2">
      <c r="A1442" s="295" t="s">
        <v>710</v>
      </c>
      <c r="B1442" s="326">
        <v>923</v>
      </c>
      <c r="C1442" s="296">
        <v>7</v>
      </c>
      <c r="D1442" s="296">
        <v>2</v>
      </c>
      <c r="E1442" s="297" t="s">
        <v>1177</v>
      </c>
      <c r="F1442" s="298">
        <v>500</v>
      </c>
      <c r="G1442" s="299">
        <v>28304.5</v>
      </c>
      <c r="H1442" s="299">
        <v>28304.5</v>
      </c>
      <c r="I1442" s="289">
        <f t="shared" si="22"/>
        <v>100</v>
      </c>
      <c r="J1442" s="324"/>
    </row>
    <row r="1443" spans="1:10" s="271" customFormat="1" ht="22.5" x14ac:dyDescent="0.2">
      <c r="A1443" s="295" t="s">
        <v>1178</v>
      </c>
      <c r="B1443" s="326">
        <v>923</v>
      </c>
      <c r="C1443" s="296">
        <v>7</v>
      </c>
      <c r="D1443" s="296">
        <v>2</v>
      </c>
      <c r="E1443" s="297" t="s">
        <v>1179</v>
      </c>
      <c r="F1443" s="298"/>
      <c r="G1443" s="299">
        <v>154767.29999999999</v>
      </c>
      <c r="H1443" s="299">
        <v>154767.29999999999</v>
      </c>
      <c r="I1443" s="289">
        <f t="shared" si="22"/>
        <v>100</v>
      </c>
      <c r="J1443" s="324"/>
    </row>
    <row r="1444" spans="1:10" s="271" customFormat="1" ht="11.25" x14ac:dyDescent="0.2">
      <c r="A1444" s="295" t="s">
        <v>710</v>
      </c>
      <c r="B1444" s="326">
        <v>923</v>
      </c>
      <c r="C1444" s="296">
        <v>7</v>
      </c>
      <c r="D1444" s="296">
        <v>2</v>
      </c>
      <c r="E1444" s="297" t="s">
        <v>1179</v>
      </c>
      <c r="F1444" s="298">
        <v>500</v>
      </c>
      <c r="G1444" s="299">
        <v>152768.4</v>
      </c>
      <c r="H1444" s="299">
        <v>152768.4</v>
      </c>
      <c r="I1444" s="289">
        <f t="shared" si="22"/>
        <v>100</v>
      </c>
      <c r="J1444" s="324"/>
    </row>
    <row r="1445" spans="1:10" s="271" customFormat="1" ht="22.5" x14ac:dyDescent="0.2">
      <c r="A1445" s="295" t="s">
        <v>724</v>
      </c>
      <c r="B1445" s="326">
        <v>923</v>
      </c>
      <c r="C1445" s="296">
        <v>7</v>
      </c>
      <c r="D1445" s="296">
        <v>2</v>
      </c>
      <c r="E1445" s="297" t="s">
        <v>1179</v>
      </c>
      <c r="F1445" s="298">
        <v>600</v>
      </c>
      <c r="G1445" s="299">
        <v>1998.9</v>
      </c>
      <c r="H1445" s="299">
        <v>1998.9</v>
      </c>
      <c r="I1445" s="289">
        <f t="shared" si="22"/>
        <v>100</v>
      </c>
      <c r="J1445" s="324"/>
    </row>
    <row r="1446" spans="1:10" s="271" customFormat="1" ht="22.5" x14ac:dyDescent="0.2">
      <c r="A1446" s="295" t="s">
        <v>1180</v>
      </c>
      <c r="B1446" s="326">
        <v>923</v>
      </c>
      <c r="C1446" s="296">
        <v>7</v>
      </c>
      <c r="D1446" s="296">
        <v>2</v>
      </c>
      <c r="E1446" s="297">
        <v>720500000</v>
      </c>
      <c r="F1446" s="298"/>
      <c r="G1446" s="299">
        <v>1968</v>
      </c>
      <c r="H1446" s="299">
        <v>1500</v>
      </c>
      <c r="I1446" s="289">
        <f t="shared" si="22"/>
        <v>76.219512195121951</v>
      </c>
      <c r="J1446" s="324"/>
    </row>
    <row r="1447" spans="1:10" s="271" customFormat="1" ht="11.25" x14ac:dyDescent="0.2">
      <c r="A1447" s="295" t="s">
        <v>1181</v>
      </c>
      <c r="B1447" s="326">
        <v>923</v>
      </c>
      <c r="C1447" s="296">
        <v>7</v>
      </c>
      <c r="D1447" s="296">
        <v>2</v>
      </c>
      <c r="E1447" s="297">
        <v>720543690</v>
      </c>
      <c r="F1447" s="298"/>
      <c r="G1447" s="299">
        <v>1968</v>
      </c>
      <c r="H1447" s="299">
        <v>1500</v>
      </c>
      <c r="I1447" s="289">
        <f t="shared" si="22"/>
        <v>76.219512195121951</v>
      </c>
      <c r="J1447" s="324"/>
    </row>
    <row r="1448" spans="1:10" s="271" customFormat="1" ht="11.25" x14ac:dyDescent="0.2">
      <c r="A1448" s="295" t="s">
        <v>698</v>
      </c>
      <c r="B1448" s="326">
        <v>923</v>
      </c>
      <c r="C1448" s="296">
        <v>7</v>
      </c>
      <c r="D1448" s="296">
        <v>2</v>
      </c>
      <c r="E1448" s="297">
        <v>720543690</v>
      </c>
      <c r="F1448" s="298">
        <v>200</v>
      </c>
      <c r="G1448" s="299">
        <v>1968</v>
      </c>
      <c r="H1448" s="299">
        <v>1500</v>
      </c>
      <c r="I1448" s="289">
        <f t="shared" si="22"/>
        <v>76.219512195121951</v>
      </c>
      <c r="J1448" s="324"/>
    </row>
    <row r="1449" spans="1:10" s="271" customFormat="1" ht="22.5" x14ac:dyDescent="0.2">
      <c r="A1449" s="295" t="s">
        <v>1182</v>
      </c>
      <c r="B1449" s="326">
        <v>923</v>
      </c>
      <c r="C1449" s="296">
        <v>7</v>
      </c>
      <c r="D1449" s="296">
        <v>2</v>
      </c>
      <c r="E1449" s="297">
        <v>720600000</v>
      </c>
      <c r="F1449" s="298"/>
      <c r="G1449" s="299">
        <v>2855</v>
      </c>
      <c r="H1449" s="299">
        <v>1610.1</v>
      </c>
      <c r="I1449" s="289">
        <f t="shared" si="22"/>
        <v>56.395796847635729</v>
      </c>
      <c r="J1449" s="324"/>
    </row>
    <row r="1450" spans="1:10" s="271" customFormat="1" ht="11.25" x14ac:dyDescent="0.2">
      <c r="A1450" s="295" t="s">
        <v>1183</v>
      </c>
      <c r="B1450" s="326">
        <v>923</v>
      </c>
      <c r="C1450" s="296">
        <v>7</v>
      </c>
      <c r="D1450" s="296">
        <v>2</v>
      </c>
      <c r="E1450" s="297">
        <v>720643680</v>
      </c>
      <c r="F1450" s="298"/>
      <c r="G1450" s="299">
        <v>2855</v>
      </c>
      <c r="H1450" s="299">
        <v>1610.1</v>
      </c>
      <c r="I1450" s="289">
        <f t="shared" si="22"/>
        <v>56.395796847635729</v>
      </c>
      <c r="J1450" s="324"/>
    </row>
    <row r="1451" spans="1:10" s="271" customFormat="1" ht="11.25" x14ac:dyDescent="0.2">
      <c r="A1451" s="295" t="s">
        <v>698</v>
      </c>
      <c r="B1451" s="326">
        <v>923</v>
      </c>
      <c r="C1451" s="296">
        <v>7</v>
      </c>
      <c r="D1451" s="296">
        <v>2</v>
      </c>
      <c r="E1451" s="297">
        <v>720643680</v>
      </c>
      <c r="F1451" s="298">
        <v>200</v>
      </c>
      <c r="G1451" s="299">
        <v>2855</v>
      </c>
      <c r="H1451" s="299">
        <v>1610.1</v>
      </c>
      <c r="I1451" s="289">
        <f t="shared" si="22"/>
        <v>56.395796847635729</v>
      </c>
      <c r="J1451" s="324"/>
    </row>
    <row r="1452" spans="1:10" s="271" customFormat="1" ht="11.25" x14ac:dyDescent="0.2">
      <c r="A1452" s="295" t="s">
        <v>1184</v>
      </c>
      <c r="B1452" s="326">
        <v>923</v>
      </c>
      <c r="C1452" s="296">
        <v>7</v>
      </c>
      <c r="D1452" s="296">
        <v>2</v>
      </c>
      <c r="E1452" s="297">
        <v>720800000</v>
      </c>
      <c r="F1452" s="298"/>
      <c r="G1452" s="299">
        <v>194124.9</v>
      </c>
      <c r="H1452" s="299">
        <v>171814.3</v>
      </c>
      <c r="I1452" s="289">
        <f t="shared" si="22"/>
        <v>88.507090022969749</v>
      </c>
      <c r="J1452" s="324"/>
    </row>
    <row r="1453" spans="1:10" s="271" customFormat="1" ht="11.25" x14ac:dyDescent="0.2">
      <c r="A1453" s="295" t="s">
        <v>1185</v>
      </c>
      <c r="B1453" s="326">
        <v>923</v>
      </c>
      <c r="C1453" s="296">
        <v>7</v>
      </c>
      <c r="D1453" s="296">
        <v>2</v>
      </c>
      <c r="E1453" s="297">
        <v>720843680</v>
      </c>
      <c r="F1453" s="298"/>
      <c r="G1453" s="299">
        <v>840</v>
      </c>
      <c r="H1453" s="299">
        <v>420</v>
      </c>
      <c r="I1453" s="289">
        <f t="shared" si="22"/>
        <v>50</v>
      </c>
      <c r="J1453" s="324"/>
    </row>
    <row r="1454" spans="1:10" s="271" customFormat="1" ht="11.25" x14ac:dyDescent="0.2">
      <c r="A1454" s="295" t="s">
        <v>707</v>
      </c>
      <c r="B1454" s="326">
        <v>923</v>
      </c>
      <c r="C1454" s="296">
        <v>7</v>
      </c>
      <c r="D1454" s="296">
        <v>2</v>
      </c>
      <c r="E1454" s="297">
        <v>720843680</v>
      </c>
      <c r="F1454" s="298">
        <v>300</v>
      </c>
      <c r="G1454" s="299">
        <v>840</v>
      </c>
      <c r="H1454" s="299">
        <v>420</v>
      </c>
      <c r="I1454" s="289">
        <f t="shared" si="22"/>
        <v>50</v>
      </c>
      <c r="J1454" s="324"/>
    </row>
    <row r="1455" spans="1:10" s="285" customFormat="1" ht="33.75" x14ac:dyDescent="0.15">
      <c r="A1455" s="295" t="s">
        <v>1186</v>
      </c>
      <c r="B1455" s="326">
        <v>923</v>
      </c>
      <c r="C1455" s="296">
        <v>7</v>
      </c>
      <c r="D1455" s="296">
        <v>2</v>
      </c>
      <c r="E1455" s="297" t="s">
        <v>1187</v>
      </c>
      <c r="F1455" s="298"/>
      <c r="G1455" s="299">
        <v>193284.9</v>
      </c>
      <c r="H1455" s="299">
        <v>171394.3</v>
      </c>
      <c r="I1455" s="289">
        <f t="shared" si="22"/>
        <v>88.674438613673388</v>
      </c>
      <c r="J1455" s="324"/>
    </row>
    <row r="1456" spans="1:10" s="271" customFormat="1" ht="11.25" x14ac:dyDescent="0.2">
      <c r="A1456" s="295" t="s">
        <v>710</v>
      </c>
      <c r="B1456" s="326">
        <v>923</v>
      </c>
      <c r="C1456" s="296">
        <v>7</v>
      </c>
      <c r="D1456" s="296">
        <v>2</v>
      </c>
      <c r="E1456" s="297" t="s">
        <v>1187</v>
      </c>
      <c r="F1456" s="298">
        <v>500</v>
      </c>
      <c r="G1456" s="299">
        <v>185425.6</v>
      </c>
      <c r="H1456" s="299">
        <v>163816.70000000001</v>
      </c>
      <c r="I1456" s="289">
        <f t="shared" si="22"/>
        <v>88.346323269278898</v>
      </c>
      <c r="J1456" s="324"/>
    </row>
    <row r="1457" spans="1:10" s="271" customFormat="1" ht="22.5" x14ac:dyDescent="0.2">
      <c r="A1457" s="295" t="s">
        <v>724</v>
      </c>
      <c r="B1457" s="326">
        <v>923</v>
      </c>
      <c r="C1457" s="296">
        <v>7</v>
      </c>
      <c r="D1457" s="296">
        <v>2</v>
      </c>
      <c r="E1457" s="297" t="s">
        <v>1187</v>
      </c>
      <c r="F1457" s="298">
        <v>600</v>
      </c>
      <c r="G1457" s="299">
        <v>7859.3</v>
      </c>
      <c r="H1457" s="299">
        <v>7577.6</v>
      </c>
      <c r="I1457" s="289">
        <f t="shared" si="22"/>
        <v>96.415711322891354</v>
      </c>
      <c r="J1457" s="324"/>
    </row>
    <row r="1458" spans="1:10" s="271" customFormat="1" ht="11.25" x14ac:dyDescent="0.2">
      <c r="A1458" s="295" t="s">
        <v>1188</v>
      </c>
      <c r="B1458" s="326">
        <v>923</v>
      </c>
      <c r="C1458" s="296">
        <v>7</v>
      </c>
      <c r="D1458" s="296">
        <v>2</v>
      </c>
      <c r="E1458" s="297" t="s">
        <v>1189</v>
      </c>
      <c r="F1458" s="298"/>
      <c r="G1458" s="299">
        <v>7815.1</v>
      </c>
      <c r="H1458" s="299">
        <v>7235.4</v>
      </c>
      <c r="I1458" s="289">
        <f t="shared" si="22"/>
        <v>92.582308607695353</v>
      </c>
      <c r="J1458" s="324"/>
    </row>
    <row r="1459" spans="1:10" s="285" customFormat="1" ht="33.75" x14ac:dyDescent="0.15">
      <c r="A1459" s="295" t="s">
        <v>1190</v>
      </c>
      <c r="B1459" s="326">
        <v>923</v>
      </c>
      <c r="C1459" s="296">
        <v>7</v>
      </c>
      <c r="D1459" s="296">
        <v>2</v>
      </c>
      <c r="E1459" s="297" t="s">
        <v>1191</v>
      </c>
      <c r="F1459" s="298"/>
      <c r="G1459" s="299">
        <v>7815.1</v>
      </c>
      <c r="H1459" s="299">
        <v>7235.4</v>
      </c>
      <c r="I1459" s="289">
        <f t="shared" si="22"/>
        <v>92.582308607695353</v>
      </c>
      <c r="J1459" s="324"/>
    </row>
    <row r="1460" spans="1:10" s="271" customFormat="1" ht="11.25" x14ac:dyDescent="0.2">
      <c r="A1460" s="295" t="s">
        <v>698</v>
      </c>
      <c r="B1460" s="326">
        <v>923</v>
      </c>
      <c r="C1460" s="296">
        <v>7</v>
      </c>
      <c r="D1460" s="296">
        <v>2</v>
      </c>
      <c r="E1460" s="297" t="s">
        <v>1191</v>
      </c>
      <c r="F1460" s="298">
        <v>200</v>
      </c>
      <c r="G1460" s="299">
        <v>7815.1</v>
      </c>
      <c r="H1460" s="299">
        <v>7235.4</v>
      </c>
      <c r="I1460" s="289">
        <f t="shared" si="22"/>
        <v>92.582308607695353</v>
      </c>
      <c r="J1460" s="324"/>
    </row>
    <row r="1461" spans="1:10" s="271" customFormat="1" ht="11.25" x14ac:dyDescent="0.2">
      <c r="A1461" s="295" t="s">
        <v>1196</v>
      </c>
      <c r="B1461" s="326">
        <v>923</v>
      </c>
      <c r="C1461" s="296">
        <v>7</v>
      </c>
      <c r="D1461" s="296">
        <v>2</v>
      </c>
      <c r="E1461" s="297" t="s">
        <v>1197</v>
      </c>
      <c r="F1461" s="298"/>
      <c r="G1461" s="299">
        <v>37141.800000000003</v>
      </c>
      <c r="H1461" s="299">
        <v>37141.800000000003</v>
      </c>
      <c r="I1461" s="289">
        <f t="shared" si="22"/>
        <v>100</v>
      </c>
      <c r="J1461" s="324"/>
    </row>
    <row r="1462" spans="1:10" s="271" customFormat="1" ht="22.5" x14ac:dyDescent="0.2">
      <c r="A1462" s="295" t="s">
        <v>1198</v>
      </c>
      <c r="B1462" s="326">
        <v>923</v>
      </c>
      <c r="C1462" s="296">
        <v>7</v>
      </c>
      <c r="D1462" s="296">
        <v>2</v>
      </c>
      <c r="E1462" s="297" t="s">
        <v>1199</v>
      </c>
      <c r="F1462" s="298"/>
      <c r="G1462" s="299">
        <v>37141.800000000003</v>
      </c>
      <c r="H1462" s="299">
        <v>37141.800000000003</v>
      </c>
      <c r="I1462" s="289">
        <f t="shared" si="22"/>
        <v>100</v>
      </c>
      <c r="J1462" s="324"/>
    </row>
    <row r="1463" spans="1:10" s="271" customFormat="1" ht="11.25" x14ac:dyDescent="0.2">
      <c r="A1463" s="295" t="s">
        <v>710</v>
      </c>
      <c r="B1463" s="326">
        <v>923</v>
      </c>
      <c r="C1463" s="296">
        <v>7</v>
      </c>
      <c r="D1463" s="296">
        <v>2</v>
      </c>
      <c r="E1463" s="297" t="s">
        <v>1199</v>
      </c>
      <c r="F1463" s="298">
        <v>500</v>
      </c>
      <c r="G1463" s="299">
        <v>37141.800000000003</v>
      </c>
      <c r="H1463" s="299">
        <v>37141.800000000003</v>
      </c>
      <c r="I1463" s="289">
        <f t="shared" si="22"/>
        <v>100</v>
      </c>
      <c r="J1463" s="324"/>
    </row>
    <row r="1464" spans="1:10" s="271" customFormat="1" ht="22.5" x14ac:dyDescent="0.2">
      <c r="A1464" s="295" t="s">
        <v>728</v>
      </c>
      <c r="B1464" s="326">
        <v>923</v>
      </c>
      <c r="C1464" s="296">
        <v>7</v>
      </c>
      <c r="D1464" s="296">
        <v>2</v>
      </c>
      <c r="E1464" s="297">
        <v>9700000000</v>
      </c>
      <c r="F1464" s="298"/>
      <c r="G1464" s="299">
        <v>915</v>
      </c>
      <c r="H1464" s="299">
        <v>915</v>
      </c>
      <c r="I1464" s="289">
        <f t="shared" si="22"/>
        <v>100</v>
      </c>
      <c r="J1464" s="324"/>
    </row>
    <row r="1465" spans="1:10" s="271" customFormat="1" ht="22.5" x14ac:dyDescent="0.2">
      <c r="A1465" s="295" t="s">
        <v>729</v>
      </c>
      <c r="B1465" s="326">
        <v>923</v>
      </c>
      <c r="C1465" s="296">
        <v>7</v>
      </c>
      <c r="D1465" s="296">
        <v>2</v>
      </c>
      <c r="E1465" s="297">
        <v>9700004000</v>
      </c>
      <c r="F1465" s="298"/>
      <c r="G1465" s="299">
        <v>915</v>
      </c>
      <c r="H1465" s="299">
        <v>915</v>
      </c>
      <c r="I1465" s="289">
        <f t="shared" si="22"/>
        <v>100</v>
      </c>
      <c r="J1465" s="324"/>
    </row>
    <row r="1466" spans="1:10" s="271" customFormat="1" ht="11.25" x14ac:dyDescent="0.2">
      <c r="A1466" s="295" t="s">
        <v>698</v>
      </c>
      <c r="B1466" s="326">
        <v>923</v>
      </c>
      <c r="C1466" s="296">
        <v>7</v>
      </c>
      <c r="D1466" s="296">
        <v>2</v>
      </c>
      <c r="E1466" s="297">
        <v>9700004000</v>
      </c>
      <c r="F1466" s="298">
        <v>200</v>
      </c>
      <c r="G1466" s="299">
        <v>915</v>
      </c>
      <c r="H1466" s="299">
        <v>915</v>
      </c>
      <c r="I1466" s="289">
        <f t="shared" si="22"/>
        <v>100</v>
      </c>
      <c r="J1466" s="324"/>
    </row>
    <row r="1467" spans="1:10" s="271" customFormat="1" ht="11.25" x14ac:dyDescent="0.2">
      <c r="A1467" s="295" t="s">
        <v>1212</v>
      </c>
      <c r="B1467" s="326">
        <v>923</v>
      </c>
      <c r="C1467" s="296">
        <v>7</v>
      </c>
      <c r="D1467" s="296">
        <v>3</v>
      </c>
      <c r="E1467" s="297"/>
      <c r="F1467" s="298"/>
      <c r="G1467" s="299">
        <v>152337.1</v>
      </c>
      <c r="H1467" s="299">
        <v>146598.39999999999</v>
      </c>
      <c r="I1467" s="289">
        <f t="shared" si="22"/>
        <v>96.232894022532918</v>
      </c>
      <c r="J1467" s="324"/>
    </row>
    <row r="1468" spans="1:10" s="271" customFormat="1" ht="22.5" x14ac:dyDescent="0.2">
      <c r="A1468" s="295" t="s">
        <v>721</v>
      </c>
      <c r="B1468" s="326">
        <v>923</v>
      </c>
      <c r="C1468" s="296">
        <v>7</v>
      </c>
      <c r="D1468" s="296">
        <v>3</v>
      </c>
      <c r="E1468" s="297">
        <v>700000000</v>
      </c>
      <c r="F1468" s="298"/>
      <c r="G1468" s="299">
        <v>152337.1</v>
      </c>
      <c r="H1468" s="299">
        <v>146598.39999999999</v>
      </c>
      <c r="I1468" s="289">
        <f t="shared" si="22"/>
        <v>96.232894022532918</v>
      </c>
      <c r="J1468" s="324"/>
    </row>
    <row r="1469" spans="1:10" s="271" customFormat="1" ht="11.25" x14ac:dyDescent="0.2">
      <c r="A1469" s="295" t="s">
        <v>1213</v>
      </c>
      <c r="B1469" s="326">
        <v>923</v>
      </c>
      <c r="C1469" s="296">
        <v>7</v>
      </c>
      <c r="D1469" s="296">
        <v>3</v>
      </c>
      <c r="E1469" s="297">
        <v>730000000</v>
      </c>
      <c r="F1469" s="298"/>
      <c r="G1469" s="299">
        <v>152337.1</v>
      </c>
      <c r="H1469" s="299">
        <v>146598.39999999999</v>
      </c>
      <c r="I1469" s="289">
        <f t="shared" si="22"/>
        <v>96.232894022532918</v>
      </c>
      <c r="J1469" s="324"/>
    </row>
    <row r="1470" spans="1:10" s="271" customFormat="1" ht="22.5" x14ac:dyDescent="0.2">
      <c r="A1470" s="295" t="s">
        <v>1214</v>
      </c>
      <c r="B1470" s="326">
        <v>923</v>
      </c>
      <c r="C1470" s="296">
        <v>7</v>
      </c>
      <c r="D1470" s="296">
        <v>3</v>
      </c>
      <c r="E1470" s="297">
        <v>730100000</v>
      </c>
      <c r="F1470" s="298"/>
      <c r="G1470" s="299">
        <v>47512.4</v>
      </c>
      <c r="H1470" s="299">
        <v>47036.7</v>
      </c>
      <c r="I1470" s="289">
        <f t="shared" si="22"/>
        <v>98.998787684899099</v>
      </c>
      <c r="J1470" s="324"/>
    </row>
    <row r="1471" spans="1:10" s="271" customFormat="1" ht="11.25" x14ac:dyDescent="0.2">
      <c r="A1471" s="295" t="s">
        <v>1215</v>
      </c>
      <c r="B1471" s="326">
        <v>923</v>
      </c>
      <c r="C1471" s="296">
        <v>7</v>
      </c>
      <c r="D1471" s="296">
        <v>3</v>
      </c>
      <c r="E1471" s="297">
        <v>730142310</v>
      </c>
      <c r="F1471" s="298"/>
      <c r="G1471" s="299">
        <v>47512.4</v>
      </c>
      <c r="H1471" s="299">
        <v>47036.7</v>
      </c>
      <c r="I1471" s="289">
        <f t="shared" si="22"/>
        <v>98.998787684899099</v>
      </c>
      <c r="J1471" s="324"/>
    </row>
    <row r="1472" spans="1:10" s="271" customFormat="1" ht="11.25" x14ac:dyDescent="0.2">
      <c r="A1472" s="295" t="s">
        <v>698</v>
      </c>
      <c r="B1472" s="326">
        <v>923</v>
      </c>
      <c r="C1472" s="296">
        <v>7</v>
      </c>
      <c r="D1472" s="296">
        <v>3</v>
      </c>
      <c r="E1472" s="297">
        <v>730142310</v>
      </c>
      <c r="F1472" s="298">
        <v>200</v>
      </c>
      <c r="G1472" s="299">
        <v>502</v>
      </c>
      <c r="H1472" s="299">
        <v>502</v>
      </c>
      <c r="I1472" s="289">
        <f t="shared" si="22"/>
        <v>100</v>
      </c>
      <c r="J1472" s="324"/>
    </row>
    <row r="1473" spans="1:11" s="271" customFormat="1" ht="22.5" x14ac:dyDescent="0.2">
      <c r="A1473" s="295" t="s">
        <v>724</v>
      </c>
      <c r="B1473" s="326">
        <v>923</v>
      </c>
      <c r="C1473" s="296">
        <v>7</v>
      </c>
      <c r="D1473" s="296">
        <v>3</v>
      </c>
      <c r="E1473" s="297">
        <v>730142310</v>
      </c>
      <c r="F1473" s="298">
        <v>600</v>
      </c>
      <c r="G1473" s="299">
        <v>47010.400000000001</v>
      </c>
      <c r="H1473" s="299">
        <v>46534.7</v>
      </c>
      <c r="I1473" s="289">
        <f t="shared" si="22"/>
        <v>98.988096251042307</v>
      </c>
      <c r="J1473" s="324"/>
    </row>
    <row r="1474" spans="1:11" s="271" customFormat="1" ht="11.25" x14ac:dyDescent="0.2">
      <c r="A1474" s="295" t="s">
        <v>1196</v>
      </c>
      <c r="B1474" s="326">
        <v>923</v>
      </c>
      <c r="C1474" s="296">
        <v>7</v>
      </c>
      <c r="D1474" s="296">
        <v>3</v>
      </c>
      <c r="E1474" s="297" t="s">
        <v>1216</v>
      </c>
      <c r="F1474" s="298"/>
      <c r="G1474" s="299">
        <v>104824.7</v>
      </c>
      <c r="H1474" s="299">
        <v>99561.7</v>
      </c>
      <c r="I1474" s="289">
        <f t="shared" si="22"/>
        <v>94.979236763854331</v>
      </c>
      <c r="J1474" s="324"/>
    </row>
    <row r="1475" spans="1:11" s="271" customFormat="1" ht="11.25" x14ac:dyDescent="0.2">
      <c r="A1475" s="295" t="s">
        <v>1217</v>
      </c>
      <c r="B1475" s="326">
        <v>923</v>
      </c>
      <c r="C1475" s="296">
        <v>7</v>
      </c>
      <c r="D1475" s="296">
        <v>3</v>
      </c>
      <c r="E1475" s="297" t="s">
        <v>1218</v>
      </c>
      <c r="F1475" s="298"/>
      <c r="G1475" s="299">
        <v>73355.899999999994</v>
      </c>
      <c r="H1475" s="299">
        <v>69278</v>
      </c>
      <c r="I1475" s="289">
        <f t="shared" si="22"/>
        <v>94.440937947731555</v>
      </c>
      <c r="J1475" s="324"/>
    </row>
    <row r="1476" spans="1:11" s="271" customFormat="1" ht="11.25" x14ac:dyDescent="0.2">
      <c r="A1476" s="295" t="s">
        <v>698</v>
      </c>
      <c r="B1476" s="326">
        <v>923</v>
      </c>
      <c r="C1476" s="296">
        <v>7</v>
      </c>
      <c r="D1476" s="296">
        <v>3</v>
      </c>
      <c r="E1476" s="297" t="s">
        <v>1218</v>
      </c>
      <c r="F1476" s="298">
        <v>200</v>
      </c>
      <c r="G1476" s="299">
        <v>73355.899999999994</v>
      </c>
      <c r="H1476" s="299">
        <v>69278</v>
      </c>
      <c r="I1476" s="289">
        <f t="shared" si="22"/>
        <v>94.440937947731555</v>
      </c>
      <c r="J1476" s="324"/>
    </row>
    <row r="1477" spans="1:11" s="271" customFormat="1" ht="11.25" x14ac:dyDescent="0.2">
      <c r="A1477" s="295" t="s">
        <v>1219</v>
      </c>
      <c r="B1477" s="326">
        <v>923</v>
      </c>
      <c r="C1477" s="296">
        <v>7</v>
      </c>
      <c r="D1477" s="296">
        <v>3</v>
      </c>
      <c r="E1477" s="297" t="s">
        <v>1220</v>
      </c>
      <c r="F1477" s="298"/>
      <c r="G1477" s="299">
        <v>16933.900000000001</v>
      </c>
      <c r="H1477" s="299">
        <v>16917.099999999999</v>
      </c>
      <c r="I1477" s="289">
        <f t="shared" si="22"/>
        <v>99.900790721570317</v>
      </c>
      <c r="J1477" s="324"/>
      <c r="K1477" s="285"/>
    </row>
    <row r="1478" spans="1:11" s="271" customFormat="1" ht="11.25" x14ac:dyDescent="0.2">
      <c r="A1478" s="295" t="s">
        <v>698</v>
      </c>
      <c r="B1478" s="326">
        <v>923</v>
      </c>
      <c r="C1478" s="296">
        <v>7</v>
      </c>
      <c r="D1478" s="296">
        <v>3</v>
      </c>
      <c r="E1478" s="297" t="s">
        <v>1220</v>
      </c>
      <c r="F1478" s="298">
        <v>200</v>
      </c>
      <c r="G1478" s="299">
        <v>16933.900000000001</v>
      </c>
      <c r="H1478" s="299">
        <v>16917.099999999999</v>
      </c>
      <c r="I1478" s="289">
        <f t="shared" si="22"/>
        <v>99.900790721570317</v>
      </c>
      <c r="J1478" s="324"/>
    </row>
    <row r="1479" spans="1:11" s="271" customFormat="1" ht="22.5" x14ac:dyDescent="0.2">
      <c r="A1479" s="295" t="s">
        <v>1221</v>
      </c>
      <c r="B1479" s="326">
        <v>923</v>
      </c>
      <c r="C1479" s="296">
        <v>7</v>
      </c>
      <c r="D1479" s="296">
        <v>3</v>
      </c>
      <c r="E1479" s="297" t="s">
        <v>1222</v>
      </c>
      <c r="F1479" s="298"/>
      <c r="G1479" s="299">
        <v>14534.9</v>
      </c>
      <c r="H1479" s="299">
        <v>13366.6</v>
      </c>
      <c r="I1479" s="289">
        <f t="shared" si="22"/>
        <v>91.962105002442414</v>
      </c>
      <c r="J1479" s="324"/>
    </row>
    <row r="1480" spans="1:11" s="271" customFormat="1" ht="11.25" x14ac:dyDescent="0.2">
      <c r="A1480" s="295" t="s">
        <v>698</v>
      </c>
      <c r="B1480" s="326">
        <v>923</v>
      </c>
      <c r="C1480" s="296">
        <v>7</v>
      </c>
      <c r="D1480" s="296">
        <v>3</v>
      </c>
      <c r="E1480" s="297" t="s">
        <v>1222</v>
      </c>
      <c r="F1480" s="298">
        <v>200</v>
      </c>
      <c r="G1480" s="299">
        <v>14534.9</v>
      </c>
      <c r="H1480" s="299">
        <v>13366.6</v>
      </c>
      <c r="I1480" s="289">
        <f t="shared" si="22"/>
        <v>91.962105002442414</v>
      </c>
      <c r="J1480" s="324"/>
    </row>
    <row r="1481" spans="1:11" s="271" customFormat="1" ht="11.25" x14ac:dyDescent="0.2">
      <c r="A1481" s="295" t="s">
        <v>1226</v>
      </c>
      <c r="B1481" s="326">
        <v>923</v>
      </c>
      <c r="C1481" s="296">
        <v>7</v>
      </c>
      <c r="D1481" s="296">
        <v>4</v>
      </c>
      <c r="E1481" s="297"/>
      <c r="F1481" s="298"/>
      <c r="G1481" s="299">
        <v>669621.69999999995</v>
      </c>
      <c r="H1481" s="299">
        <v>653245.80000000005</v>
      </c>
      <c r="I1481" s="289">
        <f t="shared" si="22"/>
        <v>97.554455000487607</v>
      </c>
      <c r="J1481" s="324"/>
    </row>
    <row r="1482" spans="1:11" s="271" customFormat="1" ht="22.5" x14ac:dyDescent="0.2">
      <c r="A1482" s="295" t="s">
        <v>721</v>
      </c>
      <c r="B1482" s="326">
        <v>923</v>
      </c>
      <c r="C1482" s="296">
        <v>7</v>
      </c>
      <c r="D1482" s="296">
        <v>4</v>
      </c>
      <c r="E1482" s="297">
        <v>700000000</v>
      </c>
      <c r="F1482" s="298"/>
      <c r="G1482" s="299">
        <v>669388.5</v>
      </c>
      <c r="H1482" s="299">
        <v>653012.6</v>
      </c>
      <c r="I1482" s="289">
        <f t="shared" si="22"/>
        <v>97.553603027240527</v>
      </c>
      <c r="J1482" s="324"/>
    </row>
    <row r="1483" spans="1:11" s="271" customFormat="1" ht="11.25" x14ac:dyDescent="0.2">
      <c r="A1483" s="295" t="s">
        <v>1227</v>
      </c>
      <c r="B1483" s="326">
        <v>923</v>
      </c>
      <c r="C1483" s="296">
        <v>7</v>
      </c>
      <c r="D1483" s="296">
        <v>4</v>
      </c>
      <c r="E1483" s="297">
        <v>740000000</v>
      </c>
      <c r="F1483" s="298"/>
      <c r="G1483" s="299">
        <v>669388.5</v>
      </c>
      <c r="H1483" s="299">
        <v>653012.6</v>
      </c>
      <c r="I1483" s="289">
        <f t="shared" si="22"/>
        <v>97.553603027240527</v>
      </c>
      <c r="J1483" s="324"/>
    </row>
    <row r="1484" spans="1:11" s="271" customFormat="1" ht="22.5" x14ac:dyDescent="0.2">
      <c r="A1484" s="295" t="s">
        <v>1228</v>
      </c>
      <c r="B1484" s="326">
        <v>923</v>
      </c>
      <c r="C1484" s="296">
        <v>7</v>
      </c>
      <c r="D1484" s="296">
        <v>4</v>
      </c>
      <c r="E1484" s="297">
        <v>740100000</v>
      </c>
      <c r="F1484" s="298"/>
      <c r="G1484" s="299">
        <v>659888.5</v>
      </c>
      <c r="H1484" s="299">
        <v>643514.1</v>
      </c>
      <c r="I1484" s="289">
        <f t="shared" si="22"/>
        <v>97.518611098693185</v>
      </c>
      <c r="J1484" s="324"/>
    </row>
    <row r="1485" spans="1:11" s="271" customFormat="1" ht="33.75" x14ac:dyDescent="0.2">
      <c r="A1485" s="295" t="s">
        <v>1229</v>
      </c>
      <c r="B1485" s="326">
        <v>923</v>
      </c>
      <c r="C1485" s="296">
        <v>7</v>
      </c>
      <c r="D1485" s="296">
        <v>4</v>
      </c>
      <c r="E1485" s="297">
        <v>740142710</v>
      </c>
      <c r="F1485" s="298"/>
      <c r="G1485" s="299">
        <v>659888.5</v>
      </c>
      <c r="H1485" s="299">
        <v>643514.1</v>
      </c>
      <c r="I1485" s="289">
        <f t="shared" si="22"/>
        <v>97.518611098693185</v>
      </c>
      <c r="J1485" s="324"/>
    </row>
    <row r="1486" spans="1:11" s="271" customFormat="1" ht="11.25" x14ac:dyDescent="0.2">
      <c r="A1486" s="295" t="s">
        <v>698</v>
      </c>
      <c r="B1486" s="326">
        <v>923</v>
      </c>
      <c r="C1486" s="296">
        <v>7</v>
      </c>
      <c r="D1486" s="296">
        <v>4</v>
      </c>
      <c r="E1486" s="297">
        <v>740142710</v>
      </c>
      <c r="F1486" s="298">
        <v>200</v>
      </c>
      <c r="G1486" s="299">
        <v>75.900000000000006</v>
      </c>
      <c r="H1486" s="299">
        <v>75.8</v>
      </c>
      <c r="I1486" s="289">
        <f t="shared" ref="I1486:I1549" si="23">+H1486/G1486*100</f>
        <v>99.868247694334642</v>
      </c>
      <c r="J1486" s="324"/>
    </row>
    <row r="1487" spans="1:11" s="271" customFormat="1" ht="11.25" x14ac:dyDescent="0.2">
      <c r="A1487" s="295" t="s">
        <v>707</v>
      </c>
      <c r="B1487" s="326">
        <v>923</v>
      </c>
      <c r="C1487" s="296">
        <v>7</v>
      </c>
      <c r="D1487" s="296">
        <v>4</v>
      </c>
      <c r="E1487" s="297">
        <v>740142710</v>
      </c>
      <c r="F1487" s="298">
        <v>300</v>
      </c>
      <c r="G1487" s="299">
        <v>43502.400000000001</v>
      </c>
      <c r="H1487" s="299">
        <v>43209.8</v>
      </c>
      <c r="I1487" s="289">
        <f t="shared" si="23"/>
        <v>99.327393431167025</v>
      </c>
      <c r="J1487" s="324"/>
    </row>
    <row r="1488" spans="1:11" s="271" customFormat="1" ht="22.5" x14ac:dyDescent="0.2">
      <c r="A1488" s="295" t="s">
        <v>724</v>
      </c>
      <c r="B1488" s="326">
        <v>923</v>
      </c>
      <c r="C1488" s="296">
        <v>7</v>
      </c>
      <c r="D1488" s="296">
        <v>4</v>
      </c>
      <c r="E1488" s="297">
        <v>740142710</v>
      </c>
      <c r="F1488" s="298">
        <v>600</v>
      </c>
      <c r="G1488" s="299">
        <v>616010.19999999995</v>
      </c>
      <c r="H1488" s="299">
        <v>600228.5</v>
      </c>
      <c r="I1488" s="289">
        <f t="shared" si="23"/>
        <v>97.438078135719181</v>
      </c>
      <c r="J1488" s="324"/>
    </row>
    <row r="1489" spans="1:10" s="271" customFormat="1" ht="11.25" x14ac:dyDescent="0.2">
      <c r="A1489" s="295" t="s">
        <v>713</v>
      </c>
      <c r="B1489" s="326">
        <v>923</v>
      </c>
      <c r="C1489" s="296">
        <v>7</v>
      </c>
      <c r="D1489" s="296">
        <v>4</v>
      </c>
      <c r="E1489" s="297">
        <v>740142710</v>
      </c>
      <c r="F1489" s="298">
        <v>800</v>
      </c>
      <c r="G1489" s="299">
        <v>300</v>
      </c>
      <c r="H1489" s="299">
        <v>0</v>
      </c>
      <c r="I1489" s="289">
        <f t="shared" si="23"/>
        <v>0</v>
      </c>
      <c r="J1489" s="324"/>
    </row>
    <row r="1490" spans="1:10" s="271" customFormat="1" ht="22.5" x14ac:dyDescent="0.2">
      <c r="A1490" s="295" t="s">
        <v>1230</v>
      </c>
      <c r="B1490" s="326">
        <v>923</v>
      </c>
      <c r="C1490" s="296">
        <v>7</v>
      </c>
      <c r="D1490" s="296">
        <v>4</v>
      </c>
      <c r="E1490" s="297" t="s">
        <v>1231</v>
      </c>
      <c r="F1490" s="298"/>
      <c r="G1490" s="299">
        <v>9500</v>
      </c>
      <c r="H1490" s="299">
        <v>9498.5</v>
      </c>
      <c r="I1490" s="289">
        <f t="shared" si="23"/>
        <v>99.984210526315792</v>
      </c>
      <c r="J1490" s="324"/>
    </row>
    <row r="1491" spans="1:10" s="271" customFormat="1" ht="33.75" x14ac:dyDescent="0.2">
      <c r="A1491" s="295" t="s">
        <v>1232</v>
      </c>
      <c r="B1491" s="326">
        <v>923</v>
      </c>
      <c r="C1491" s="296">
        <v>7</v>
      </c>
      <c r="D1491" s="296">
        <v>4</v>
      </c>
      <c r="E1491" s="297" t="s">
        <v>1233</v>
      </c>
      <c r="F1491" s="298"/>
      <c r="G1491" s="299">
        <v>9500</v>
      </c>
      <c r="H1491" s="299">
        <v>9498.5</v>
      </c>
      <c r="I1491" s="289">
        <f t="shared" si="23"/>
        <v>99.984210526315792</v>
      </c>
      <c r="J1491" s="324"/>
    </row>
    <row r="1492" spans="1:10" s="271" customFormat="1" ht="22.5" x14ac:dyDescent="0.2">
      <c r="A1492" s="295" t="s">
        <v>724</v>
      </c>
      <c r="B1492" s="326">
        <v>923</v>
      </c>
      <c r="C1492" s="296">
        <v>7</v>
      </c>
      <c r="D1492" s="296">
        <v>4</v>
      </c>
      <c r="E1492" s="297" t="s">
        <v>1233</v>
      </c>
      <c r="F1492" s="298">
        <v>600</v>
      </c>
      <c r="G1492" s="299">
        <v>9500</v>
      </c>
      <c r="H1492" s="299">
        <v>9498.5</v>
      </c>
      <c r="I1492" s="289">
        <f t="shared" si="23"/>
        <v>99.984210526315792</v>
      </c>
      <c r="J1492" s="324"/>
    </row>
    <row r="1493" spans="1:10" s="271" customFormat="1" ht="22.5" x14ac:dyDescent="0.2">
      <c r="A1493" s="295" t="s">
        <v>728</v>
      </c>
      <c r="B1493" s="326">
        <v>923</v>
      </c>
      <c r="C1493" s="296">
        <v>7</v>
      </c>
      <c r="D1493" s="296">
        <v>4</v>
      </c>
      <c r="E1493" s="297">
        <v>9700000000</v>
      </c>
      <c r="F1493" s="298"/>
      <c r="G1493" s="299">
        <v>233.2</v>
      </c>
      <c r="H1493" s="299">
        <v>233.2</v>
      </c>
      <c r="I1493" s="289">
        <f t="shared" si="23"/>
        <v>100</v>
      </c>
      <c r="J1493" s="324"/>
    </row>
    <row r="1494" spans="1:10" s="271" customFormat="1" ht="22.5" x14ac:dyDescent="0.2">
      <c r="A1494" s="295" t="s">
        <v>729</v>
      </c>
      <c r="B1494" s="326">
        <v>923</v>
      </c>
      <c r="C1494" s="296">
        <v>7</v>
      </c>
      <c r="D1494" s="296">
        <v>4</v>
      </c>
      <c r="E1494" s="297">
        <v>9700004000</v>
      </c>
      <c r="F1494" s="298"/>
      <c r="G1494" s="299">
        <v>233.2</v>
      </c>
      <c r="H1494" s="299">
        <v>233.2</v>
      </c>
      <c r="I1494" s="289">
        <f t="shared" si="23"/>
        <v>100</v>
      </c>
      <c r="J1494" s="324"/>
    </row>
    <row r="1495" spans="1:10" s="271" customFormat="1" ht="22.5" x14ac:dyDescent="0.2">
      <c r="A1495" s="295" t="s">
        <v>724</v>
      </c>
      <c r="B1495" s="326">
        <v>923</v>
      </c>
      <c r="C1495" s="296">
        <v>7</v>
      </c>
      <c r="D1495" s="296">
        <v>4</v>
      </c>
      <c r="E1495" s="297">
        <v>9700004000</v>
      </c>
      <c r="F1495" s="298">
        <v>600</v>
      </c>
      <c r="G1495" s="299">
        <v>233.2</v>
      </c>
      <c r="H1495" s="299">
        <v>233.2</v>
      </c>
      <c r="I1495" s="289">
        <f t="shared" si="23"/>
        <v>100</v>
      </c>
      <c r="J1495" s="324"/>
    </row>
    <row r="1496" spans="1:10" s="271" customFormat="1" ht="11.25" x14ac:dyDescent="0.2">
      <c r="A1496" s="295" t="s">
        <v>1244</v>
      </c>
      <c r="B1496" s="326">
        <v>923</v>
      </c>
      <c r="C1496" s="296">
        <v>7</v>
      </c>
      <c r="D1496" s="296">
        <v>5</v>
      </c>
      <c r="E1496" s="297"/>
      <c r="F1496" s="298"/>
      <c r="G1496" s="299">
        <v>45522</v>
      </c>
      <c r="H1496" s="299">
        <v>45502.8</v>
      </c>
      <c r="I1496" s="289">
        <f t="shared" si="23"/>
        <v>99.957822591274564</v>
      </c>
      <c r="J1496" s="324"/>
    </row>
    <row r="1497" spans="1:10" s="271" customFormat="1" ht="22.5" x14ac:dyDescent="0.2">
      <c r="A1497" s="295" t="s">
        <v>721</v>
      </c>
      <c r="B1497" s="326">
        <v>923</v>
      </c>
      <c r="C1497" s="296">
        <v>7</v>
      </c>
      <c r="D1497" s="296">
        <v>5</v>
      </c>
      <c r="E1497" s="297">
        <v>700000000</v>
      </c>
      <c r="F1497" s="298"/>
      <c r="G1497" s="299">
        <v>45522</v>
      </c>
      <c r="H1497" s="299">
        <v>45502.8</v>
      </c>
      <c r="I1497" s="289">
        <f t="shared" si="23"/>
        <v>99.957822591274564</v>
      </c>
      <c r="J1497" s="324"/>
    </row>
    <row r="1498" spans="1:10" s="271" customFormat="1" ht="11.25" x14ac:dyDescent="0.2">
      <c r="A1498" s="295" t="s">
        <v>1165</v>
      </c>
      <c r="B1498" s="326">
        <v>923</v>
      </c>
      <c r="C1498" s="296">
        <v>7</v>
      </c>
      <c r="D1498" s="296">
        <v>5</v>
      </c>
      <c r="E1498" s="297">
        <v>720000000</v>
      </c>
      <c r="F1498" s="298"/>
      <c r="G1498" s="299">
        <v>45522</v>
      </c>
      <c r="H1498" s="299">
        <v>45502.8</v>
      </c>
      <c r="I1498" s="289">
        <f t="shared" si="23"/>
        <v>99.957822591274564</v>
      </c>
      <c r="J1498" s="324"/>
    </row>
    <row r="1499" spans="1:10" s="271" customFormat="1" ht="11.25" x14ac:dyDescent="0.2">
      <c r="A1499" s="295" t="s">
        <v>1245</v>
      </c>
      <c r="B1499" s="326">
        <v>923</v>
      </c>
      <c r="C1499" s="296">
        <v>7</v>
      </c>
      <c r="D1499" s="296">
        <v>5</v>
      </c>
      <c r="E1499" s="297">
        <v>720700000</v>
      </c>
      <c r="F1499" s="298"/>
      <c r="G1499" s="299">
        <v>45522</v>
      </c>
      <c r="H1499" s="299">
        <v>45502.8</v>
      </c>
      <c r="I1499" s="289">
        <f t="shared" si="23"/>
        <v>99.957822591274564</v>
      </c>
      <c r="J1499" s="324"/>
    </row>
    <row r="1500" spans="1:10" s="271" customFormat="1" ht="33.75" x14ac:dyDescent="0.2">
      <c r="A1500" s="295" t="s">
        <v>1246</v>
      </c>
      <c r="B1500" s="326">
        <v>923</v>
      </c>
      <c r="C1500" s="296">
        <v>7</v>
      </c>
      <c r="D1500" s="296">
        <v>5</v>
      </c>
      <c r="E1500" s="297">
        <v>720742900</v>
      </c>
      <c r="F1500" s="298"/>
      <c r="G1500" s="299">
        <v>45522</v>
      </c>
      <c r="H1500" s="299">
        <v>45502.8</v>
      </c>
      <c r="I1500" s="289">
        <f t="shared" si="23"/>
        <v>99.957822591274564</v>
      </c>
      <c r="J1500" s="324"/>
    </row>
    <row r="1501" spans="1:10" s="271" customFormat="1" ht="22.5" x14ac:dyDescent="0.2">
      <c r="A1501" s="295" t="s">
        <v>724</v>
      </c>
      <c r="B1501" s="326">
        <v>923</v>
      </c>
      <c r="C1501" s="296">
        <v>7</v>
      </c>
      <c r="D1501" s="296">
        <v>5</v>
      </c>
      <c r="E1501" s="297">
        <v>720742900</v>
      </c>
      <c r="F1501" s="298">
        <v>600</v>
      </c>
      <c r="G1501" s="299">
        <v>45522</v>
      </c>
      <c r="H1501" s="299">
        <v>45502.8</v>
      </c>
      <c r="I1501" s="289">
        <f t="shared" si="23"/>
        <v>99.957822591274564</v>
      </c>
      <c r="J1501" s="324"/>
    </row>
    <row r="1502" spans="1:10" s="271" customFormat="1" ht="11.25" x14ac:dyDescent="0.2">
      <c r="A1502" s="295" t="s">
        <v>1250</v>
      </c>
      <c r="B1502" s="326">
        <v>923</v>
      </c>
      <c r="C1502" s="296">
        <v>7</v>
      </c>
      <c r="D1502" s="296">
        <v>7</v>
      </c>
      <c r="E1502" s="297"/>
      <c r="F1502" s="298"/>
      <c r="G1502" s="299">
        <v>16142.6</v>
      </c>
      <c r="H1502" s="299">
        <v>13555.7</v>
      </c>
      <c r="I1502" s="289">
        <f t="shared" si="23"/>
        <v>83.974700481954585</v>
      </c>
      <c r="J1502" s="324"/>
    </row>
    <row r="1503" spans="1:10" s="271" customFormat="1" ht="22.5" x14ac:dyDescent="0.2">
      <c r="A1503" s="295" t="s">
        <v>721</v>
      </c>
      <c r="B1503" s="326">
        <v>923</v>
      </c>
      <c r="C1503" s="296">
        <v>7</v>
      </c>
      <c r="D1503" s="296">
        <v>7</v>
      </c>
      <c r="E1503" s="297">
        <v>700000000</v>
      </c>
      <c r="F1503" s="298"/>
      <c r="G1503" s="299">
        <v>10130</v>
      </c>
      <c r="H1503" s="299">
        <v>8773.7000000000007</v>
      </c>
      <c r="I1503" s="289">
        <f t="shared" si="23"/>
        <v>86.611056268509387</v>
      </c>
      <c r="J1503" s="324"/>
    </row>
    <row r="1504" spans="1:10" s="271" customFormat="1" ht="11.25" x14ac:dyDescent="0.2">
      <c r="A1504" s="295" t="s">
        <v>1251</v>
      </c>
      <c r="B1504" s="326">
        <v>923</v>
      </c>
      <c r="C1504" s="296">
        <v>7</v>
      </c>
      <c r="D1504" s="296">
        <v>7</v>
      </c>
      <c r="E1504" s="297">
        <v>760000000</v>
      </c>
      <c r="F1504" s="298"/>
      <c r="G1504" s="299">
        <v>10130</v>
      </c>
      <c r="H1504" s="299">
        <v>8773.7000000000007</v>
      </c>
      <c r="I1504" s="289">
        <f t="shared" si="23"/>
        <v>86.611056268509387</v>
      </c>
      <c r="J1504" s="324"/>
    </row>
    <row r="1505" spans="1:10" s="271" customFormat="1" ht="22.5" x14ac:dyDescent="0.2">
      <c r="A1505" s="295" t="s">
        <v>1252</v>
      </c>
      <c r="B1505" s="326">
        <v>923</v>
      </c>
      <c r="C1505" s="296">
        <v>7</v>
      </c>
      <c r="D1505" s="296">
        <v>7</v>
      </c>
      <c r="E1505" s="297">
        <v>760100000</v>
      </c>
      <c r="F1505" s="298"/>
      <c r="G1505" s="299">
        <v>5610.8</v>
      </c>
      <c r="H1505" s="299">
        <v>4539.3999999999996</v>
      </c>
      <c r="I1505" s="289">
        <f t="shared" si="23"/>
        <v>80.904683824053606</v>
      </c>
      <c r="J1505" s="324"/>
    </row>
    <row r="1506" spans="1:10" s="271" customFormat="1" ht="22.5" x14ac:dyDescent="0.2">
      <c r="A1506" s="295" t="s">
        <v>1253</v>
      </c>
      <c r="B1506" s="326">
        <v>923</v>
      </c>
      <c r="C1506" s="296">
        <v>7</v>
      </c>
      <c r="D1506" s="296">
        <v>7</v>
      </c>
      <c r="E1506" s="297">
        <v>760143200</v>
      </c>
      <c r="F1506" s="298"/>
      <c r="G1506" s="299">
        <v>5610.8</v>
      </c>
      <c r="H1506" s="299">
        <v>4539.3999999999996</v>
      </c>
      <c r="I1506" s="289">
        <f t="shared" si="23"/>
        <v>80.904683824053606</v>
      </c>
      <c r="J1506" s="324"/>
    </row>
    <row r="1507" spans="1:10" s="271" customFormat="1" ht="11.25" x14ac:dyDescent="0.2">
      <c r="A1507" s="295" t="s">
        <v>698</v>
      </c>
      <c r="B1507" s="326">
        <v>923</v>
      </c>
      <c r="C1507" s="296">
        <v>7</v>
      </c>
      <c r="D1507" s="296">
        <v>7</v>
      </c>
      <c r="E1507" s="297">
        <v>760143200</v>
      </c>
      <c r="F1507" s="298">
        <v>200</v>
      </c>
      <c r="G1507" s="299">
        <v>2263.9</v>
      </c>
      <c r="H1507" s="299">
        <v>1300</v>
      </c>
      <c r="I1507" s="289">
        <f t="shared" si="23"/>
        <v>57.42303105260833</v>
      </c>
      <c r="J1507" s="324"/>
    </row>
    <row r="1508" spans="1:10" s="271" customFormat="1" ht="11.25" x14ac:dyDescent="0.2">
      <c r="A1508" s="295" t="s">
        <v>707</v>
      </c>
      <c r="B1508" s="326">
        <v>923</v>
      </c>
      <c r="C1508" s="296">
        <v>7</v>
      </c>
      <c r="D1508" s="296">
        <v>7</v>
      </c>
      <c r="E1508" s="297">
        <v>760143200</v>
      </c>
      <c r="F1508" s="298">
        <v>300</v>
      </c>
      <c r="G1508" s="299">
        <v>100</v>
      </c>
      <c r="H1508" s="299">
        <v>0</v>
      </c>
      <c r="I1508" s="289">
        <f t="shared" si="23"/>
        <v>0</v>
      </c>
      <c r="J1508" s="324"/>
    </row>
    <row r="1509" spans="1:10" s="271" customFormat="1" ht="22.5" x14ac:dyDescent="0.2">
      <c r="A1509" s="295" t="s">
        <v>724</v>
      </c>
      <c r="B1509" s="326">
        <v>923</v>
      </c>
      <c r="C1509" s="296">
        <v>7</v>
      </c>
      <c r="D1509" s="296">
        <v>7</v>
      </c>
      <c r="E1509" s="297">
        <v>760143200</v>
      </c>
      <c r="F1509" s="298">
        <v>600</v>
      </c>
      <c r="G1509" s="299">
        <v>3246.9</v>
      </c>
      <c r="H1509" s="299">
        <v>3239.4</v>
      </c>
      <c r="I1509" s="289">
        <f t="shared" si="23"/>
        <v>99.769010440728081</v>
      </c>
      <c r="J1509" s="324"/>
    </row>
    <row r="1510" spans="1:10" s="271" customFormat="1" ht="22.5" x14ac:dyDescent="0.2">
      <c r="A1510" s="295" t="s">
        <v>1254</v>
      </c>
      <c r="B1510" s="326">
        <v>923</v>
      </c>
      <c r="C1510" s="296">
        <v>7</v>
      </c>
      <c r="D1510" s="296">
        <v>7</v>
      </c>
      <c r="E1510" s="297">
        <v>760500000</v>
      </c>
      <c r="F1510" s="298"/>
      <c r="G1510" s="299">
        <v>4519.2</v>
      </c>
      <c r="H1510" s="299">
        <v>4234.3</v>
      </c>
      <c r="I1510" s="289">
        <f t="shared" si="23"/>
        <v>93.695786864931847</v>
      </c>
      <c r="J1510" s="324"/>
    </row>
    <row r="1511" spans="1:10" s="271" customFormat="1" ht="11.25" x14ac:dyDescent="0.2">
      <c r="A1511" s="295" t="s">
        <v>1255</v>
      </c>
      <c r="B1511" s="326">
        <v>923</v>
      </c>
      <c r="C1511" s="296">
        <v>7</v>
      </c>
      <c r="D1511" s="296">
        <v>7</v>
      </c>
      <c r="E1511" s="297">
        <v>760575040</v>
      </c>
      <c r="F1511" s="298"/>
      <c r="G1511" s="299">
        <v>4519.2</v>
      </c>
      <c r="H1511" s="299">
        <v>4234.3</v>
      </c>
      <c r="I1511" s="289">
        <f t="shared" si="23"/>
        <v>93.695786864931847</v>
      </c>
      <c r="J1511" s="324"/>
    </row>
    <row r="1512" spans="1:10" s="271" customFormat="1" ht="11.25" x14ac:dyDescent="0.2">
      <c r="A1512" s="295" t="s">
        <v>710</v>
      </c>
      <c r="B1512" s="326">
        <v>923</v>
      </c>
      <c r="C1512" s="296">
        <v>7</v>
      </c>
      <c r="D1512" s="296">
        <v>7</v>
      </c>
      <c r="E1512" s="297">
        <v>760575040</v>
      </c>
      <c r="F1512" s="298">
        <v>500</v>
      </c>
      <c r="G1512" s="299">
        <v>4519.2</v>
      </c>
      <c r="H1512" s="299">
        <v>4234.3</v>
      </c>
      <c r="I1512" s="289">
        <f t="shared" si="23"/>
        <v>93.695786864931847</v>
      </c>
      <c r="J1512" s="324"/>
    </row>
    <row r="1513" spans="1:10" s="271" customFormat="1" ht="22.5" x14ac:dyDescent="0.2">
      <c r="A1513" s="295" t="s">
        <v>1258</v>
      </c>
      <c r="B1513" s="326">
        <v>923</v>
      </c>
      <c r="C1513" s="296">
        <v>7</v>
      </c>
      <c r="D1513" s="296">
        <v>7</v>
      </c>
      <c r="E1513" s="297">
        <v>2200000000</v>
      </c>
      <c r="F1513" s="298"/>
      <c r="G1513" s="299">
        <v>5712.6</v>
      </c>
      <c r="H1513" s="299">
        <v>4782</v>
      </c>
      <c r="I1513" s="289">
        <f t="shared" si="23"/>
        <v>83.709694359836149</v>
      </c>
      <c r="J1513" s="324"/>
    </row>
    <row r="1514" spans="1:10" s="271" customFormat="1" ht="22.5" x14ac:dyDescent="0.2">
      <c r="A1514" s="295" t="s">
        <v>1259</v>
      </c>
      <c r="B1514" s="326">
        <v>923</v>
      </c>
      <c r="C1514" s="296">
        <v>7</v>
      </c>
      <c r="D1514" s="296">
        <v>7</v>
      </c>
      <c r="E1514" s="297">
        <v>2210000000</v>
      </c>
      <c r="F1514" s="298"/>
      <c r="G1514" s="299">
        <v>516</v>
      </c>
      <c r="H1514" s="299">
        <v>0</v>
      </c>
      <c r="I1514" s="289">
        <f t="shared" si="23"/>
        <v>0</v>
      </c>
      <c r="J1514" s="324"/>
    </row>
    <row r="1515" spans="1:10" s="271" customFormat="1" ht="33.75" x14ac:dyDescent="0.2">
      <c r="A1515" s="295" t="s">
        <v>1260</v>
      </c>
      <c r="B1515" s="326">
        <v>923</v>
      </c>
      <c r="C1515" s="296">
        <v>7</v>
      </c>
      <c r="D1515" s="296">
        <v>7</v>
      </c>
      <c r="E1515" s="297">
        <v>2210200000</v>
      </c>
      <c r="F1515" s="298"/>
      <c r="G1515" s="299">
        <v>516</v>
      </c>
      <c r="H1515" s="299">
        <v>0</v>
      </c>
      <c r="I1515" s="289">
        <f t="shared" si="23"/>
        <v>0</v>
      </c>
      <c r="J1515" s="324"/>
    </row>
    <row r="1516" spans="1:10" s="271" customFormat="1" ht="11.25" x14ac:dyDescent="0.2">
      <c r="A1516" s="295" t="s">
        <v>1261</v>
      </c>
      <c r="B1516" s="326">
        <v>923</v>
      </c>
      <c r="C1516" s="296">
        <v>7</v>
      </c>
      <c r="D1516" s="296">
        <v>7</v>
      </c>
      <c r="E1516" s="297">
        <v>2210243200</v>
      </c>
      <c r="F1516" s="298"/>
      <c r="G1516" s="299">
        <v>516</v>
      </c>
      <c r="H1516" s="299">
        <v>0</v>
      </c>
      <c r="I1516" s="289">
        <f t="shared" si="23"/>
        <v>0</v>
      </c>
      <c r="J1516" s="324"/>
    </row>
    <row r="1517" spans="1:10" s="271" customFormat="1" ht="11.25" x14ac:dyDescent="0.2">
      <c r="A1517" s="295" t="s">
        <v>698</v>
      </c>
      <c r="B1517" s="326">
        <v>923</v>
      </c>
      <c r="C1517" s="296">
        <v>7</v>
      </c>
      <c r="D1517" s="296">
        <v>7</v>
      </c>
      <c r="E1517" s="297">
        <v>2210243200</v>
      </c>
      <c r="F1517" s="298">
        <v>200</v>
      </c>
      <c r="G1517" s="299">
        <v>516</v>
      </c>
      <c r="H1517" s="299">
        <v>0</v>
      </c>
      <c r="I1517" s="289">
        <f t="shared" si="23"/>
        <v>0</v>
      </c>
      <c r="J1517" s="324"/>
    </row>
    <row r="1518" spans="1:10" s="271" customFormat="1" ht="11.25" x14ac:dyDescent="0.2">
      <c r="A1518" s="295" t="s">
        <v>1262</v>
      </c>
      <c r="B1518" s="326">
        <v>923</v>
      </c>
      <c r="C1518" s="296">
        <v>7</v>
      </c>
      <c r="D1518" s="296">
        <v>7</v>
      </c>
      <c r="E1518" s="297">
        <v>2220000000</v>
      </c>
      <c r="F1518" s="298"/>
      <c r="G1518" s="299">
        <v>5196.6000000000004</v>
      </c>
      <c r="H1518" s="299">
        <v>4782</v>
      </c>
      <c r="I1518" s="289">
        <f t="shared" si="23"/>
        <v>92.021706500404093</v>
      </c>
      <c r="J1518" s="324"/>
    </row>
    <row r="1519" spans="1:10" s="271" customFormat="1" ht="22.5" x14ac:dyDescent="0.2">
      <c r="A1519" s="295" t="s">
        <v>1263</v>
      </c>
      <c r="B1519" s="326">
        <v>923</v>
      </c>
      <c r="C1519" s="296">
        <v>7</v>
      </c>
      <c r="D1519" s="296">
        <v>7</v>
      </c>
      <c r="E1519" s="297">
        <v>2220100000</v>
      </c>
      <c r="F1519" s="298"/>
      <c r="G1519" s="299">
        <v>5196.6000000000004</v>
      </c>
      <c r="H1519" s="299">
        <v>4782</v>
      </c>
      <c r="I1519" s="289">
        <f t="shared" si="23"/>
        <v>92.021706500404093</v>
      </c>
      <c r="J1519" s="324"/>
    </row>
    <row r="1520" spans="1:10" s="271" customFormat="1" ht="11.25" x14ac:dyDescent="0.2">
      <c r="A1520" s="295" t="s">
        <v>1264</v>
      </c>
      <c r="B1520" s="326">
        <v>923</v>
      </c>
      <c r="C1520" s="296">
        <v>7</v>
      </c>
      <c r="D1520" s="296">
        <v>7</v>
      </c>
      <c r="E1520" s="297">
        <v>2220160930</v>
      </c>
      <c r="F1520" s="298"/>
      <c r="G1520" s="299">
        <v>5196.6000000000004</v>
      </c>
      <c r="H1520" s="299">
        <v>4782</v>
      </c>
      <c r="I1520" s="289">
        <f t="shared" si="23"/>
        <v>92.021706500404093</v>
      </c>
      <c r="J1520" s="324"/>
    </row>
    <row r="1521" spans="1:10" s="271" customFormat="1" ht="11.25" x14ac:dyDescent="0.2">
      <c r="A1521" s="295" t="s">
        <v>698</v>
      </c>
      <c r="B1521" s="326">
        <v>923</v>
      </c>
      <c r="C1521" s="296">
        <v>7</v>
      </c>
      <c r="D1521" s="296">
        <v>7</v>
      </c>
      <c r="E1521" s="297">
        <v>2220160930</v>
      </c>
      <c r="F1521" s="298">
        <v>200</v>
      </c>
      <c r="G1521" s="299">
        <v>185</v>
      </c>
      <c r="H1521" s="299">
        <v>162.80000000000001</v>
      </c>
      <c r="I1521" s="289">
        <f t="shared" si="23"/>
        <v>88.000000000000014</v>
      </c>
      <c r="J1521" s="324"/>
    </row>
    <row r="1522" spans="1:10" s="271" customFormat="1" ht="11.25" x14ac:dyDescent="0.2">
      <c r="A1522" s="295" t="s">
        <v>707</v>
      </c>
      <c r="B1522" s="326">
        <v>923</v>
      </c>
      <c r="C1522" s="296">
        <v>7</v>
      </c>
      <c r="D1522" s="296">
        <v>7</v>
      </c>
      <c r="E1522" s="297">
        <v>2220160930</v>
      </c>
      <c r="F1522" s="298">
        <v>300</v>
      </c>
      <c r="G1522" s="299">
        <v>1000.3</v>
      </c>
      <c r="H1522" s="299">
        <v>1000.3</v>
      </c>
      <c r="I1522" s="289">
        <f t="shared" si="23"/>
        <v>100</v>
      </c>
      <c r="J1522" s="324"/>
    </row>
    <row r="1523" spans="1:10" s="271" customFormat="1" ht="22.5" x14ac:dyDescent="0.2">
      <c r="A1523" s="295" t="s">
        <v>724</v>
      </c>
      <c r="B1523" s="326">
        <v>923</v>
      </c>
      <c r="C1523" s="296">
        <v>7</v>
      </c>
      <c r="D1523" s="296">
        <v>7</v>
      </c>
      <c r="E1523" s="297">
        <v>2220160930</v>
      </c>
      <c r="F1523" s="298">
        <v>600</v>
      </c>
      <c r="G1523" s="299">
        <v>2952.1</v>
      </c>
      <c r="H1523" s="299">
        <v>2559.6999999999998</v>
      </c>
      <c r="I1523" s="289">
        <f t="shared" si="23"/>
        <v>86.707767352054461</v>
      </c>
      <c r="J1523" s="324"/>
    </row>
    <row r="1524" spans="1:10" s="271" customFormat="1" ht="11.25" x14ac:dyDescent="0.2">
      <c r="A1524" s="295" t="s">
        <v>713</v>
      </c>
      <c r="B1524" s="326">
        <v>923</v>
      </c>
      <c r="C1524" s="296">
        <v>7</v>
      </c>
      <c r="D1524" s="296">
        <v>7</v>
      </c>
      <c r="E1524" s="297">
        <v>2220160930</v>
      </c>
      <c r="F1524" s="298">
        <v>800</v>
      </c>
      <c r="G1524" s="299">
        <v>1059.2</v>
      </c>
      <c r="H1524" s="299">
        <v>1059.2</v>
      </c>
      <c r="I1524" s="289">
        <f t="shared" si="23"/>
        <v>100</v>
      </c>
      <c r="J1524" s="324"/>
    </row>
    <row r="1525" spans="1:10" s="271" customFormat="1" ht="22.5" x14ac:dyDescent="0.2">
      <c r="A1525" s="295" t="s">
        <v>1265</v>
      </c>
      <c r="B1525" s="326">
        <v>923</v>
      </c>
      <c r="C1525" s="296">
        <v>7</v>
      </c>
      <c r="D1525" s="296">
        <v>7</v>
      </c>
      <c r="E1525" s="297">
        <v>2700000000</v>
      </c>
      <c r="F1525" s="298"/>
      <c r="G1525" s="299">
        <v>300</v>
      </c>
      <c r="H1525" s="299">
        <v>0</v>
      </c>
      <c r="I1525" s="289">
        <f t="shared" si="23"/>
        <v>0</v>
      </c>
      <c r="J1525" s="324"/>
    </row>
    <row r="1526" spans="1:10" s="271" customFormat="1" ht="22.5" x14ac:dyDescent="0.2">
      <c r="A1526" s="295" t="s">
        <v>1266</v>
      </c>
      <c r="B1526" s="326">
        <v>923</v>
      </c>
      <c r="C1526" s="296">
        <v>7</v>
      </c>
      <c r="D1526" s="296">
        <v>7</v>
      </c>
      <c r="E1526" s="297">
        <v>2700100000</v>
      </c>
      <c r="F1526" s="298"/>
      <c r="G1526" s="299">
        <v>300</v>
      </c>
      <c r="H1526" s="299">
        <v>0</v>
      </c>
      <c r="I1526" s="289">
        <f t="shared" si="23"/>
        <v>0</v>
      </c>
      <c r="J1526" s="324"/>
    </row>
    <row r="1527" spans="1:10" s="271" customFormat="1" ht="11.25" x14ac:dyDescent="0.2">
      <c r="A1527" s="295" t="s">
        <v>1267</v>
      </c>
      <c r="B1527" s="326">
        <v>923</v>
      </c>
      <c r="C1527" s="296">
        <v>7</v>
      </c>
      <c r="D1527" s="296">
        <v>7</v>
      </c>
      <c r="E1527" s="297">
        <v>2700102000</v>
      </c>
      <c r="F1527" s="298"/>
      <c r="G1527" s="299">
        <v>300</v>
      </c>
      <c r="H1527" s="299">
        <v>0</v>
      </c>
      <c r="I1527" s="289">
        <f t="shared" si="23"/>
        <v>0</v>
      </c>
      <c r="J1527" s="324"/>
    </row>
    <row r="1528" spans="1:10" s="271" customFormat="1" ht="11.25" x14ac:dyDescent="0.2">
      <c r="A1528" s="295" t="s">
        <v>698</v>
      </c>
      <c r="B1528" s="326">
        <v>923</v>
      </c>
      <c r="C1528" s="296">
        <v>7</v>
      </c>
      <c r="D1528" s="296">
        <v>7</v>
      </c>
      <c r="E1528" s="297">
        <v>2700102000</v>
      </c>
      <c r="F1528" s="298">
        <v>200</v>
      </c>
      <c r="G1528" s="299">
        <v>300</v>
      </c>
      <c r="H1528" s="299">
        <v>0</v>
      </c>
      <c r="I1528" s="289">
        <f t="shared" si="23"/>
        <v>0</v>
      </c>
      <c r="J1528" s="324"/>
    </row>
    <row r="1529" spans="1:10" s="271" customFormat="1" ht="11.25" x14ac:dyDescent="0.2">
      <c r="A1529" s="295" t="s">
        <v>1268</v>
      </c>
      <c r="B1529" s="326">
        <v>923</v>
      </c>
      <c r="C1529" s="296">
        <v>7</v>
      </c>
      <c r="D1529" s="296">
        <v>8</v>
      </c>
      <c r="E1529" s="297"/>
      <c r="F1529" s="298"/>
      <c r="G1529" s="299">
        <v>16572</v>
      </c>
      <c r="H1529" s="299">
        <v>15758.7</v>
      </c>
      <c r="I1529" s="289">
        <f t="shared" si="23"/>
        <v>95.092324402606806</v>
      </c>
      <c r="J1529" s="324"/>
    </row>
    <row r="1530" spans="1:10" s="271" customFormat="1" ht="22.5" x14ac:dyDescent="0.2">
      <c r="A1530" s="295" t="s">
        <v>721</v>
      </c>
      <c r="B1530" s="326">
        <v>923</v>
      </c>
      <c r="C1530" s="296">
        <v>7</v>
      </c>
      <c r="D1530" s="296">
        <v>8</v>
      </c>
      <c r="E1530" s="297">
        <v>700000000</v>
      </c>
      <c r="F1530" s="298"/>
      <c r="G1530" s="299">
        <v>16572</v>
      </c>
      <c r="H1530" s="299">
        <v>15758.7</v>
      </c>
      <c r="I1530" s="289">
        <f t="shared" si="23"/>
        <v>95.092324402606806</v>
      </c>
      <c r="J1530" s="324"/>
    </row>
    <row r="1531" spans="1:10" s="271" customFormat="1" ht="22.5" x14ac:dyDescent="0.2">
      <c r="A1531" s="295" t="s">
        <v>722</v>
      </c>
      <c r="B1531" s="326">
        <v>923</v>
      </c>
      <c r="C1531" s="296">
        <v>7</v>
      </c>
      <c r="D1531" s="296">
        <v>8</v>
      </c>
      <c r="E1531" s="297">
        <v>780000000</v>
      </c>
      <c r="F1531" s="298"/>
      <c r="G1531" s="299">
        <v>16572</v>
      </c>
      <c r="H1531" s="299">
        <v>15758.7</v>
      </c>
      <c r="I1531" s="289">
        <f t="shared" si="23"/>
        <v>95.092324402606806</v>
      </c>
      <c r="J1531" s="324"/>
    </row>
    <row r="1532" spans="1:10" s="271" customFormat="1" ht="33.75" x14ac:dyDescent="0.2">
      <c r="A1532" s="295" t="s">
        <v>1270</v>
      </c>
      <c r="B1532" s="326">
        <v>923</v>
      </c>
      <c r="C1532" s="296">
        <v>7</v>
      </c>
      <c r="D1532" s="296">
        <v>8</v>
      </c>
      <c r="E1532" s="297">
        <v>780048100</v>
      </c>
      <c r="F1532" s="298"/>
      <c r="G1532" s="299">
        <v>16572</v>
      </c>
      <c r="H1532" s="299">
        <v>15758.7</v>
      </c>
      <c r="I1532" s="289">
        <f t="shared" si="23"/>
        <v>95.092324402606806</v>
      </c>
      <c r="J1532" s="324"/>
    </row>
    <row r="1533" spans="1:10" s="271" customFormat="1" ht="22.5" x14ac:dyDescent="0.2">
      <c r="A1533" s="295" t="s">
        <v>724</v>
      </c>
      <c r="B1533" s="326">
        <v>923</v>
      </c>
      <c r="C1533" s="296">
        <v>7</v>
      </c>
      <c r="D1533" s="296">
        <v>8</v>
      </c>
      <c r="E1533" s="297">
        <v>780048100</v>
      </c>
      <c r="F1533" s="298">
        <v>600</v>
      </c>
      <c r="G1533" s="299">
        <v>16572</v>
      </c>
      <c r="H1533" s="299">
        <v>15758.7</v>
      </c>
      <c r="I1533" s="289">
        <f t="shared" si="23"/>
        <v>95.092324402606806</v>
      </c>
      <c r="J1533" s="324"/>
    </row>
    <row r="1534" spans="1:10" s="271" customFormat="1" ht="11.25" x14ac:dyDescent="0.2">
      <c r="A1534" s="295" t="s">
        <v>1271</v>
      </c>
      <c r="B1534" s="326">
        <v>923</v>
      </c>
      <c r="C1534" s="296">
        <v>7</v>
      </c>
      <c r="D1534" s="296">
        <v>9</v>
      </c>
      <c r="E1534" s="297"/>
      <c r="F1534" s="298"/>
      <c r="G1534" s="299">
        <v>581216.6</v>
      </c>
      <c r="H1534" s="299">
        <v>540877.69999999995</v>
      </c>
      <c r="I1534" s="289">
        <f t="shared" si="23"/>
        <v>93.059575380331523</v>
      </c>
      <c r="J1534" s="324"/>
    </row>
    <row r="1535" spans="1:10" s="271" customFormat="1" ht="22.5" x14ac:dyDescent="0.2">
      <c r="A1535" s="295" t="s">
        <v>721</v>
      </c>
      <c r="B1535" s="326">
        <v>923</v>
      </c>
      <c r="C1535" s="296">
        <v>7</v>
      </c>
      <c r="D1535" s="296">
        <v>9</v>
      </c>
      <c r="E1535" s="297">
        <v>700000000</v>
      </c>
      <c r="F1535" s="298"/>
      <c r="G1535" s="299">
        <v>514523</v>
      </c>
      <c r="H1535" s="299">
        <v>484503.2</v>
      </c>
      <c r="I1535" s="289">
        <f t="shared" si="23"/>
        <v>94.165508636154257</v>
      </c>
      <c r="J1535" s="324"/>
    </row>
    <row r="1536" spans="1:10" s="271" customFormat="1" ht="11.25" x14ac:dyDescent="0.2">
      <c r="A1536" s="295" t="s">
        <v>1165</v>
      </c>
      <c r="B1536" s="326">
        <v>923</v>
      </c>
      <c r="C1536" s="296">
        <v>7</v>
      </c>
      <c r="D1536" s="296">
        <v>9</v>
      </c>
      <c r="E1536" s="297">
        <v>720000000</v>
      </c>
      <c r="F1536" s="298"/>
      <c r="G1536" s="299">
        <v>453974.7</v>
      </c>
      <c r="H1536" s="299">
        <v>427425.2</v>
      </c>
      <c r="I1536" s="289">
        <f t="shared" si="23"/>
        <v>94.151766607258068</v>
      </c>
      <c r="J1536" s="324"/>
    </row>
    <row r="1537" spans="1:10" s="271" customFormat="1" ht="22.5" x14ac:dyDescent="0.2">
      <c r="A1537" s="295" t="s">
        <v>1166</v>
      </c>
      <c r="B1537" s="326">
        <v>923</v>
      </c>
      <c r="C1537" s="296">
        <v>7</v>
      </c>
      <c r="D1537" s="296">
        <v>9</v>
      </c>
      <c r="E1537" s="297">
        <v>720100000</v>
      </c>
      <c r="F1537" s="298"/>
      <c r="G1537" s="299">
        <v>55021.2</v>
      </c>
      <c r="H1537" s="299">
        <v>52618.3</v>
      </c>
      <c r="I1537" s="289">
        <f t="shared" si="23"/>
        <v>95.632774276097223</v>
      </c>
      <c r="J1537" s="324"/>
    </row>
    <row r="1538" spans="1:10" s="271" customFormat="1" ht="22.5" x14ac:dyDescent="0.2">
      <c r="A1538" s="295" t="s">
        <v>1272</v>
      </c>
      <c r="B1538" s="326">
        <v>923</v>
      </c>
      <c r="C1538" s="296">
        <v>7</v>
      </c>
      <c r="D1538" s="296">
        <v>9</v>
      </c>
      <c r="E1538" s="297">
        <v>720145200</v>
      </c>
      <c r="F1538" s="298"/>
      <c r="G1538" s="299">
        <v>55021.2</v>
      </c>
      <c r="H1538" s="299">
        <v>52618.3</v>
      </c>
      <c r="I1538" s="289">
        <f t="shared" si="23"/>
        <v>95.632774276097223</v>
      </c>
      <c r="J1538" s="324"/>
    </row>
    <row r="1539" spans="1:10" s="271" customFormat="1" ht="22.5" x14ac:dyDescent="0.2">
      <c r="A1539" s="295" t="s">
        <v>724</v>
      </c>
      <c r="B1539" s="326">
        <v>923</v>
      </c>
      <c r="C1539" s="296">
        <v>7</v>
      </c>
      <c r="D1539" s="296">
        <v>9</v>
      </c>
      <c r="E1539" s="297">
        <v>720145200</v>
      </c>
      <c r="F1539" s="298">
        <v>600</v>
      </c>
      <c r="G1539" s="299">
        <v>55021.2</v>
      </c>
      <c r="H1539" s="299">
        <v>52618.3</v>
      </c>
      <c r="I1539" s="289">
        <f t="shared" si="23"/>
        <v>95.632774276097223</v>
      </c>
      <c r="J1539" s="324"/>
    </row>
    <row r="1540" spans="1:10" s="271" customFormat="1" ht="22.5" x14ac:dyDescent="0.2">
      <c r="A1540" s="295" t="s">
        <v>1273</v>
      </c>
      <c r="B1540" s="326">
        <v>923</v>
      </c>
      <c r="C1540" s="296">
        <v>7</v>
      </c>
      <c r="D1540" s="296">
        <v>9</v>
      </c>
      <c r="E1540" s="297">
        <v>720300000</v>
      </c>
      <c r="F1540" s="298"/>
      <c r="G1540" s="299">
        <v>18890</v>
      </c>
      <c r="H1540" s="299">
        <v>18011.2</v>
      </c>
      <c r="I1540" s="289">
        <f t="shared" si="23"/>
        <v>95.347803070407622</v>
      </c>
      <c r="J1540" s="324"/>
    </row>
    <row r="1541" spans="1:10" s="271" customFormat="1" ht="33.75" x14ac:dyDescent="0.2">
      <c r="A1541" s="295" t="s">
        <v>1274</v>
      </c>
      <c r="B1541" s="326">
        <v>923</v>
      </c>
      <c r="C1541" s="296">
        <v>7</v>
      </c>
      <c r="D1541" s="296">
        <v>9</v>
      </c>
      <c r="E1541" s="297">
        <v>720343550</v>
      </c>
      <c r="F1541" s="298"/>
      <c r="G1541" s="299">
        <v>18890</v>
      </c>
      <c r="H1541" s="299">
        <v>18011.2</v>
      </c>
      <c r="I1541" s="289">
        <f t="shared" si="23"/>
        <v>95.347803070407622</v>
      </c>
      <c r="J1541" s="324"/>
    </row>
    <row r="1542" spans="1:10" s="271" customFormat="1" ht="22.5" x14ac:dyDescent="0.2">
      <c r="A1542" s="295" t="s">
        <v>724</v>
      </c>
      <c r="B1542" s="326">
        <v>923</v>
      </c>
      <c r="C1542" s="296">
        <v>7</v>
      </c>
      <c r="D1542" s="296">
        <v>9</v>
      </c>
      <c r="E1542" s="297">
        <v>720343550</v>
      </c>
      <c r="F1542" s="298">
        <v>600</v>
      </c>
      <c r="G1542" s="299">
        <v>18890</v>
      </c>
      <c r="H1542" s="299">
        <v>18011.2</v>
      </c>
      <c r="I1542" s="289">
        <f t="shared" si="23"/>
        <v>95.347803070407622</v>
      </c>
      <c r="J1542" s="324"/>
    </row>
    <row r="1543" spans="1:10" s="271" customFormat="1" ht="11.25" x14ac:dyDescent="0.2">
      <c r="A1543" s="295" t="s">
        <v>1275</v>
      </c>
      <c r="B1543" s="326">
        <v>923</v>
      </c>
      <c r="C1543" s="296">
        <v>7</v>
      </c>
      <c r="D1543" s="296">
        <v>9</v>
      </c>
      <c r="E1543" s="297">
        <v>720400000</v>
      </c>
      <c r="F1543" s="298"/>
      <c r="G1543" s="299">
        <v>1372</v>
      </c>
      <c r="H1543" s="299">
        <v>1162.3</v>
      </c>
      <c r="I1543" s="289">
        <f t="shared" si="23"/>
        <v>84.71574344023324</v>
      </c>
      <c r="J1543" s="324"/>
    </row>
    <row r="1544" spans="1:10" s="271" customFormat="1" ht="11.25" x14ac:dyDescent="0.2">
      <c r="A1544" s="295" t="s">
        <v>1276</v>
      </c>
      <c r="B1544" s="326">
        <v>923</v>
      </c>
      <c r="C1544" s="296">
        <v>7</v>
      </c>
      <c r="D1544" s="296">
        <v>9</v>
      </c>
      <c r="E1544" s="297">
        <v>720443640</v>
      </c>
      <c r="F1544" s="298"/>
      <c r="G1544" s="299">
        <v>1372</v>
      </c>
      <c r="H1544" s="299">
        <v>1162.3</v>
      </c>
      <c r="I1544" s="289">
        <f t="shared" si="23"/>
        <v>84.71574344023324</v>
      </c>
      <c r="J1544" s="324"/>
    </row>
    <row r="1545" spans="1:10" s="271" customFormat="1" ht="11.25" x14ac:dyDescent="0.2">
      <c r="A1545" s="295" t="s">
        <v>698</v>
      </c>
      <c r="B1545" s="326">
        <v>923</v>
      </c>
      <c r="C1545" s="296">
        <v>7</v>
      </c>
      <c r="D1545" s="296">
        <v>9</v>
      </c>
      <c r="E1545" s="297">
        <v>720443640</v>
      </c>
      <c r="F1545" s="298">
        <v>200</v>
      </c>
      <c r="G1545" s="299">
        <v>18</v>
      </c>
      <c r="H1545" s="299">
        <v>17.899999999999999</v>
      </c>
      <c r="I1545" s="289">
        <f t="shared" si="23"/>
        <v>99.444444444444429</v>
      </c>
      <c r="J1545" s="324"/>
    </row>
    <row r="1546" spans="1:10" s="271" customFormat="1" ht="22.5" x14ac:dyDescent="0.2">
      <c r="A1546" s="295" t="s">
        <v>724</v>
      </c>
      <c r="B1546" s="326">
        <v>923</v>
      </c>
      <c r="C1546" s="296">
        <v>7</v>
      </c>
      <c r="D1546" s="296">
        <v>9</v>
      </c>
      <c r="E1546" s="297">
        <v>720443640</v>
      </c>
      <c r="F1546" s="298">
        <v>600</v>
      </c>
      <c r="G1546" s="299">
        <v>1354</v>
      </c>
      <c r="H1546" s="299">
        <v>1144.4000000000001</v>
      </c>
      <c r="I1546" s="289">
        <f t="shared" si="23"/>
        <v>84.519940915805023</v>
      </c>
      <c r="J1546" s="324"/>
    </row>
    <row r="1547" spans="1:10" s="271" customFormat="1" ht="22.5" x14ac:dyDescent="0.2">
      <c r="A1547" s="295" t="s">
        <v>1180</v>
      </c>
      <c r="B1547" s="326">
        <v>923</v>
      </c>
      <c r="C1547" s="296">
        <v>7</v>
      </c>
      <c r="D1547" s="296">
        <v>9</v>
      </c>
      <c r="E1547" s="297">
        <v>720500000</v>
      </c>
      <c r="F1547" s="298"/>
      <c r="G1547" s="299">
        <v>89485.2</v>
      </c>
      <c r="H1547" s="299">
        <v>82939.899999999994</v>
      </c>
      <c r="I1547" s="289">
        <f t="shared" si="23"/>
        <v>92.685606111401668</v>
      </c>
      <c r="J1547" s="324"/>
    </row>
    <row r="1548" spans="1:10" s="271" customFormat="1" ht="11.25" x14ac:dyDescent="0.2">
      <c r="A1548" s="295" t="s">
        <v>1277</v>
      </c>
      <c r="B1548" s="326">
        <v>923</v>
      </c>
      <c r="C1548" s="296">
        <v>7</v>
      </c>
      <c r="D1548" s="296">
        <v>9</v>
      </c>
      <c r="E1548" s="297">
        <v>720543621</v>
      </c>
      <c r="F1548" s="298"/>
      <c r="G1548" s="299">
        <v>88928.2</v>
      </c>
      <c r="H1548" s="299">
        <v>82412.7</v>
      </c>
      <c r="I1548" s="289">
        <f t="shared" si="23"/>
        <v>92.673302731866841</v>
      </c>
      <c r="J1548" s="324"/>
    </row>
    <row r="1549" spans="1:10" s="271" customFormat="1" ht="33.75" x14ac:dyDescent="0.2">
      <c r="A1549" s="295" t="s">
        <v>695</v>
      </c>
      <c r="B1549" s="326">
        <v>923</v>
      </c>
      <c r="C1549" s="296">
        <v>7</v>
      </c>
      <c r="D1549" s="296">
        <v>9</v>
      </c>
      <c r="E1549" s="297">
        <v>720543621</v>
      </c>
      <c r="F1549" s="298">
        <v>100</v>
      </c>
      <c r="G1549" s="299">
        <v>65.2</v>
      </c>
      <c r="H1549" s="299">
        <v>46.7</v>
      </c>
      <c r="I1549" s="289">
        <f t="shared" si="23"/>
        <v>71.625766871165638</v>
      </c>
      <c r="J1549" s="324"/>
    </row>
    <row r="1550" spans="1:10" s="271" customFormat="1" ht="11.25" x14ac:dyDescent="0.2">
      <c r="A1550" s="295" t="s">
        <v>698</v>
      </c>
      <c r="B1550" s="326">
        <v>923</v>
      </c>
      <c r="C1550" s="296">
        <v>7</v>
      </c>
      <c r="D1550" s="296">
        <v>9</v>
      </c>
      <c r="E1550" s="297">
        <v>720543621</v>
      </c>
      <c r="F1550" s="298">
        <v>200</v>
      </c>
      <c r="G1550" s="299">
        <v>86072.3</v>
      </c>
      <c r="H1550" s="299">
        <v>79575.3</v>
      </c>
      <c r="I1550" s="289">
        <f t="shared" ref="I1550:I1613" si="24">+H1550/G1550*100</f>
        <v>92.451694679937674</v>
      </c>
      <c r="J1550" s="324"/>
    </row>
    <row r="1551" spans="1:10" s="271" customFormat="1" ht="22.5" x14ac:dyDescent="0.2">
      <c r="A1551" s="295" t="s">
        <v>724</v>
      </c>
      <c r="B1551" s="326">
        <v>923</v>
      </c>
      <c r="C1551" s="296">
        <v>7</v>
      </c>
      <c r="D1551" s="296">
        <v>9</v>
      </c>
      <c r="E1551" s="297">
        <v>720543621</v>
      </c>
      <c r="F1551" s="298">
        <v>600</v>
      </c>
      <c r="G1551" s="299">
        <v>2788.2</v>
      </c>
      <c r="H1551" s="299">
        <v>2788.2</v>
      </c>
      <c r="I1551" s="289">
        <f t="shared" si="24"/>
        <v>100</v>
      </c>
      <c r="J1551" s="324"/>
    </row>
    <row r="1552" spans="1:10" s="271" customFormat="1" ht="11.25" x14ac:dyDescent="0.2">
      <c r="A1552" s="295" t="s">
        <v>713</v>
      </c>
      <c r="B1552" s="326">
        <v>923</v>
      </c>
      <c r="C1552" s="296">
        <v>7</v>
      </c>
      <c r="D1552" s="296">
        <v>9</v>
      </c>
      <c r="E1552" s="297">
        <v>720543621</v>
      </c>
      <c r="F1552" s="298">
        <v>800</v>
      </c>
      <c r="G1552" s="299">
        <v>2.5</v>
      </c>
      <c r="H1552" s="299">
        <v>2.5</v>
      </c>
      <c r="I1552" s="289">
        <f t="shared" si="24"/>
        <v>100</v>
      </c>
      <c r="J1552" s="324"/>
    </row>
    <row r="1553" spans="1:10" s="271" customFormat="1" ht="11.25" x14ac:dyDescent="0.2">
      <c r="A1553" s="295" t="s">
        <v>1278</v>
      </c>
      <c r="B1553" s="326">
        <v>923</v>
      </c>
      <c r="C1553" s="296">
        <v>7</v>
      </c>
      <c r="D1553" s="296">
        <v>9</v>
      </c>
      <c r="E1553" s="297">
        <v>720543670</v>
      </c>
      <c r="F1553" s="298"/>
      <c r="G1553" s="299">
        <v>557</v>
      </c>
      <c r="H1553" s="299">
        <v>527.20000000000005</v>
      </c>
      <c r="I1553" s="289">
        <f t="shared" si="24"/>
        <v>94.649910233393186</v>
      </c>
      <c r="J1553" s="324"/>
    </row>
    <row r="1554" spans="1:10" s="271" customFormat="1" ht="11.25" x14ac:dyDescent="0.2">
      <c r="A1554" s="295" t="s">
        <v>698</v>
      </c>
      <c r="B1554" s="326">
        <v>923</v>
      </c>
      <c r="C1554" s="296">
        <v>7</v>
      </c>
      <c r="D1554" s="296">
        <v>9</v>
      </c>
      <c r="E1554" s="297">
        <v>720543670</v>
      </c>
      <c r="F1554" s="298">
        <v>200</v>
      </c>
      <c r="G1554" s="299">
        <v>557</v>
      </c>
      <c r="H1554" s="299">
        <v>527.20000000000005</v>
      </c>
      <c r="I1554" s="289">
        <f t="shared" si="24"/>
        <v>94.649910233393186</v>
      </c>
      <c r="J1554" s="324"/>
    </row>
    <row r="1555" spans="1:10" s="271" customFormat="1" ht="11.25" x14ac:dyDescent="0.2">
      <c r="A1555" s="295" t="s">
        <v>1245</v>
      </c>
      <c r="B1555" s="326">
        <v>923</v>
      </c>
      <c r="C1555" s="296">
        <v>7</v>
      </c>
      <c r="D1555" s="296">
        <v>9</v>
      </c>
      <c r="E1555" s="297">
        <v>720700000</v>
      </c>
      <c r="F1555" s="298"/>
      <c r="G1555" s="299">
        <v>150</v>
      </c>
      <c r="H1555" s="299">
        <v>150</v>
      </c>
      <c r="I1555" s="289">
        <f t="shared" si="24"/>
        <v>100</v>
      </c>
      <c r="J1555" s="324"/>
    </row>
    <row r="1556" spans="1:10" s="271" customFormat="1" ht="22.5" x14ac:dyDescent="0.2">
      <c r="A1556" s="295" t="s">
        <v>1279</v>
      </c>
      <c r="B1556" s="326">
        <v>923</v>
      </c>
      <c r="C1556" s="296">
        <v>7</v>
      </c>
      <c r="D1556" s="296">
        <v>9</v>
      </c>
      <c r="E1556" s="297">
        <v>720743622</v>
      </c>
      <c r="F1556" s="298"/>
      <c r="G1556" s="299">
        <v>150</v>
      </c>
      <c r="H1556" s="299">
        <v>150</v>
      </c>
      <c r="I1556" s="289">
        <f t="shared" si="24"/>
        <v>100</v>
      </c>
      <c r="J1556" s="324"/>
    </row>
    <row r="1557" spans="1:10" s="271" customFormat="1" ht="22.5" x14ac:dyDescent="0.2">
      <c r="A1557" s="295" t="s">
        <v>724</v>
      </c>
      <c r="B1557" s="326">
        <v>923</v>
      </c>
      <c r="C1557" s="296">
        <v>7</v>
      </c>
      <c r="D1557" s="296">
        <v>9</v>
      </c>
      <c r="E1557" s="297">
        <v>720743622</v>
      </c>
      <c r="F1557" s="298">
        <v>600</v>
      </c>
      <c r="G1557" s="299">
        <v>150</v>
      </c>
      <c r="H1557" s="299">
        <v>150</v>
      </c>
      <c r="I1557" s="289">
        <f t="shared" si="24"/>
        <v>100</v>
      </c>
      <c r="J1557" s="324"/>
    </row>
    <row r="1558" spans="1:10" s="271" customFormat="1" ht="11.25" x14ac:dyDescent="0.2">
      <c r="A1558" s="295" t="s">
        <v>1184</v>
      </c>
      <c r="B1558" s="326">
        <v>923</v>
      </c>
      <c r="C1558" s="296">
        <v>7</v>
      </c>
      <c r="D1558" s="296">
        <v>9</v>
      </c>
      <c r="E1558" s="297">
        <v>720800000</v>
      </c>
      <c r="F1558" s="298"/>
      <c r="G1558" s="299">
        <v>23000</v>
      </c>
      <c r="H1558" s="299">
        <v>23000</v>
      </c>
      <c r="I1558" s="289">
        <f t="shared" si="24"/>
        <v>100</v>
      </c>
      <c r="J1558" s="324"/>
    </row>
    <row r="1559" spans="1:10" s="271" customFormat="1" ht="33.75" x14ac:dyDescent="0.2">
      <c r="A1559" s="295" t="s">
        <v>1280</v>
      </c>
      <c r="B1559" s="326">
        <v>923</v>
      </c>
      <c r="C1559" s="296">
        <v>7</v>
      </c>
      <c r="D1559" s="296">
        <v>9</v>
      </c>
      <c r="E1559" s="297" t="s">
        <v>1281</v>
      </c>
      <c r="F1559" s="298"/>
      <c r="G1559" s="299">
        <v>23000</v>
      </c>
      <c r="H1559" s="299">
        <v>23000</v>
      </c>
      <c r="I1559" s="289">
        <f t="shared" si="24"/>
        <v>100</v>
      </c>
      <c r="J1559" s="324"/>
    </row>
    <row r="1560" spans="1:10" s="271" customFormat="1" ht="11.25" x14ac:dyDescent="0.2">
      <c r="A1560" s="295" t="s">
        <v>707</v>
      </c>
      <c r="B1560" s="326">
        <v>923</v>
      </c>
      <c r="C1560" s="296">
        <v>7</v>
      </c>
      <c r="D1560" s="296">
        <v>9</v>
      </c>
      <c r="E1560" s="297" t="s">
        <v>1281</v>
      </c>
      <c r="F1560" s="298">
        <v>300</v>
      </c>
      <c r="G1560" s="299">
        <v>23000</v>
      </c>
      <c r="H1560" s="299">
        <v>23000</v>
      </c>
      <c r="I1560" s="289">
        <f t="shared" si="24"/>
        <v>100</v>
      </c>
      <c r="J1560" s="324"/>
    </row>
    <row r="1561" spans="1:10" s="271" customFormat="1" ht="11.25" x14ac:dyDescent="0.2">
      <c r="A1561" s="295" t="s">
        <v>1188</v>
      </c>
      <c r="B1561" s="326">
        <v>923</v>
      </c>
      <c r="C1561" s="296">
        <v>7</v>
      </c>
      <c r="D1561" s="296">
        <v>9</v>
      </c>
      <c r="E1561" s="297" t="s">
        <v>1189</v>
      </c>
      <c r="F1561" s="298"/>
      <c r="G1561" s="299">
        <v>46916.5</v>
      </c>
      <c r="H1561" s="299">
        <v>35843</v>
      </c>
      <c r="I1561" s="289">
        <f t="shared" si="24"/>
        <v>76.397429475770778</v>
      </c>
      <c r="J1561" s="324"/>
    </row>
    <row r="1562" spans="1:10" s="285" customFormat="1" ht="33.75" x14ac:dyDescent="0.15">
      <c r="A1562" s="295" t="s">
        <v>1282</v>
      </c>
      <c r="B1562" s="326">
        <v>923</v>
      </c>
      <c r="C1562" s="296">
        <v>7</v>
      </c>
      <c r="D1562" s="296">
        <v>9</v>
      </c>
      <c r="E1562" s="297" t="s">
        <v>1283</v>
      </c>
      <c r="F1562" s="298"/>
      <c r="G1562" s="299">
        <v>46916.5</v>
      </c>
      <c r="H1562" s="299">
        <v>35843</v>
      </c>
      <c r="I1562" s="289">
        <f t="shared" si="24"/>
        <v>76.397429475770778</v>
      </c>
      <c r="J1562" s="324"/>
    </row>
    <row r="1563" spans="1:10" s="271" customFormat="1" ht="11.25" x14ac:dyDescent="0.2">
      <c r="A1563" s="295" t="s">
        <v>698</v>
      </c>
      <c r="B1563" s="326">
        <v>923</v>
      </c>
      <c r="C1563" s="296">
        <v>7</v>
      </c>
      <c r="D1563" s="296">
        <v>9</v>
      </c>
      <c r="E1563" s="297" t="s">
        <v>1283</v>
      </c>
      <c r="F1563" s="298">
        <v>200</v>
      </c>
      <c r="G1563" s="299">
        <v>46916.5</v>
      </c>
      <c r="H1563" s="299">
        <v>35843</v>
      </c>
      <c r="I1563" s="289">
        <f t="shared" si="24"/>
        <v>76.397429475770778</v>
      </c>
      <c r="J1563" s="324"/>
    </row>
    <row r="1564" spans="1:10" s="271" customFormat="1" ht="11.25" x14ac:dyDescent="0.2">
      <c r="A1564" s="295" t="s">
        <v>1284</v>
      </c>
      <c r="B1564" s="326">
        <v>923</v>
      </c>
      <c r="C1564" s="296">
        <v>7</v>
      </c>
      <c r="D1564" s="296">
        <v>9</v>
      </c>
      <c r="E1564" s="297" t="s">
        <v>1285</v>
      </c>
      <c r="F1564" s="298"/>
      <c r="G1564" s="299">
        <v>219139.8</v>
      </c>
      <c r="H1564" s="299">
        <v>213700.5</v>
      </c>
      <c r="I1564" s="289">
        <f t="shared" si="24"/>
        <v>97.517885842736007</v>
      </c>
      <c r="J1564" s="324"/>
    </row>
    <row r="1565" spans="1:10" s="271" customFormat="1" ht="22.5" x14ac:dyDescent="0.2">
      <c r="A1565" s="295" t="s">
        <v>1286</v>
      </c>
      <c r="B1565" s="326">
        <v>923</v>
      </c>
      <c r="C1565" s="296">
        <v>7</v>
      </c>
      <c r="D1565" s="296">
        <v>9</v>
      </c>
      <c r="E1565" s="297" t="s">
        <v>1287</v>
      </c>
      <c r="F1565" s="298"/>
      <c r="G1565" s="299">
        <v>219139.8</v>
      </c>
      <c r="H1565" s="299">
        <v>213700.5</v>
      </c>
      <c r="I1565" s="289">
        <f t="shared" si="24"/>
        <v>97.517885842736007</v>
      </c>
      <c r="J1565" s="324"/>
    </row>
    <row r="1566" spans="1:10" s="271" customFormat="1" ht="11.25" x14ac:dyDescent="0.2">
      <c r="A1566" s="295" t="s">
        <v>698</v>
      </c>
      <c r="B1566" s="326">
        <v>923</v>
      </c>
      <c r="C1566" s="296">
        <v>7</v>
      </c>
      <c r="D1566" s="296">
        <v>9</v>
      </c>
      <c r="E1566" s="297" t="s">
        <v>1287</v>
      </c>
      <c r="F1566" s="298">
        <v>200</v>
      </c>
      <c r="G1566" s="299">
        <v>219139.8</v>
      </c>
      <c r="H1566" s="299">
        <v>213700.5</v>
      </c>
      <c r="I1566" s="289">
        <f t="shared" si="24"/>
        <v>97.517885842736007</v>
      </c>
      <c r="J1566" s="324"/>
    </row>
    <row r="1567" spans="1:10" s="271" customFormat="1" ht="11.25" x14ac:dyDescent="0.2">
      <c r="A1567" s="295" t="s">
        <v>1227</v>
      </c>
      <c r="B1567" s="326">
        <v>923</v>
      </c>
      <c r="C1567" s="296">
        <v>7</v>
      </c>
      <c r="D1567" s="296">
        <v>9</v>
      </c>
      <c r="E1567" s="297">
        <v>740000000</v>
      </c>
      <c r="F1567" s="298"/>
      <c r="G1567" s="299">
        <v>25521</v>
      </c>
      <c r="H1567" s="299">
        <v>24927.7</v>
      </c>
      <c r="I1567" s="289">
        <f t="shared" si="24"/>
        <v>97.675247835116181</v>
      </c>
      <c r="J1567" s="324"/>
    </row>
    <row r="1568" spans="1:10" s="271" customFormat="1" ht="22.5" x14ac:dyDescent="0.2">
      <c r="A1568" s="295" t="s">
        <v>1228</v>
      </c>
      <c r="B1568" s="326">
        <v>923</v>
      </c>
      <c r="C1568" s="296">
        <v>7</v>
      </c>
      <c r="D1568" s="296">
        <v>9</v>
      </c>
      <c r="E1568" s="297">
        <v>740100000</v>
      </c>
      <c r="F1568" s="298"/>
      <c r="G1568" s="299">
        <v>25521</v>
      </c>
      <c r="H1568" s="299">
        <v>24927.7</v>
      </c>
      <c r="I1568" s="289">
        <f t="shared" si="24"/>
        <v>97.675247835116181</v>
      </c>
      <c r="J1568" s="324"/>
    </row>
    <row r="1569" spans="1:10" s="271" customFormat="1" ht="33.75" x14ac:dyDescent="0.2">
      <c r="A1569" s="295" t="s">
        <v>1288</v>
      </c>
      <c r="B1569" s="326">
        <v>923</v>
      </c>
      <c r="C1569" s="296">
        <v>7</v>
      </c>
      <c r="D1569" s="296">
        <v>9</v>
      </c>
      <c r="E1569" s="297">
        <v>740142720</v>
      </c>
      <c r="F1569" s="298"/>
      <c r="G1569" s="299">
        <v>25521</v>
      </c>
      <c r="H1569" s="299">
        <v>24927.7</v>
      </c>
      <c r="I1569" s="289">
        <f t="shared" si="24"/>
        <v>97.675247835116181</v>
      </c>
      <c r="J1569" s="324"/>
    </row>
    <row r="1570" spans="1:10" s="271" customFormat="1" ht="22.5" x14ac:dyDescent="0.2">
      <c r="A1570" s="295" t="s">
        <v>724</v>
      </c>
      <c r="B1570" s="326">
        <v>923</v>
      </c>
      <c r="C1570" s="296">
        <v>7</v>
      </c>
      <c r="D1570" s="296">
        <v>9</v>
      </c>
      <c r="E1570" s="297">
        <v>740142720</v>
      </c>
      <c r="F1570" s="298">
        <v>600</v>
      </c>
      <c r="G1570" s="299">
        <v>25521</v>
      </c>
      <c r="H1570" s="299">
        <v>24927.7</v>
      </c>
      <c r="I1570" s="289">
        <f t="shared" si="24"/>
        <v>97.675247835116181</v>
      </c>
      <c r="J1570" s="324"/>
    </row>
    <row r="1571" spans="1:10" s="271" customFormat="1" ht="22.5" x14ac:dyDescent="0.2">
      <c r="A1571" s="295" t="s">
        <v>1289</v>
      </c>
      <c r="B1571" s="326">
        <v>923</v>
      </c>
      <c r="C1571" s="296">
        <v>7</v>
      </c>
      <c r="D1571" s="296">
        <v>9</v>
      </c>
      <c r="E1571" s="297">
        <v>750000000</v>
      </c>
      <c r="F1571" s="298"/>
      <c r="G1571" s="299">
        <v>31008</v>
      </c>
      <c r="H1571" s="299">
        <v>30695.5</v>
      </c>
      <c r="I1571" s="289">
        <f t="shared" si="24"/>
        <v>98.992195562435498</v>
      </c>
      <c r="J1571" s="324"/>
    </row>
    <row r="1572" spans="1:10" s="271" customFormat="1" ht="33.75" x14ac:dyDescent="0.2">
      <c r="A1572" s="295" t="s">
        <v>1290</v>
      </c>
      <c r="B1572" s="326">
        <v>923</v>
      </c>
      <c r="C1572" s="296">
        <v>7</v>
      </c>
      <c r="D1572" s="296">
        <v>9</v>
      </c>
      <c r="E1572" s="297">
        <v>750043500</v>
      </c>
      <c r="F1572" s="298"/>
      <c r="G1572" s="299">
        <v>31008</v>
      </c>
      <c r="H1572" s="299">
        <v>30695.5</v>
      </c>
      <c r="I1572" s="289">
        <f t="shared" si="24"/>
        <v>98.992195562435498</v>
      </c>
      <c r="J1572" s="324"/>
    </row>
    <row r="1573" spans="1:10" s="271" customFormat="1" ht="11.25" x14ac:dyDescent="0.2">
      <c r="A1573" s="295" t="s">
        <v>698</v>
      </c>
      <c r="B1573" s="326">
        <v>923</v>
      </c>
      <c r="C1573" s="296">
        <v>7</v>
      </c>
      <c r="D1573" s="296">
        <v>9</v>
      </c>
      <c r="E1573" s="297">
        <v>750043500</v>
      </c>
      <c r="F1573" s="298">
        <v>200</v>
      </c>
      <c r="G1573" s="299">
        <v>500</v>
      </c>
      <c r="H1573" s="299">
        <v>250.7</v>
      </c>
      <c r="I1573" s="289">
        <f t="shared" si="24"/>
        <v>50.139999999999993</v>
      </c>
      <c r="J1573" s="324"/>
    </row>
    <row r="1574" spans="1:10" s="271" customFormat="1" ht="22.5" x14ac:dyDescent="0.2">
      <c r="A1574" s="295" t="s">
        <v>724</v>
      </c>
      <c r="B1574" s="326">
        <v>923</v>
      </c>
      <c r="C1574" s="296">
        <v>7</v>
      </c>
      <c r="D1574" s="296">
        <v>9</v>
      </c>
      <c r="E1574" s="297">
        <v>750043500</v>
      </c>
      <c r="F1574" s="298">
        <v>600</v>
      </c>
      <c r="G1574" s="299">
        <v>30508</v>
      </c>
      <c r="H1574" s="299">
        <v>30444.799999999999</v>
      </c>
      <c r="I1574" s="289">
        <f t="shared" si="24"/>
        <v>99.792841221974555</v>
      </c>
      <c r="J1574" s="324"/>
    </row>
    <row r="1575" spans="1:10" s="271" customFormat="1" ht="11.25" x14ac:dyDescent="0.2">
      <c r="A1575" s="295" t="s">
        <v>1291</v>
      </c>
      <c r="B1575" s="326">
        <v>923</v>
      </c>
      <c r="C1575" s="296">
        <v>7</v>
      </c>
      <c r="D1575" s="296">
        <v>9</v>
      </c>
      <c r="E1575" s="297">
        <v>770000000</v>
      </c>
      <c r="F1575" s="298"/>
      <c r="G1575" s="299">
        <v>1300</v>
      </c>
      <c r="H1575" s="299">
        <v>1300</v>
      </c>
      <c r="I1575" s="289">
        <f t="shared" si="24"/>
        <v>100</v>
      </c>
      <c r="J1575" s="324"/>
    </row>
    <row r="1576" spans="1:10" s="271" customFormat="1" ht="11.25" x14ac:dyDescent="0.2">
      <c r="A1576" s="295" t="s">
        <v>1292</v>
      </c>
      <c r="B1576" s="326">
        <v>923</v>
      </c>
      <c r="C1576" s="296">
        <v>7</v>
      </c>
      <c r="D1576" s="296">
        <v>9</v>
      </c>
      <c r="E1576" s="297">
        <v>770200000</v>
      </c>
      <c r="F1576" s="298"/>
      <c r="G1576" s="299">
        <v>1300</v>
      </c>
      <c r="H1576" s="299">
        <v>1300</v>
      </c>
      <c r="I1576" s="289">
        <f t="shared" si="24"/>
        <v>100</v>
      </c>
      <c r="J1576" s="324"/>
    </row>
    <row r="1577" spans="1:10" s="271" customFormat="1" ht="22.5" x14ac:dyDescent="0.2">
      <c r="A1577" s="295" t="s">
        <v>1293</v>
      </c>
      <c r="B1577" s="326">
        <v>923</v>
      </c>
      <c r="C1577" s="296">
        <v>7</v>
      </c>
      <c r="D1577" s="296">
        <v>9</v>
      </c>
      <c r="E1577" s="297">
        <v>770243620</v>
      </c>
      <c r="F1577" s="298"/>
      <c r="G1577" s="299">
        <v>1300</v>
      </c>
      <c r="H1577" s="299">
        <v>1300</v>
      </c>
      <c r="I1577" s="289">
        <f t="shared" si="24"/>
        <v>100</v>
      </c>
      <c r="J1577" s="324"/>
    </row>
    <row r="1578" spans="1:10" s="271" customFormat="1" ht="11.25" x14ac:dyDescent="0.2">
      <c r="A1578" s="295" t="s">
        <v>698</v>
      </c>
      <c r="B1578" s="326">
        <v>923</v>
      </c>
      <c r="C1578" s="296">
        <v>7</v>
      </c>
      <c r="D1578" s="296">
        <v>9</v>
      </c>
      <c r="E1578" s="297">
        <v>770243620</v>
      </c>
      <c r="F1578" s="298">
        <v>200</v>
      </c>
      <c r="G1578" s="299">
        <v>1300</v>
      </c>
      <c r="H1578" s="299">
        <v>1300</v>
      </c>
      <c r="I1578" s="289">
        <f t="shared" si="24"/>
        <v>100</v>
      </c>
      <c r="J1578" s="324"/>
    </row>
    <row r="1579" spans="1:10" s="271" customFormat="1" ht="22.5" x14ac:dyDescent="0.2">
      <c r="A1579" s="295" t="s">
        <v>1294</v>
      </c>
      <c r="B1579" s="326">
        <v>923</v>
      </c>
      <c r="C1579" s="296">
        <v>7</v>
      </c>
      <c r="D1579" s="296">
        <v>9</v>
      </c>
      <c r="E1579" s="297">
        <v>790000000</v>
      </c>
      <c r="F1579" s="298"/>
      <c r="G1579" s="299">
        <v>2719.3</v>
      </c>
      <c r="H1579" s="299">
        <v>154.80000000000001</v>
      </c>
      <c r="I1579" s="289">
        <f t="shared" si="24"/>
        <v>5.6926414886183947</v>
      </c>
      <c r="J1579" s="324"/>
    </row>
    <row r="1580" spans="1:10" s="271" customFormat="1" ht="11.25" x14ac:dyDescent="0.2">
      <c r="A1580" s="295" t="s">
        <v>1295</v>
      </c>
      <c r="B1580" s="326">
        <v>923</v>
      </c>
      <c r="C1580" s="296">
        <v>7</v>
      </c>
      <c r="D1580" s="296">
        <v>9</v>
      </c>
      <c r="E1580" s="297">
        <v>790043600</v>
      </c>
      <c r="F1580" s="298"/>
      <c r="G1580" s="299">
        <v>2319.3000000000002</v>
      </c>
      <c r="H1580" s="299">
        <v>154.80000000000001</v>
      </c>
      <c r="I1580" s="289">
        <f t="shared" si="24"/>
        <v>6.674427629025999</v>
      </c>
      <c r="J1580" s="324"/>
    </row>
    <row r="1581" spans="1:10" s="271" customFormat="1" ht="11.25" x14ac:dyDescent="0.2">
      <c r="A1581" s="295" t="s">
        <v>698</v>
      </c>
      <c r="B1581" s="326">
        <v>923</v>
      </c>
      <c r="C1581" s="296">
        <v>7</v>
      </c>
      <c r="D1581" s="296">
        <v>9</v>
      </c>
      <c r="E1581" s="297">
        <v>790043600</v>
      </c>
      <c r="F1581" s="298">
        <v>200</v>
      </c>
      <c r="G1581" s="299">
        <v>235.3</v>
      </c>
      <c r="H1581" s="299">
        <v>154.80000000000001</v>
      </c>
      <c r="I1581" s="289">
        <f t="shared" si="24"/>
        <v>65.788355291117725</v>
      </c>
      <c r="J1581" s="324"/>
    </row>
    <row r="1582" spans="1:10" s="271" customFormat="1" ht="11.25" x14ac:dyDescent="0.2">
      <c r="A1582" s="295" t="s">
        <v>707</v>
      </c>
      <c r="B1582" s="326">
        <v>923</v>
      </c>
      <c r="C1582" s="296">
        <v>7</v>
      </c>
      <c r="D1582" s="296">
        <v>9</v>
      </c>
      <c r="E1582" s="297">
        <v>790043600</v>
      </c>
      <c r="F1582" s="298">
        <v>300</v>
      </c>
      <c r="G1582" s="299">
        <v>2084</v>
      </c>
      <c r="H1582" s="299">
        <v>0</v>
      </c>
      <c r="I1582" s="289">
        <f t="shared" si="24"/>
        <v>0</v>
      </c>
      <c r="J1582" s="324"/>
    </row>
    <row r="1583" spans="1:10" s="271" customFormat="1" ht="22.5" x14ac:dyDescent="0.2">
      <c r="A1583" s="295" t="s">
        <v>1296</v>
      </c>
      <c r="B1583" s="326">
        <v>923</v>
      </c>
      <c r="C1583" s="296">
        <v>7</v>
      </c>
      <c r="D1583" s="296">
        <v>9</v>
      </c>
      <c r="E1583" s="297">
        <v>790073600</v>
      </c>
      <c r="F1583" s="298"/>
      <c r="G1583" s="299">
        <v>400</v>
      </c>
      <c r="H1583" s="299">
        <v>0</v>
      </c>
      <c r="I1583" s="289">
        <f t="shared" si="24"/>
        <v>0</v>
      </c>
      <c r="J1583" s="324"/>
    </row>
    <row r="1584" spans="1:10" s="271" customFormat="1" ht="11.25" x14ac:dyDescent="0.2">
      <c r="A1584" s="295" t="s">
        <v>710</v>
      </c>
      <c r="B1584" s="326">
        <v>923</v>
      </c>
      <c r="C1584" s="296">
        <v>7</v>
      </c>
      <c r="D1584" s="296">
        <v>9</v>
      </c>
      <c r="E1584" s="297">
        <v>790073600</v>
      </c>
      <c r="F1584" s="298">
        <v>500</v>
      </c>
      <c r="G1584" s="299">
        <v>400</v>
      </c>
      <c r="H1584" s="299">
        <v>0</v>
      </c>
      <c r="I1584" s="289">
        <f t="shared" si="24"/>
        <v>0</v>
      </c>
      <c r="J1584" s="324"/>
    </row>
    <row r="1585" spans="1:10" s="271" customFormat="1" ht="22.5" x14ac:dyDescent="0.2">
      <c r="A1585" s="295" t="s">
        <v>1297</v>
      </c>
      <c r="B1585" s="326">
        <v>923</v>
      </c>
      <c r="C1585" s="296">
        <v>7</v>
      </c>
      <c r="D1585" s="296">
        <v>9</v>
      </c>
      <c r="E1585" s="297">
        <v>1500000000</v>
      </c>
      <c r="F1585" s="298"/>
      <c r="G1585" s="299">
        <v>4688.3</v>
      </c>
      <c r="H1585" s="299">
        <v>4369.7</v>
      </c>
      <c r="I1585" s="289">
        <f t="shared" si="24"/>
        <v>93.204359789262625</v>
      </c>
      <c r="J1585" s="324"/>
    </row>
    <row r="1586" spans="1:10" s="271" customFormat="1" ht="22.5" x14ac:dyDescent="0.2">
      <c r="A1586" s="295" t="s">
        <v>1298</v>
      </c>
      <c r="B1586" s="326">
        <v>923</v>
      </c>
      <c r="C1586" s="296">
        <v>7</v>
      </c>
      <c r="D1586" s="296">
        <v>9</v>
      </c>
      <c r="E1586" s="297">
        <v>1510000000</v>
      </c>
      <c r="F1586" s="298"/>
      <c r="G1586" s="299">
        <v>4688.3</v>
      </c>
      <c r="H1586" s="299">
        <v>4369.7</v>
      </c>
      <c r="I1586" s="289">
        <f t="shared" si="24"/>
        <v>93.204359789262625</v>
      </c>
      <c r="J1586" s="324"/>
    </row>
    <row r="1587" spans="1:10" s="271" customFormat="1" ht="22.5" x14ac:dyDescent="0.2">
      <c r="A1587" s="295" t="s">
        <v>1298</v>
      </c>
      <c r="B1587" s="326">
        <v>923</v>
      </c>
      <c r="C1587" s="296">
        <v>7</v>
      </c>
      <c r="D1587" s="296">
        <v>9</v>
      </c>
      <c r="E1587" s="297">
        <v>1510000280</v>
      </c>
      <c r="F1587" s="298"/>
      <c r="G1587" s="299">
        <v>4688.3</v>
      </c>
      <c r="H1587" s="299">
        <v>4369.7</v>
      </c>
      <c r="I1587" s="289">
        <f t="shared" si="24"/>
        <v>93.204359789262625</v>
      </c>
      <c r="J1587" s="324"/>
    </row>
    <row r="1588" spans="1:10" s="271" customFormat="1" ht="11.25" x14ac:dyDescent="0.2">
      <c r="A1588" s="295" t="s">
        <v>698</v>
      </c>
      <c r="B1588" s="326">
        <v>923</v>
      </c>
      <c r="C1588" s="296">
        <v>7</v>
      </c>
      <c r="D1588" s="296">
        <v>9</v>
      </c>
      <c r="E1588" s="297">
        <v>1510000280</v>
      </c>
      <c r="F1588" s="298">
        <v>200</v>
      </c>
      <c r="G1588" s="299">
        <v>1406</v>
      </c>
      <c r="H1588" s="299">
        <v>1092.5</v>
      </c>
      <c r="I1588" s="289">
        <f t="shared" si="24"/>
        <v>77.702702702702695</v>
      </c>
      <c r="J1588" s="324"/>
    </row>
    <row r="1589" spans="1:10" s="271" customFormat="1" ht="22.5" x14ac:dyDescent="0.2">
      <c r="A1589" s="295" t="s">
        <v>724</v>
      </c>
      <c r="B1589" s="326">
        <v>923</v>
      </c>
      <c r="C1589" s="296">
        <v>7</v>
      </c>
      <c r="D1589" s="296">
        <v>9</v>
      </c>
      <c r="E1589" s="297">
        <v>1510000280</v>
      </c>
      <c r="F1589" s="298">
        <v>600</v>
      </c>
      <c r="G1589" s="299">
        <v>3282.3</v>
      </c>
      <c r="H1589" s="299">
        <v>3277.2</v>
      </c>
      <c r="I1589" s="289">
        <f t="shared" si="24"/>
        <v>99.844621149803487</v>
      </c>
      <c r="J1589" s="324"/>
    </row>
    <row r="1590" spans="1:10" s="271" customFormat="1" ht="22.5" x14ac:dyDescent="0.2">
      <c r="A1590" s="295" t="s">
        <v>1265</v>
      </c>
      <c r="B1590" s="326">
        <v>923</v>
      </c>
      <c r="C1590" s="296">
        <v>7</v>
      </c>
      <c r="D1590" s="296">
        <v>9</v>
      </c>
      <c r="E1590" s="297">
        <v>2700000000</v>
      </c>
      <c r="F1590" s="298"/>
      <c r="G1590" s="299">
        <v>525</v>
      </c>
      <c r="H1590" s="299">
        <v>0</v>
      </c>
      <c r="I1590" s="289">
        <f t="shared" si="24"/>
        <v>0</v>
      </c>
      <c r="J1590" s="324"/>
    </row>
    <row r="1591" spans="1:10" s="271" customFormat="1" ht="22.5" x14ac:dyDescent="0.2">
      <c r="A1591" s="295" t="s">
        <v>1266</v>
      </c>
      <c r="B1591" s="326">
        <v>923</v>
      </c>
      <c r="C1591" s="296">
        <v>7</v>
      </c>
      <c r="D1591" s="296">
        <v>9</v>
      </c>
      <c r="E1591" s="297">
        <v>2700100000</v>
      </c>
      <c r="F1591" s="298"/>
      <c r="G1591" s="299">
        <v>525</v>
      </c>
      <c r="H1591" s="299">
        <v>0</v>
      </c>
      <c r="I1591" s="289">
        <f t="shared" si="24"/>
        <v>0</v>
      </c>
      <c r="J1591" s="324"/>
    </row>
    <row r="1592" spans="1:10" s="271" customFormat="1" ht="11.25" x14ac:dyDescent="0.2">
      <c r="A1592" s="295" t="s">
        <v>1267</v>
      </c>
      <c r="B1592" s="326">
        <v>923</v>
      </c>
      <c r="C1592" s="296">
        <v>7</v>
      </c>
      <c r="D1592" s="296">
        <v>9</v>
      </c>
      <c r="E1592" s="297">
        <v>2700102000</v>
      </c>
      <c r="F1592" s="298"/>
      <c r="G1592" s="299">
        <v>525</v>
      </c>
      <c r="H1592" s="299">
        <v>0</v>
      </c>
      <c r="I1592" s="289">
        <f t="shared" si="24"/>
        <v>0</v>
      </c>
      <c r="J1592" s="324"/>
    </row>
    <row r="1593" spans="1:10" s="271" customFormat="1" ht="11.25" x14ac:dyDescent="0.2">
      <c r="A1593" s="295" t="s">
        <v>698</v>
      </c>
      <c r="B1593" s="326">
        <v>923</v>
      </c>
      <c r="C1593" s="296">
        <v>7</v>
      </c>
      <c r="D1593" s="296">
        <v>9</v>
      </c>
      <c r="E1593" s="297">
        <v>2700102000</v>
      </c>
      <c r="F1593" s="298">
        <v>200</v>
      </c>
      <c r="G1593" s="299">
        <v>125</v>
      </c>
      <c r="H1593" s="299">
        <v>0</v>
      </c>
      <c r="I1593" s="289">
        <f t="shared" si="24"/>
        <v>0</v>
      </c>
      <c r="J1593" s="324"/>
    </row>
    <row r="1594" spans="1:10" s="271" customFormat="1" ht="22.5" x14ac:dyDescent="0.2">
      <c r="A1594" s="295" t="s">
        <v>724</v>
      </c>
      <c r="B1594" s="326">
        <v>923</v>
      </c>
      <c r="C1594" s="296">
        <v>7</v>
      </c>
      <c r="D1594" s="296">
        <v>9</v>
      </c>
      <c r="E1594" s="297">
        <v>2700102000</v>
      </c>
      <c r="F1594" s="298">
        <v>600</v>
      </c>
      <c r="G1594" s="299">
        <v>400</v>
      </c>
      <c r="H1594" s="299">
        <v>0</v>
      </c>
      <c r="I1594" s="289">
        <f t="shared" si="24"/>
        <v>0</v>
      </c>
      <c r="J1594" s="324"/>
    </row>
    <row r="1595" spans="1:10" s="271" customFormat="1" ht="22.5" x14ac:dyDescent="0.2">
      <c r="A1595" s="295" t="s">
        <v>1299</v>
      </c>
      <c r="B1595" s="326">
        <v>923</v>
      </c>
      <c r="C1595" s="296">
        <v>7</v>
      </c>
      <c r="D1595" s="296">
        <v>9</v>
      </c>
      <c r="E1595" s="297">
        <v>3100000000</v>
      </c>
      <c r="F1595" s="298"/>
      <c r="G1595" s="299">
        <v>6217.6</v>
      </c>
      <c r="H1595" s="299">
        <v>4641.7</v>
      </c>
      <c r="I1595" s="289">
        <f t="shared" si="24"/>
        <v>74.654207411219758</v>
      </c>
      <c r="J1595" s="324"/>
    </row>
    <row r="1596" spans="1:10" s="271" customFormat="1" ht="22.5" x14ac:dyDescent="0.2">
      <c r="A1596" s="295" t="s">
        <v>1300</v>
      </c>
      <c r="B1596" s="326">
        <v>923</v>
      </c>
      <c r="C1596" s="296">
        <v>7</v>
      </c>
      <c r="D1596" s="296">
        <v>9</v>
      </c>
      <c r="E1596" s="297">
        <v>3110000000</v>
      </c>
      <c r="F1596" s="298"/>
      <c r="G1596" s="299">
        <v>661.7</v>
      </c>
      <c r="H1596" s="299">
        <v>241.7</v>
      </c>
      <c r="I1596" s="289">
        <f t="shared" si="24"/>
        <v>36.527127096871695</v>
      </c>
      <c r="J1596" s="324"/>
    </row>
    <row r="1597" spans="1:10" s="271" customFormat="1" ht="22.5" x14ac:dyDescent="0.2">
      <c r="A1597" s="295" t="s">
        <v>1300</v>
      </c>
      <c r="B1597" s="326">
        <v>923</v>
      </c>
      <c r="C1597" s="296">
        <v>7</v>
      </c>
      <c r="D1597" s="296">
        <v>9</v>
      </c>
      <c r="E1597" s="297">
        <v>3110000280</v>
      </c>
      <c r="F1597" s="298"/>
      <c r="G1597" s="299">
        <v>661.7</v>
      </c>
      <c r="H1597" s="299">
        <v>241.7</v>
      </c>
      <c r="I1597" s="289">
        <f t="shared" si="24"/>
        <v>36.527127096871695</v>
      </c>
      <c r="J1597" s="324"/>
    </row>
    <row r="1598" spans="1:10" s="271" customFormat="1" ht="11.25" x14ac:dyDescent="0.2">
      <c r="A1598" s="295" t="s">
        <v>698</v>
      </c>
      <c r="B1598" s="326">
        <v>923</v>
      </c>
      <c r="C1598" s="296">
        <v>7</v>
      </c>
      <c r="D1598" s="296">
        <v>9</v>
      </c>
      <c r="E1598" s="297">
        <v>3110000280</v>
      </c>
      <c r="F1598" s="298">
        <v>200</v>
      </c>
      <c r="G1598" s="299">
        <v>661.7</v>
      </c>
      <c r="H1598" s="299">
        <v>241.7</v>
      </c>
      <c r="I1598" s="289">
        <f t="shared" si="24"/>
        <v>36.527127096871695</v>
      </c>
      <c r="J1598" s="324"/>
    </row>
    <row r="1599" spans="1:10" s="271" customFormat="1" ht="22.5" x14ac:dyDescent="0.2">
      <c r="A1599" s="295" t="s">
        <v>1301</v>
      </c>
      <c r="B1599" s="326">
        <v>923</v>
      </c>
      <c r="C1599" s="296">
        <v>7</v>
      </c>
      <c r="D1599" s="296">
        <v>9</v>
      </c>
      <c r="E1599" s="297">
        <v>3120000000</v>
      </c>
      <c r="F1599" s="298"/>
      <c r="G1599" s="299">
        <v>5555.9</v>
      </c>
      <c r="H1599" s="299">
        <v>4400</v>
      </c>
      <c r="I1599" s="289">
        <f t="shared" si="24"/>
        <v>79.195089904425927</v>
      </c>
      <c r="J1599" s="324"/>
    </row>
    <row r="1600" spans="1:10" s="271" customFormat="1" ht="22.5" x14ac:dyDescent="0.2">
      <c r="A1600" s="295" t="s">
        <v>1301</v>
      </c>
      <c r="B1600" s="326">
        <v>923</v>
      </c>
      <c r="C1600" s="296">
        <v>7</v>
      </c>
      <c r="D1600" s="296">
        <v>9</v>
      </c>
      <c r="E1600" s="297">
        <v>3120000280</v>
      </c>
      <c r="F1600" s="298"/>
      <c r="G1600" s="299">
        <v>5555.9</v>
      </c>
      <c r="H1600" s="299">
        <v>4400</v>
      </c>
      <c r="I1600" s="289">
        <f t="shared" si="24"/>
        <v>79.195089904425927</v>
      </c>
      <c r="J1600" s="324"/>
    </row>
    <row r="1601" spans="1:10" s="271" customFormat="1" ht="11.25" x14ac:dyDescent="0.2">
      <c r="A1601" s="295" t="s">
        <v>698</v>
      </c>
      <c r="B1601" s="326">
        <v>923</v>
      </c>
      <c r="C1601" s="296">
        <v>7</v>
      </c>
      <c r="D1601" s="296">
        <v>9</v>
      </c>
      <c r="E1601" s="297">
        <v>3120000280</v>
      </c>
      <c r="F1601" s="298">
        <v>200</v>
      </c>
      <c r="G1601" s="299">
        <v>5555.9</v>
      </c>
      <c r="H1601" s="299">
        <v>4400</v>
      </c>
      <c r="I1601" s="289">
        <f t="shared" si="24"/>
        <v>79.195089904425927</v>
      </c>
      <c r="J1601" s="324"/>
    </row>
    <row r="1602" spans="1:10" s="271" customFormat="1" ht="22.5" x14ac:dyDescent="0.2">
      <c r="A1602" s="295" t="s">
        <v>1302</v>
      </c>
      <c r="B1602" s="326">
        <v>923</v>
      </c>
      <c r="C1602" s="296">
        <v>7</v>
      </c>
      <c r="D1602" s="296">
        <v>9</v>
      </c>
      <c r="E1602" s="297">
        <v>3600000000</v>
      </c>
      <c r="F1602" s="298"/>
      <c r="G1602" s="299">
        <v>3517</v>
      </c>
      <c r="H1602" s="299">
        <v>2100</v>
      </c>
      <c r="I1602" s="289">
        <f t="shared" si="24"/>
        <v>59.709980096673299</v>
      </c>
      <c r="J1602" s="324"/>
    </row>
    <row r="1603" spans="1:10" s="285" customFormat="1" ht="22.5" x14ac:dyDescent="0.15">
      <c r="A1603" s="295" t="s">
        <v>1303</v>
      </c>
      <c r="B1603" s="326">
        <v>923</v>
      </c>
      <c r="C1603" s="296">
        <v>7</v>
      </c>
      <c r="D1603" s="296">
        <v>9</v>
      </c>
      <c r="E1603" s="297">
        <v>3620000000</v>
      </c>
      <c r="F1603" s="298"/>
      <c r="G1603" s="299">
        <v>1867</v>
      </c>
      <c r="H1603" s="299">
        <v>450</v>
      </c>
      <c r="I1603" s="289">
        <f t="shared" si="24"/>
        <v>24.102838778789501</v>
      </c>
      <c r="J1603" s="324"/>
    </row>
    <row r="1604" spans="1:10" s="271" customFormat="1" ht="22.5" x14ac:dyDescent="0.2">
      <c r="A1604" s="295" t="s">
        <v>1304</v>
      </c>
      <c r="B1604" s="326">
        <v>923</v>
      </c>
      <c r="C1604" s="296">
        <v>7</v>
      </c>
      <c r="D1604" s="296">
        <v>9</v>
      </c>
      <c r="E1604" s="297">
        <v>3620042310</v>
      </c>
      <c r="F1604" s="298"/>
      <c r="G1604" s="299">
        <v>1867</v>
      </c>
      <c r="H1604" s="299">
        <v>450</v>
      </c>
      <c r="I1604" s="289">
        <f t="shared" si="24"/>
        <v>24.102838778789501</v>
      </c>
      <c r="J1604" s="324"/>
    </row>
    <row r="1605" spans="1:10" s="271" customFormat="1" ht="22.5" x14ac:dyDescent="0.2">
      <c r="A1605" s="295" t="s">
        <v>724</v>
      </c>
      <c r="B1605" s="326">
        <v>923</v>
      </c>
      <c r="C1605" s="296">
        <v>7</v>
      </c>
      <c r="D1605" s="296">
        <v>9</v>
      </c>
      <c r="E1605" s="297">
        <v>3620042310</v>
      </c>
      <c r="F1605" s="298">
        <v>600</v>
      </c>
      <c r="G1605" s="299">
        <v>1867</v>
      </c>
      <c r="H1605" s="299">
        <v>450</v>
      </c>
      <c r="I1605" s="289">
        <f t="shared" si="24"/>
        <v>24.102838778789501</v>
      </c>
      <c r="J1605" s="324"/>
    </row>
    <row r="1606" spans="1:10" s="271" customFormat="1" ht="22.5" x14ac:dyDescent="0.2">
      <c r="A1606" s="295" t="s">
        <v>1305</v>
      </c>
      <c r="B1606" s="326">
        <v>923</v>
      </c>
      <c r="C1606" s="296">
        <v>7</v>
      </c>
      <c r="D1606" s="296">
        <v>9</v>
      </c>
      <c r="E1606" s="297">
        <v>3630000000</v>
      </c>
      <c r="F1606" s="298"/>
      <c r="G1606" s="299">
        <v>1650</v>
      </c>
      <c r="H1606" s="299">
        <v>1650</v>
      </c>
      <c r="I1606" s="289">
        <f t="shared" si="24"/>
        <v>100</v>
      </c>
      <c r="J1606" s="324"/>
    </row>
    <row r="1607" spans="1:10" s="271" customFormat="1" ht="22.5" x14ac:dyDescent="0.2">
      <c r="A1607" s="295" t="s">
        <v>1304</v>
      </c>
      <c r="B1607" s="326">
        <v>923</v>
      </c>
      <c r="C1607" s="296">
        <v>7</v>
      </c>
      <c r="D1607" s="296">
        <v>9</v>
      </c>
      <c r="E1607" s="297">
        <v>3630003500</v>
      </c>
      <c r="F1607" s="298"/>
      <c r="G1607" s="299">
        <v>1600</v>
      </c>
      <c r="H1607" s="299">
        <v>1600</v>
      </c>
      <c r="I1607" s="289">
        <f t="shared" si="24"/>
        <v>100</v>
      </c>
      <c r="J1607" s="324"/>
    </row>
    <row r="1608" spans="1:10" s="271" customFormat="1" ht="11.25" x14ac:dyDescent="0.2">
      <c r="A1608" s="295" t="s">
        <v>698</v>
      </c>
      <c r="B1608" s="326">
        <v>923</v>
      </c>
      <c r="C1608" s="296">
        <v>7</v>
      </c>
      <c r="D1608" s="296">
        <v>9</v>
      </c>
      <c r="E1608" s="297">
        <v>3630003500</v>
      </c>
      <c r="F1608" s="298">
        <v>200</v>
      </c>
      <c r="G1608" s="299">
        <v>1600</v>
      </c>
      <c r="H1608" s="299">
        <v>1600</v>
      </c>
      <c r="I1608" s="289">
        <f t="shared" si="24"/>
        <v>100</v>
      </c>
      <c r="J1608" s="324"/>
    </row>
    <row r="1609" spans="1:10" s="271" customFormat="1" ht="22.5" x14ac:dyDescent="0.2">
      <c r="A1609" s="295" t="s">
        <v>1304</v>
      </c>
      <c r="B1609" s="326">
        <v>923</v>
      </c>
      <c r="C1609" s="296">
        <v>7</v>
      </c>
      <c r="D1609" s="296">
        <v>9</v>
      </c>
      <c r="E1609" s="297">
        <v>3630042310</v>
      </c>
      <c r="F1609" s="298"/>
      <c r="G1609" s="299">
        <v>50</v>
      </c>
      <c r="H1609" s="299">
        <v>50</v>
      </c>
      <c r="I1609" s="289">
        <f t="shared" si="24"/>
        <v>100</v>
      </c>
      <c r="J1609" s="324"/>
    </row>
    <row r="1610" spans="1:10" s="271" customFormat="1" ht="22.5" x14ac:dyDescent="0.2">
      <c r="A1610" s="295" t="s">
        <v>724</v>
      </c>
      <c r="B1610" s="326">
        <v>923</v>
      </c>
      <c r="C1610" s="296">
        <v>7</v>
      </c>
      <c r="D1610" s="296">
        <v>9</v>
      </c>
      <c r="E1610" s="297">
        <v>3630042310</v>
      </c>
      <c r="F1610" s="298">
        <v>600</v>
      </c>
      <c r="G1610" s="299">
        <v>50</v>
      </c>
      <c r="H1610" s="299">
        <v>50</v>
      </c>
      <c r="I1610" s="289">
        <f t="shared" si="24"/>
        <v>100</v>
      </c>
      <c r="J1610" s="324"/>
    </row>
    <row r="1611" spans="1:10" s="271" customFormat="1" ht="22.5" x14ac:dyDescent="0.2">
      <c r="A1611" s="295" t="s">
        <v>1306</v>
      </c>
      <c r="B1611" s="326">
        <v>923</v>
      </c>
      <c r="C1611" s="296">
        <v>7</v>
      </c>
      <c r="D1611" s="296">
        <v>9</v>
      </c>
      <c r="E1611" s="297">
        <v>3700000000</v>
      </c>
      <c r="F1611" s="298"/>
      <c r="G1611" s="299">
        <v>4163</v>
      </c>
      <c r="H1611" s="299">
        <v>0</v>
      </c>
      <c r="I1611" s="289">
        <f t="shared" si="24"/>
        <v>0</v>
      </c>
      <c r="J1611" s="324"/>
    </row>
    <row r="1612" spans="1:10" s="271" customFormat="1" ht="22.5" x14ac:dyDescent="0.2">
      <c r="A1612" s="295" t="s">
        <v>1307</v>
      </c>
      <c r="B1612" s="326">
        <v>923</v>
      </c>
      <c r="C1612" s="296">
        <v>7</v>
      </c>
      <c r="D1612" s="296">
        <v>9</v>
      </c>
      <c r="E1612" s="297">
        <v>3700700000</v>
      </c>
      <c r="F1612" s="298"/>
      <c r="G1612" s="299">
        <v>55.1</v>
      </c>
      <c r="H1612" s="299">
        <v>0</v>
      </c>
      <c r="I1612" s="289">
        <f t="shared" si="24"/>
        <v>0</v>
      </c>
      <c r="J1612" s="324"/>
    </row>
    <row r="1613" spans="1:10" s="271" customFormat="1" ht="22.5" x14ac:dyDescent="0.2">
      <c r="A1613" s="295" t="s">
        <v>1308</v>
      </c>
      <c r="B1613" s="326">
        <v>923</v>
      </c>
      <c r="C1613" s="296">
        <v>7</v>
      </c>
      <c r="D1613" s="296">
        <v>9</v>
      </c>
      <c r="E1613" s="297">
        <v>3700742720</v>
      </c>
      <c r="F1613" s="298"/>
      <c r="G1613" s="299">
        <v>55.1</v>
      </c>
      <c r="H1613" s="299">
        <v>0</v>
      </c>
      <c r="I1613" s="289">
        <f t="shared" si="24"/>
        <v>0</v>
      </c>
      <c r="J1613" s="324"/>
    </row>
    <row r="1614" spans="1:10" s="271" customFormat="1" ht="22.5" x14ac:dyDescent="0.2">
      <c r="A1614" s="295" t="s">
        <v>724</v>
      </c>
      <c r="B1614" s="326">
        <v>923</v>
      </c>
      <c r="C1614" s="296">
        <v>7</v>
      </c>
      <c r="D1614" s="296">
        <v>9</v>
      </c>
      <c r="E1614" s="297">
        <v>3700742720</v>
      </c>
      <c r="F1614" s="298">
        <v>600</v>
      </c>
      <c r="G1614" s="299">
        <v>55.1</v>
      </c>
      <c r="H1614" s="299">
        <v>0</v>
      </c>
      <c r="I1614" s="289">
        <f t="shared" ref="I1614:I1677" si="25">+H1614/G1614*100</f>
        <v>0</v>
      </c>
      <c r="J1614" s="324"/>
    </row>
    <row r="1615" spans="1:10" s="271" customFormat="1" ht="22.5" x14ac:dyDescent="0.2">
      <c r="A1615" s="295" t="s">
        <v>1309</v>
      </c>
      <c r="B1615" s="326">
        <v>923</v>
      </c>
      <c r="C1615" s="296">
        <v>7</v>
      </c>
      <c r="D1615" s="296">
        <v>9</v>
      </c>
      <c r="E1615" s="297">
        <v>3700800000</v>
      </c>
      <c r="F1615" s="298"/>
      <c r="G1615" s="299">
        <v>4107.8999999999996</v>
      </c>
      <c r="H1615" s="299">
        <v>0</v>
      </c>
      <c r="I1615" s="289">
        <f t="shared" si="25"/>
        <v>0</v>
      </c>
      <c r="J1615" s="324"/>
    </row>
    <row r="1616" spans="1:10" s="271" customFormat="1" ht="22.5" x14ac:dyDescent="0.2">
      <c r="A1616" s="295" t="s">
        <v>1310</v>
      </c>
      <c r="B1616" s="326">
        <v>923</v>
      </c>
      <c r="C1616" s="296">
        <v>7</v>
      </c>
      <c r="D1616" s="296">
        <v>9</v>
      </c>
      <c r="E1616" s="297">
        <v>3700842720</v>
      </c>
      <c r="F1616" s="298"/>
      <c r="G1616" s="299">
        <v>4107.8999999999996</v>
      </c>
      <c r="H1616" s="299">
        <v>0</v>
      </c>
      <c r="I1616" s="289">
        <f t="shared" si="25"/>
        <v>0</v>
      </c>
      <c r="J1616" s="324"/>
    </row>
    <row r="1617" spans="1:10" s="271" customFormat="1" ht="11.25" x14ac:dyDescent="0.2">
      <c r="A1617" s="295" t="s">
        <v>698</v>
      </c>
      <c r="B1617" s="326">
        <v>923</v>
      </c>
      <c r="C1617" s="296">
        <v>7</v>
      </c>
      <c r="D1617" s="296">
        <v>9</v>
      </c>
      <c r="E1617" s="297">
        <v>3700842720</v>
      </c>
      <c r="F1617" s="298">
        <v>200</v>
      </c>
      <c r="G1617" s="299">
        <v>1433</v>
      </c>
      <c r="H1617" s="299">
        <v>0</v>
      </c>
      <c r="I1617" s="289">
        <f t="shared" si="25"/>
        <v>0</v>
      </c>
      <c r="J1617" s="324"/>
    </row>
    <row r="1618" spans="1:10" s="271" customFormat="1" ht="22.5" x14ac:dyDescent="0.2">
      <c r="A1618" s="295" t="s">
        <v>724</v>
      </c>
      <c r="B1618" s="326">
        <v>923</v>
      </c>
      <c r="C1618" s="296">
        <v>7</v>
      </c>
      <c r="D1618" s="296">
        <v>9</v>
      </c>
      <c r="E1618" s="297">
        <v>3700842720</v>
      </c>
      <c r="F1618" s="298">
        <v>600</v>
      </c>
      <c r="G1618" s="299">
        <v>2674.9</v>
      </c>
      <c r="H1618" s="299">
        <v>0</v>
      </c>
      <c r="I1618" s="289">
        <f t="shared" si="25"/>
        <v>0</v>
      </c>
      <c r="J1618" s="324"/>
    </row>
    <row r="1619" spans="1:10" s="271" customFormat="1" ht="11.25" x14ac:dyDescent="0.2">
      <c r="A1619" s="295" t="s">
        <v>1311</v>
      </c>
      <c r="B1619" s="326">
        <v>923</v>
      </c>
      <c r="C1619" s="296">
        <v>7</v>
      </c>
      <c r="D1619" s="296">
        <v>9</v>
      </c>
      <c r="E1619" s="297">
        <v>8700000000</v>
      </c>
      <c r="F1619" s="298"/>
      <c r="G1619" s="299">
        <v>4821.2</v>
      </c>
      <c r="H1619" s="299">
        <v>3318.7</v>
      </c>
      <c r="I1619" s="289">
        <f t="shared" si="25"/>
        <v>68.835559611714928</v>
      </c>
      <c r="J1619" s="324"/>
    </row>
    <row r="1620" spans="1:10" s="271" customFormat="1" ht="11.25" x14ac:dyDescent="0.2">
      <c r="A1620" s="295" t="s">
        <v>1312</v>
      </c>
      <c r="B1620" s="326">
        <v>923</v>
      </c>
      <c r="C1620" s="296">
        <v>7</v>
      </c>
      <c r="D1620" s="296">
        <v>9</v>
      </c>
      <c r="E1620" s="297">
        <v>8700007800</v>
      </c>
      <c r="F1620" s="298"/>
      <c r="G1620" s="299">
        <v>4554.7</v>
      </c>
      <c r="H1620" s="299">
        <v>3052.3</v>
      </c>
      <c r="I1620" s="289">
        <f t="shared" si="25"/>
        <v>67.014292928184076</v>
      </c>
      <c r="J1620" s="324"/>
    </row>
    <row r="1621" spans="1:10" s="271" customFormat="1" ht="33.75" x14ac:dyDescent="0.2">
      <c r="A1621" s="295" t="s">
        <v>695</v>
      </c>
      <c r="B1621" s="326">
        <v>923</v>
      </c>
      <c r="C1621" s="296">
        <v>7</v>
      </c>
      <c r="D1621" s="296">
        <v>9</v>
      </c>
      <c r="E1621" s="297">
        <v>8700007800</v>
      </c>
      <c r="F1621" s="298">
        <v>100</v>
      </c>
      <c r="G1621" s="299">
        <v>160.9</v>
      </c>
      <c r="H1621" s="299">
        <v>155</v>
      </c>
      <c r="I1621" s="289">
        <f t="shared" si="25"/>
        <v>96.333126165320067</v>
      </c>
      <c r="J1621" s="324"/>
    </row>
    <row r="1622" spans="1:10" s="271" customFormat="1" ht="11.25" x14ac:dyDescent="0.2">
      <c r="A1622" s="295" t="s">
        <v>698</v>
      </c>
      <c r="B1622" s="326">
        <v>923</v>
      </c>
      <c r="C1622" s="296">
        <v>7</v>
      </c>
      <c r="D1622" s="296">
        <v>9</v>
      </c>
      <c r="E1622" s="297">
        <v>8700007800</v>
      </c>
      <c r="F1622" s="298">
        <v>200</v>
      </c>
      <c r="G1622" s="299">
        <v>2767.1</v>
      </c>
      <c r="H1622" s="299">
        <v>1443.1</v>
      </c>
      <c r="I1622" s="289">
        <f t="shared" si="25"/>
        <v>52.152072566947346</v>
      </c>
      <c r="J1622" s="324"/>
    </row>
    <row r="1623" spans="1:10" s="271" customFormat="1" ht="11.25" x14ac:dyDescent="0.2">
      <c r="A1623" s="295" t="s">
        <v>707</v>
      </c>
      <c r="B1623" s="326">
        <v>923</v>
      </c>
      <c r="C1623" s="296">
        <v>7</v>
      </c>
      <c r="D1623" s="296">
        <v>9</v>
      </c>
      <c r="E1623" s="297">
        <v>8700007800</v>
      </c>
      <c r="F1623" s="298">
        <v>300</v>
      </c>
      <c r="G1623" s="299">
        <v>804</v>
      </c>
      <c r="H1623" s="299">
        <v>804</v>
      </c>
      <c r="I1623" s="289">
        <f t="shared" si="25"/>
        <v>100</v>
      </c>
      <c r="J1623" s="324"/>
    </row>
    <row r="1624" spans="1:10" s="271" customFormat="1" ht="22.5" x14ac:dyDescent="0.2">
      <c r="A1624" s="295" t="s">
        <v>724</v>
      </c>
      <c r="B1624" s="326">
        <v>923</v>
      </c>
      <c r="C1624" s="296">
        <v>7</v>
      </c>
      <c r="D1624" s="296">
        <v>9</v>
      </c>
      <c r="E1624" s="297">
        <v>8700007800</v>
      </c>
      <c r="F1624" s="298">
        <v>600</v>
      </c>
      <c r="G1624" s="299">
        <v>607.20000000000005</v>
      </c>
      <c r="H1624" s="299">
        <v>435.7</v>
      </c>
      <c r="I1624" s="289">
        <f t="shared" si="25"/>
        <v>71.755599472990767</v>
      </c>
      <c r="J1624" s="324"/>
    </row>
    <row r="1625" spans="1:10" s="271" customFormat="1" ht="11.25" x14ac:dyDescent="0.2">
      <c r="A1625" s="295" t="s">
        <v>713</v>
      </c>
      <c r="B1625" s="326">
        <v>923</v>
      </c>
      <c r="C1625" s="296">
        <v>7</v>
      </c>
      <c r="D1625" s="296">
        <v>9</v>
      </c>
      <c r="E1625" s="297">
        <v>8700007800</v>
      </c>
      <c r="F1625" s="298">
        <v>800</v>
      </c>
      <c r="G1625" s="299">
        <v>215.5</v>
      </c>
      <c r="H1625" s="299">
        <v>214.5</v>
      </c>
      <c r="I1625" s="289">
        <f t="shared" si="25"/>
        <v>99.535962877030158</v>
      </c>
      <c r="J1625" s="324"/>
    </row>
    <row r="1626" spans="1:10" s="271" customFormat="1" ht="56.25" x14ac:dyDescent="0.2">
      <c r="A1626" s="295" t="s">
        <v>1314</v>
      </c>
      <c r="B1626" s="326">
        <v>923</v>
      </c>
      <c r="C1626" s="296">
        <v>7</v>
      </c>
      <c r="D1626" s="296">
        <v>9</v>
      </c>
      <c r="E1626" s="297">
        <v>8700077800</v>
      </c>
      <c r="F1626" s="298"/>
      <c r="G1626" s="299">
        <v>201.1</v>
      </c>
      <c r="H1626" s="299">
        <v>201.1</v>
      </c>
      <c r="I1626" s="289">
        <f t="shared" si="25"/>
        <v>100</v>
      </c>
      <c r="J1626" s="324"/>
    </row>
    <row r="1627" spans="1:10" s="271" customFormat="1" ht="11.25" x14ac:dyDescent="0.2">
      <c r="A1627" s="295" t="s">
        <v>710</v>
      </c>
      <c r="B1627" s="326">
        <v>923</v>
      </c>
      <c r="C1627" s="296">
        <v>7</v>
      </c>
      <c r="D1627" s="296">
        <v>9</v>
      </c>
      <c r="E1627" s="297">
        <v>8700077800</v>
      </c>
      <c r="F1627" s="298">
        <v>500</v>
      </c>
      <c r="G1627" s="299">
        <v>201.1</v>
      </c>
      <c r="H1627" s="299">
        <v>201.1</v>
      </c>
      <c r="I1627" s="289">
        <f t="shared" si="25"/>
        <v>100</v>
      </c>
      <c r="J1627" s="324"/>
    </row>
    <row r="1628" spans="1:10" s="271" customFormat="1" ht="45" x14ac:dyDescent="0.2">
      <c r="A1628" s="295" t="s">
        <v>1315</v>
      </c>
      <c r="B1628" s="326">
        <v>923</v>
      </c>
      <c r="C1628" s="296">
        <v>7</v>
      </c>
      <c r="D1628" s="296">
        <v>9</v>
      </c>
      <c r="E1628" s="297">
        <v>8700078800</v>
      </c>
      <c r="F1628" s="298"/>
      <c r="G1628" s="299">
        <v>65.400000000000006</v>
      </c>
      <c r="H1628" s="299">
        <v>65.3</v>
      </c>
      <c r="I1628" s="289">
        <f t="shared" si="25"/>
        <v>99.847094801223221</v>
      </c>
      <c r="J1628" s="324"/>
    </row>
    <row r="1629" spans="1:10" s="271" customFormat="1" ht="11.25" x14ac:dyDescent="0.2">
      <c r="A1629" s="295" t="s">
        <v>710</v>
      </c>
      <c r="B1629" s="326">
        <v>923</v>
      </c>
      <c r="C1629" s="296">
        <v>7</v>
      </c>
      <c r="D1629" s="296">
        <v>9</v>
      </c>
      <c r="E1629" s="297">
        <v>8700078800</v>
      </c>
      <c r="F1629" s="298">
        <v>500</v>
      </c>
      <c r="G1629" s="299">
        <v>65.400000000000006</v>
      </c>
      <c r="H1629" s="299">
        <v>65.3</v>
      </c>
      <c r="I1629" s="289">
        <f t="shared" si="25"/>
        <v>99.847094801223221</v>
      </c>
      <c r="J1629" s="324"/>
    </row>
    <row r="1630" spans="1:10" s="271" customFormat="1" ht="11.25" x14ac:dyDescent="0.2">
      <c r="A1630" s="295" t="s">
        <v>712</v>
      </c>
      <c r="B1630" s="326">
        <v>923</v>
      </c>
      <c r="C1630" s="296">
        <v>7</v>
      </c>
      <c r="D1630" s="296">
        <v>9</v>
      </c>
      <c r="E1630" s="297">
        <v>8900000000</v>
      </c>
      <c r="F1630" s="298"/>
      <c r="G1630" s="299">
        <v>28145.599999999999</v>
      </c>
      <c r="H1630" s="299">
        <v>27448.7</v>
      </c>
      <c r="I1630" s="289">
        <f t="shared" si="25"/>
        <v>97.52394690466717</v>
      </c>
      <c r="J1630" s="324"/>
    </row>
    <row r="1631" spans="1:10" s="271" customFormat="1" ht="11.25" x14ac:dyDescent="0.2">
      <c r="A1631" s="295" t="s">
        <v>712</v>
      </c>
      <c r="B1631" s="326">
        <v>923</v>
      </c>
      <c r="C1631" s="296">
        <v>7</v>
      </c>
      <c r="D1631" s="296">
        <v>9</v>
      </c>
      <c r="E1631" s="297">
        <v>8900000110</v>
      </c>
      <c r="F1631" s="298"/>
      <c r="G1631" s="299">
        <v>26031.7</v>
      </c>
      <c r="H1631" s="299">
        <v>26031.7</v>
      </c>
      <c r="I1631" s="289">
        <f t="shared" si="25"/>
        <v>100</v>
      </c>
      <c r="J1631" s="324"/>
    </row>
    <row r="1632" spans="1:10" s="271" customFormat="1" ht="33.75" x14ac:dyDescent="0.2">
      <c r="A1632" s="295" t="s">
        <v>695</v>
      </c>
      <c r="B1632" s="326">
        <v>923</v>
      </c>
      <c r="C1632" s="296">
        <v>7</v>
      </c>
      <c r="D1632" s="296">
        <v>9</v>
      </c>
      <c r="E1632" s="297">
        <v>8900000110</v>
      </c>
      <c r="F1632" s="298">
        <v>100</v>
      </c>
      <c r="G1632" s="299">
        <v>26031.7</v>
      </c>
      <c r="H1632" s="299">
        <v>26031.7</v>
      </c>
      <c r="I1632" s="289">
        <f t="shared" si="25"/>
        <v>100</v>
      </c>
      <c r="J1632" s="324"/>
    </row>
    <row r="1633" spans="1:10" s="271" customFormat="1" ht="11.25" x14ac:dyDescent="0.2">
      <c r="A1633" s="295" t="s">
        <v>712</v>
      </c>
      <c r="B1633" s="326">
        <v>923</v>
      </c>
      <c r="C1633" s="296">
        <v>7</v>
      </c>
      <c r="D1633" s="296">
        <v>9</v>
      </c>
      <c r="E1633" s="297">
        <v>8900000190</v>
      </c>
      <c r="F1633" s="298"/>
      <c r="G1633" s="299">
        <v>2029.8</v>
      </c>
      <c r="H1633" s="299">
        <v>1367</v>
      </c>
      <c r="I1633" s="289">
        <f t="shared" si="25"/>
        <v>67.346536604591591</v>
      </c>
      <c r="J1633" s="324"/>
    </row>
    <row r="1634" spans="1:10" s="271" customFormat="1" ht="33.75" x14ac:dyDescent="0.2">
      <c r="A1634" s="295" t="s">
        <v>695</v>
      </c>
      <c r="B1634" s="326">
        <v>923</v>
      </c>
      <c r="C1634" s="296">
        <v>7</v>
      </c>
      <c r="D1634" s="296">
        <v>9</v>
      </c>
      <c r="E1634" s="297">
        <v>8900000190</v>
      </c>
      <c r="F1634" s="298">
        <v>100</v>
      </c>
      <c r="G1634" s="299">
        <v>774.5</v>
      </c>
      <c r="H1634" s="299">
        <v>635.5</v>
      </c>
      <c r="I1634" s="289">
        <f t="shared" si="25"/>
        <v>82.052937378954155</v>
      </c>
      <c r="J1634" s="324"/>
    </row>
    <row r="1635" spans="1:10" s="271" customFormat="1" ht="11.25" x14ac:dyDescent="0.2">
      <c r="A1635" s="295" t="s">
        <v>698</v>
      </c>
      <c r="B1635" s="326">
        <v>923</v>
      </c>
      <c r="C1635" s="296">
        <v>7</v>
      </c>
      <c r="D1635" s="296">
        <v>9</v>
      </c>
      <c r="E1635" s="297">
        <v>8900000190</v>
      </c>
      <c r="F1635" s="298">
        <v>200</v>
      </c>
      <c r="G1635" s="299">
        <v>1247.4000000000001</v>
      </c>
      <c r="H1635" s="299">
        <v>723.6</v>
      </c>
      <c r="I1635" s="289">
        <f t="shared" si="25"/>
        <v>58.00865800865801</v>
      </c>
      <c r="J1635" s="324"/>
    </row>
    <row r="1636" spans="1:10" s="271" customFormat="1" ht="11.25" x14ac:dyDescent="0.2">
      <c r="A1636" s="295" t="s">
        <v>713</v>
      </c>
      <c r="B1636" s="326">
        <v>923</v>
      </c>
      <c r="C1636" s="296">
        <v>7</v>
      </c>
      <c r="D1636" s="296">
        <v>9</v>
      </c>
      <c r="E1636" s="297">
        <v>8900000190</v>
      </c>
      <c r="F1636" s="298">
        <v>800</v>
      </c>
      <c r="G1636" s="299">
        <v>7.9</v>
      </c>
      <c r="H1636" s="299">
        <v>7.9</v>
      </c>
      <c r="I1636" s="289">
        <f t="shared" si="25"/>
        <v>100</v>
      </c>
      <c r="J1636" s="324"/>
    </row>
    <row r="1637" spans="1:10" s="271" customFormat="1" ht="11.25" x14ac:dyDescent="0.2">
      <c r="A1637" s="295" t="s">
        <v>712</v>
      </c>
      <c r="B1637" s="326">
        <v>923</v>
      </c>
      <c r="C1637" s="296">
        <v>7</v>
      </c>
      <c r="D1637" s="296">
        <v>9</v>
      </c>
      <c r="E1637" s="297">
        <v>8900000870</v>
      </c>
      <c r="F1637" s="298"/>
      <c r="G1637" s="299">
        <v>84.1</v>
      </c>
      <c r="H1637" s="299">
        <v>50</v>
      </c>
      <c r="I1637" s="289">
        <f t="shared" si="25"/>
        <v>59.453032104637337</v>
      </c>
      <c r="J1637" s="324"/>
    </row>
    <row r="1638" spans="1:10" s="271" customFormat="1" ht="33.75" x14ac:dyDescent="0.2">
      <c r="A1638" s="295" t="s">
        <v>695</v>
      </c>
      <c r="B1638" s="326">
        <v>923</v>
      </c>
      <c r="C1638" s="296">
        <v>7</v>
      </c>
      <c r="D1638" s="296">
        <v>9</v>
      </c>
      <c r="E1638" s="297">
        <v>8900000870</v>
      </c>
      <c r="F1638" s="298">
        <v>100</v>
      </c>
      <c r="G1638" s="299">
        <v>84.1</v>
      </c>
      <c r="H1638" s="299">
        <v>50</v>
      </c>
      <c r="I1638" s="289">
        <f t="shared" si="25"/>
        <v>59.453032104637337</v>
      </c>
      <c r="J1638" s="324"/>
    </row>
    <row r="1639" spans="1:10" s="271" customFormat="1" ht="22.5" x14ac:dyDescent="0.2">
      <c r="A1639" s="295" t="s">
        <v>728</v>
      </c>
      <c r="B1639" s="326">
        <v>923</v>
      </c>
      <c r="C1639" s="296">
        <v>7</v>
      </c>
      <c r="D1639" s="296">
        <v>9</v>
      </c>
      <c r="E1639" s="297">
        <v>9700000000</v>
      </c>
      <c r="F1639" s="298"/>
      <c r="G1639" s="299">
        <v>9068.2000000000007</v>
      </c>
      <c r="H1639" s="299">
        <v>8948</v>
      </c>
      <c r="I1639" s="289">
        <f t="shared" si="25"/>
        <v>98.674488873205263</v>
      </c>
      <c r="J1639" s="324"/>
    </row>
    <row r="1640" spans="1:10" s="271" customFormat="1" ht="22.5" x14ac:dyDescent="0.2">
      <c r="A1640" s="295" t="s">
        <v>1316</v>
      </c>
      <c r="B1640" s="326">
        <v>923</v>
      </c>
      <c r="C1640" s="296">
        <v>7</v>
      </c>
      <c r="D1640" s="296">
        <v>9</v>
      </c>
      <c r="E1640" s="297">
        <v>9700076100</v>
      </c>
      <c r="F1640" s="298"/>
      <c r="G1640" s="299">
        <v>9068.2000000000007</v>
      </c>
      <c r="H1640" s="299">
        <v>8948</v>
      </c>
      <c r="I1640" s="289">
        <f t="shared" si="25"/>
        <v>98.674488873205263</v>
      </c>
      <c r="J1640" s="324"/>
    </row>
    <row r="1641" spans="1:10" s="271" customFormat="1" ht="11.25" x14ac:dyDescent="0.2">
      <c r="A1641" s="295" t="s">
        <v>710</v>
      </c>
      <c r="B1641" s="326">
        <v>923</v>
      </c>
      <c r="C1641" s="296">
        <v>7</v>
      </c>
      <c r="D1641" s="296">
        <v>9</v>
      </c>
      <c r="E1641" s="297">
        <v>9700076100</v>
      </c>
      <c r="F1641" s="298">
        <v>500</v>
      </c>
      <c r="G1641" s="299">
        <v>9068.2000000000007</v>
      </c>
      <c r="H1641" s="299">
        <v>8948</v>
      </c>
      <c r="I1641" s="289">
        <f t="shared" si="25"/>
        <v>98.674488873205263</v>
      </c>
      <c r="J1641" s="324"/>
    </row>
    <row r="1642" spans="1:10" s="271" customFormat="1" ht="11.25" x14ac:dyDescent="0.2">
      <c r="A1642" s="295" t="s">
        <v>700</v>
      </c>
      <c r="B1642" s="326">
        <v>923</v>
      </c>
      <c r="C1642" s="296">
        <v>7</v>
      </c>
      <c r="D1642" s="296">
        <v>9</v>
      </c>
      <c r="E1642" s="297">
        <v>9900000000</v>
      </c>
      <c r="F1642" s="298"/>
      <c r="G1642" s="299">
        <v>5547.7</v>
      </c>
      <c r="H1642" s="299">
        <v>5547.7</v>
      </c>
      <c r="I1642" s="289">
        <f t="shared" si="25"/>
        <v>100</v>
      </c>
      <c r="J1642" s="324"/>
    </row>
    <row r="1643" spans="1:10" s="271" customFormat="1" ht="33.75" x14ac:dyDescent="0.2">
      <c r="A1643" s="295" t="s">
        <v>1317</v>
      </c>
      <c r="B1643" s="326">
        <v>923</v>
      </c>
      <c r="C1643" s="296">
        <v>7</v>
      </c>
      <c r="D1643" s="296">
        <v>9</v>
      </c>
      <c r="E1643" s="297">
        <v>9900059900</v>
      </c>
      <c r="F1643" s="298"/>
      <c r="G1643" s="299">
        <v>5547.7</v>
      </c>
      <c r="H1643" s="299">
        <v>5547.7</v>
      </c>
      <c r="I1643" s="289">
        <f t="shared" si="25"/>
        <v>100</v>
      </c>
      <c r="J1643" s="324"/>
    </row>
    <row r="1644" spans="1:10" s="271" customFormat="1" ht="33.75" x14ac:dyDescent="0.2">
      <c r="A1644" s="295" t="s">
        <v>695</v>
      </c>
      <c r="B1644" s="326">
        <v>923</v>
      </c>
      <c r="C1644" s="296">
        <v>7</v>
      </c>
      <c r="D1644" s="296">
        <v>9</v>
      </c>
      <c r="E1644" s="297">
        <v>9900059900</v>
      </c>
      <c r="F1644" s="298">
        <v>100</v>
      </c>
      <c r="G1644" s="299">
        <v>4863.3</v>
      </c>
      <c r="H1644" s="299">
        <v>4863.3</v>
      </c>
      <c r="I1644" s="289">
        <f t="shared" si="25"/>
        <v>100</v>
      </c>
      <c r="J1644" s="324"/>
    </row>
    <row r="1645" spans="1:10" s="271" customFormat="1" ht="11.25" x14ac:dyDescent="0.2">
      <c r="A1645" s="295" t="s">
        <v>698</v>
      </c>
      <c r="B1645" s="326">
        <v>923</v>
      </c>
      <c r="C1645" s="296">
        <v>7</v>
      </c>
      <c r="D1645" s="296">
        <v>9</v>
      </c>
      <c r="E1645" s="297">
        <v>9900059900</v>
      </c>
      <c r="F1645" s="298">
        <v>200</v>
      </c>
      <c r="G1645" s="299">
        <v>684.4</v>
      </c>
      <c r="H1645" s="299">
        <v>684.4</v>
      </c>
      <c r="I1645" s="289">
        <f t="shared" si="25"/>
        <v>100</v>
      </c>
      <c r="J1645" s="324"/>
    </row>
    <row r="1646" spans="1:10" s="271" customFormat="1" ht="11.25" x14ac:dyDescent="0.2">
      <c r="A1646" s="295" t="s">
        <v>1464</v>
      </c>
      <c r="B1646" s="326">
        <v>923</v>
      </c>
      <c r="C1646" s="296">
        <v>10</v>
      </c>
      <c r="D1646" s="296"/>
      <c r="E1646" s="297"/>
      <c r="F1646" s="298"/>
      <c r="G1646" s="299">
        <v>167636</v>
      </c>
      <c r="H1646" s="299">
        <v>162066.1</v>
      </c>
      <c r="I1646" s="289">
        <f t="shared" si="25"/>
        <v>96.677384332720891</v>
      </c>
      <c r="J1646" s="324"/>
    </row>
    <row r="1647" spans="1:10" s="271" customFormat="1" ht="11.25" x14ac:dyDescent="0.2">
      <c r="A1647" s="295" t="s">
        <v>1476</v>
      </c>
      <c r="B1647" s="326">
        <v>923</v>
      </c>
      <c r="C1647" s="296">
        <v>10</v>
      </c>
      <c r="D1647" s="296">
        <v>3</v>
      </c>
      <c r="E1647" s="297"/>
      <c r="F1647" s="298"/>
      <c r="G1647" s="299">
        <v>23194.9</v>
      </c>
      <c r="H1647" s="299">
        <v>22878.3</v>
      </c>
      <c r="I1647" s="289">
        <f t="shared" si="25"/>
        <v>98.635044772773313</v>
      </c>
      <c r="J1647" s="324"/>
    </row>
    <row r="1648" spans="1:10" s="271" customFormat="1" ht="22.5" x14ac:dyDescent="0.2">
      <c r="A1648" s="295" t="s">
        <v>1005</v>
      </c>
      <c r="B1648" s="326">
        <v>923</v>
      </c>
      <c r="C1648" s="296">
        <v>10</v>
      </c>
      <c r="D1648" s="296">
        <v>3</v>
      </c>
      <c r="E1648" s="297">
        <v>1600000000</v>
      </c>
      <c r="F1648" s="298"/>
      <c r="G1648" s="299">
        <v>6026.9</v>
      </c>
      <c r="H1648" s="299">
        <v>6026.8</v>
      </c>
      <c r="I1648" s="289">
        <f t="shared" si="25"/>
        <v>99.998340772204628</v>
      </c>
      <c r="J1648" s="324"/>
    </row>
    <row r="1649" spans="1:10" s="271" customFormat="1" ht="11.25" x14ac:dyDescent="0.2">
      <c r="A1649" s="295" t="s">
        <v>1517</v>
      </c>
      <c r="B1649" s="326">
        <v>923</v>
      </c>
      <c r="C1649" s="296">
        <v>10</v>
      </c>
      <c r="D1649" s="296">
        <v>3</v>
      </c>
      <c r="E1649" s="297">
        <v>1650000000</v>
      </c>
      <c r="F1649" s="298"/>
      <c r="G1649" s="299">
        <v>6026.9</v>
      </c>
      <c r="H1649" s="299">
        <v>6026.8</v>
      </c>
      <c r="I1649" s="289">
        <f t="shared" si="25"/>
        <v>99.998340772204628</v>
      </c>
      <c r="J1649" s="324"/>
    </row>
    <row r="1650" spans="1:10" s="271" customFormat="1" ht="11.25" x14ac:dyDescent="0.2">
      <c r="A1650" s="295" t="s">
        <v>1518</v>
      </c>
      <c r="B1650" s="326">
        <v>923</v>
      </c>
      <c r="C1650" s="296">
        <v>10</v>
      </c>
      <c r="D1650" s="296">
        <v>3</v>
      </c>
      <c r="E1650" s="297">
        <v>1650082010</v>
      </c>
      <c r="F1650" s="298"/>
      <c r="G1650" s="299">
        <v>6026.9</v>
      </c>
      <c r="H1650" s="299">
        <v>6026.8</v>
      </c>
      <c r="I1650" s="289">
        <f t="shared" si="25"/>
        <v>99.998340772204628</v>
      </c>
      <c r="J1650" s="324"/>
    </row>
    <row r="1651" spans="1:10" s="271" customFormat="1" ht="11.25" x14ac:dyDescent="0.2">
      <c r="A1651" s="295" t="s">
        <v>707</v>
      </c>
      <c r="B1651" s="326">
        <v>923</v>
      </c>
      <c r="C1651" s="296">
        <v>10</v>
      </c>
      <c r="D1651" s="296">
        <v>3</v>
      </c>
      <c r="E1651" s="297">
        <v>1650082010</v>
      </c>
      <c r="F1651" s="298">
        <v>300</v>
      </c>
      <c r="G1651" s="299">
        <v>6026.9</v>
      </c>
      <c r="H1651" s="299">
        <v>6026.8</v>
      </c>
      <c r="I1651" s="289">
        <f t="shared" si="25"/>
        <v>99.998340772204628</v>
      </c>
      <c r="J1651" s="324"/>
    </row>
    <row r="1652" spans="1:10" s="271" customFormat="1" ht="11.25" x14ac:dyDescent="0.2">
      <c r="A1652" s="295" t="s">
        <v>1311</v>
      </c>
      <c r="B1652" s="326">
        <v>923</v>
      </c>
      <c r="C1652" s="296">
        <v>10</v>
      </c>
      <c r="D1652" s="296">
        <v>3</v>
      </c>
      <c r="E1652" s="297">
        <v>8700000000</v>
      </c>
      <c r="F1652" s="298"/>
      <c r="G1652" s="299">
        <v>17168</v>
      </c>
      <c r="H1652" s="299">
        <v>16851.5</v>
      </c>
      <c r="I1652" s="289">
        <f t="shared" si="25"/>
        <v>98.156453867660758</v>
      </c>
      <c r="J1652" s="324"/>
    </row>
    <row r="1653" spans="1:10" s="271" customFormat="1" ht="11.25" x14ac:dyDescent="0.2">
      <c r="A1653" s="295" t="s">
        <v>1524</v>
      </c>
      <c r="B1653" s="326">
        <v>923</v>
      </c>
      <c r="C1653" s="296">
        <v>10</v>
      </c>
      <c r="D1653" s="296">
        <v>3</v>
      </c>
      <c r="E1653" s="297">
        <v>8700076040</v>
      </c>
      <c r="F1653" s="298"/>
      <c r="G1653" s="299">
        <v>17168</v>
      </c>
      <c r="H1653" s="299">
        <v>16851.5</v>
      </c>
      <c r="I1653" s="289">
        <f t="shared" si="25"/>
        <v>98.156453867660758</v>
      </c>
      <c r="J1653" s="324"/>
    </row>
    <row r="1654" spans="1:10" s="271" customFormat="1" ht="11.25" x14ac:dyDescent="0.2">
      <c r="A1654" s="295" t="s">
        <v>710</v>
      </c>
      <c r="B1654" s="326">
        <v>923</v>
      </c>
      <c r="C1654" s="296">
        <v>10</v>
      </c>
      <c r="D1654" s="296">
        <v>3</v>
      </c>
      <c r="E1654" s="297">
        <v>8700076040</v>
      </c>
      <c r="F1654" s="298">
        <v>500</v>
      </c>
      <c r="G1654" s="299">
        <v>17168</v>
      </c>
      <c r="H1654" s="299">
        <v>16851.5</v>
      </c>
      <c r="I1654" s="289">
        <f t="shared" si="25"/>
        <v>98.156453867660758</v>
      </c>
      <c r="J1654" s="324"/>
    </row>
    <row r="1655" spans="1:10" s="271" customFormat="1" ht="11.25" x14ac:dyDescent="0.2">
      <c r="A1655" s="295" t="s">
        <v>1526</v>
      </c>
      <c r="B1655" s="326">
        <v>923</v>
      </c>
      <c r="C1655" s="296">
        <v>10</v>
      </c>
      <c r="D1655" s="296">
        <v>4</v>
      </c>
      <c r="E1655" s="297"/>
      <c r="F1655" s="298"/>
      <c r="G1655" s="299">
        <v>144441.1</v>
      </c>
      <c r="H1655" s="299">
        <v>139187.79999999999</v>
      </c>
      <c r="I1655" s="289">
        <f t="shared" si="25"/>
        <v>96.363015789827116</v>
      </c>
      <c r="J1655" s="324"/>
    </row>
    <row r="1656" spans="1:10" s="271" customFormat="1" ht="22.5" x14ac:dyDescent="0.2">
      <c r="A1656" s="295" t="s">
        <v>721</v>
      </c>
      <c r="B1656" s="326">
        <v>923</v>
      </c>
      <c r="C1656" s="296">
        <v>10</v>
      </c>
      <c r="D1656" s="296">
        <v>4</v>
      </c>
      <c r="E1656" s="297">
        <v>700000000</v>
      </c>
      <c r="F1656" s="298"/>
      <c r="G1656" s="299">
        <v>94718.5</v>
      </c>
      <c r="H1656" s="299">
        <v>92154.6</v>
      </c>
      <c r="I1656" s="289">
        <f t="shared" si="25"/>
        <v>97.293137032364328</v>
      </c>
      <c r="J1656" s="324"/>
    </row>
    <row r="1657" spans="1:10" s="271" customFormat="1" ht="11.25" x14ac:dyDescent="0.2">
      <c r="A1657" s="295" t="s">
        <v>1144</v>
      </c>
      <c r="B1657" s="326">
        <v>923</v>
      </c>
      <c r="C1657" s="296">
        <v>10</v>
      </c>
      <c r="D1657" s="296">
        <v>4</v>
      </c>
      <c r="E1657" s="297">
        <v>710000000</v>
      </c>
      <c r="F1657" s="298"/>
      <c r="G1657" s="299">
        <v>94718.5</v>
      </c>
      <c r="H1657" s="299">
        <v>92154.6</v>
      </c>
      <c r="I1657" s="289">
        <f t="shared" si="25"/>
        <v>97.293137032364328</v>
      </c>
      <c r="J1657" s="324"/>
    </row>
    <row r="1658" spans="1:10" s="271" customFormat="1" ht="22.5" x14ac:dyDescent="0.2">
      <c r="A1658" s="295" t="s">
        <v>1527</v>
      </c>
      <c r="B1658" s="326">
        <v>923</v>
      </c>
      <c r="C1658" s="296">
        <v>10</v>
      </c>
      <c r="D1658" s="296">
        <v>4</v>
      </c>
      <c r="E1658" s="297">
        <v>710042200</v>
      </c>
      <c r="F1658" s="298"/>
      <c r="G1658" s="299">
        <v>315</v>
      </c>
      <c r="H1658" s="299">
        <v>130.9</v>
      </c>
      <c r="I1658" s="289">
        <f t="shared" si="25"/>
        <v>41.555555555555557</v>
      </c>
      <c r="J1658" s="324"/>
    </row>
    <row r="1659" spans="1:10" s="271" customFormat="1" ht="11.25" x14ac:dyDescent="0.2">
      <c r="A1659" s="295" t="s">
        <v>707</v>
      </c>
      <c r="B1659" s="326">
        <v>923</v>
      </c>
      <c r="C1659" s="296">
        <v>10</v>
      </c>
      <c r="D1659" s="296">
        <v>4</v>
      </c>
      <c r="E1659" s="297">
        <v>710042200</v>
      </c>
      <c r="F1659" s="298">
        <v>300</v>
      </c>
      <c r="G1659" s="299">
        <v>315</v>
      </c>
      <c r="H1659" s="299">
        <v>130.9</v>
      </c>
      <c r="I1659" s="289">
        <f t="shared" si="25"/>
        <v>41.555555555555557</v>
      </c>
      <c r="J1659" s="324"/>
    </row>
    <row r="1660" spans="1:10" s="271" customFormat="1" ht="45" x14ac:dyDescent="0.2">
      <c r="A1660" s="295" t="s">
        <v>1146</v>
      </c>
      <c r="B1660" s="326">
        <v>923</v>
      </c>
      <c r="C1660" s="296">
        <v>10</v>
      </c>
      <c r="D1660" s="296">
        <v>4</v>
      </c>
      <c r="E1660" s="297">
        <v>710100000</v>
      </c>
      <c r="F1660" s="298"/>
      <c r="G1660" s="299">
        <v>94403.5</v>
      </c>
      <c r="H1660" s="299">
        <v>92023.7</v>
      </c>
      <c r="I1660" s="289">
        <f t="shared" si="25"/>
        <v>97.479118888600524</v>
      </c>
      <c r="J1660" s="324"/>
    </row>
    <row r="1661" spans="1:10" s="271" customFormat="1" ht="33.75" x14ac:dyDescent="0.2">
      <c r="A1661" s="295" t="s">
        <v>1528</v>
      </c>
      <c r="B1661" s="326">
        <v>923</v>
      </c>
      <c r="C1661" s="296">
        <v>10</v>
      </c>
      <c r="D1661" s="296">
        <v>4</v>
      </c>
      <c r="E1661" s="297">
        <v>710176090</v>
      </c>
      <c r="F1661" s="298"/>
      <c r="G1661" s="299">
        <v>94403.5</v>
      </c>
      <c r="H1661" s="299">
        <v>92023.7</v>
      </c>
      <c r="I1661" s="289">
        <f t="shared" si="25"/>
        <v>97.479118888600524</v>
      </c>
      <c r="J1661" s="324"/>
    </row>
    <row r="1662" spans="1:10" s="271" customFormat="1" ht="11.25" x14ac:dyDescent="0.2">
      <c r="A1662" s="295" t="s">
        <v>710</v>
      </c>
      <c r="B1662" s="326">
        <v>923</v>
      </c>
      <c r="C1662" s="296">
        <v>10</v>
      </c>
      <c r="D1662" s="296">
        <v>4</v>
      </c>
      <c r="E1662" s="297">
        <v>710176090</v>
      </c>
      <c r="F1662" s="298">
        <v>500</v>
      </c>
      <c r="G1662" s="299">
        <v>94403.5</v>
      </c>
      <c r="H1662" s="299">
        <v>92023.7</v>
      </c>
      <c r="I1662" s="289">
        <f t="shared" si="25"/>
        <v>97.479118888600524</v>
      </c>
      <c r="J1662" s="324"/>
    </row>
    <row r="1663" spans="1:10" s="271" customFormat="1" ht="22.5" x14ac:dyDescent="0.2">
      <c r="A1663" s="295" t="s">
        <v>1204</v>
      </c>
      <c r="B1663" s="326">
        <v>923</v>
      </c>
      <c r="C1663" s="296">
        <v>10</v>
      </c>
      <c r="D1663" s="296">
        <v>4</v>
      </c>
      <c r="E1663" s="297">
        <v>1000000000</v>
      </c>
      <c r="F1663" s="298"/>
      <c r="G1663" s="299">
        <v>49722.6</v>
      </c>
      <c r="H1663" s="299">
        <v>47033.2</v>
      </c>
      <c r="I1663" s="289">
        <f t="shared" si="25"/>
        <v>94.591191932843415</v>
      </c>
      <c r="J1663" s="324"/>
    </row>
    <row r="1664" spans="1:10" s="271" customFormat="1" ht="22.5" x14ac:dyDescent="0.2">
      <c r="A1664" s="295" t="s">
        <v>1506</v>
      </c>
      <c r="B1664" s="326">
        <v>923</v>
      </c>
      <c r="C1664" s="296">
        <v>10</v>
      </c>
      <c r="D1664" s="296">
        <v>4</v>
      </c>
      <c r="E1664" s="297">
        <v>1030000000</v>
      </c>
      <c r="F1664" s="298"/>
      <c r="G1664" s="299">
        <v>49722.6</v>
      </c>
      <c r="H1664" s="299">
        <v>47033.2</v>
      </c>
      <c r="I1664" s="289">
        <f t="shared" si="25"/>
        <v>94.591191932843415</v>
      </c>
      <c r="J1664" s="324"/>
    </row>
    <row r="1665" spans="1:13" s="271" customFormat="1" ht="45" x14ac:dyDescent="0.2">
      <c r="A1665" s="295" t="s">
        <v>1529</v>
      </c>
      <c r="B1665" s="326">
        <v>923</v>
      </c>
      <c r="C1665" s="296">
        <v>10</v>
      </c>
      <c r="D1665" s="296">
        <v>4</v>
      </c>
      <c r="E1665" s="297">
        <v>1030089073</v>
      </c>
      <c r="F1665" s="298"/>
      <c r="G1665" s="299">
        <v>15706.2</v>
      </c>
      <c r="H1665" s="299">
        <v>13784.1</v>
      </c>
      <c r="I1665" s="289">
        <f t="shared" si="25"/>
        <v>87.762157619284096</v>
      </c>
      <c r="J1665" s="324"/>
    </row>
    <row r="1666" spans="1:13" s="271" customFormat="1" ht="11.25" x14ac:dyDescent="0.2">
      <c r="A1666" s="295" t="s">
        <v>707</v>
      </c>
      <c r="B1666" s="326">
        <v>923</v>
      </c>
      <c r="C1666" s="296">
        <v>10</v>
      </c>
      <c r="D1666" s="296">
        <v>4</v>
      </c>
      <c r="E1666" s="297">
        <v>1030089073</v>
      </c>
      <c r="F1666" s="298">
        <v>300</v>
      </c>
      <c r="G1666" s="299">
        <v>15706.2</v>
      </c>
      <c r="H1666" s="299">
        <v>13784.1</v>
      </c>
      <c r="I1666" s="289">
        <f t="shared" si="25"/>
        <v>87.762157619284096</v>
      </c>
      <c r="J1666" s="324"/>
    </row>
    <row r="1667" spans="1:13" s="271" customFormat="1" ht="11.25" x14ac:dyDescent="0.2">
      <c r="A1667" s="295" t="s">
        <v>1508</v>
      </c>
      <c r="B1667" s="326">
        <v>923</v>
      </c>
      <c r="C1667" s="296">
        <v>10</v>
      </c>
      <c r="D1667" s="296">
        <v>4</v>
      </c>
      <c r="E1667" s="297">
        <v>1030100000</v>
      </c>
      <c r="F1667" s="298"/>
      <c r="G1667" s="299">
        <v>34016.400000000001</v>
      </c>
      <c r="H1667" s="299">
        <v>33249.1</v>
      </c>
      <c r="I1667" s="289">
        <f t="shared" si="25"/>
        <v>97.744323326395502</v>
      </c>
      <c r="J1667" s="324"/>
    </row>
    <row r="1668" spans="1:13" s="271" customFormat="1" ht="33.75" x14ac:dyDescent="0.2">
      <c r="A1668" s="295" t="s">
        <v>1536</v>
      </c>
      <c r="B1668" s="326">
        <v>923</v>
      </c>
      <c r="C1668" s="296">
        <v>10</v>
      </c>
      <c r="D1668" s="296">
        <v>4</v>
      </c>
      <c r="E1668" s="297">
        <v>1030189071</v>
      </c>
      <c r="F1668" s="298"/>
      <c r="G1668" s="299">
        <v>8580.5</v>
      </c>
      <c r="H1668" s="299">
        <v>8446.5</v>
      </c>
      <c r="I1668" s="289">
        <f t="shared" si="25"/>
        <v>98.438319445253768</v>
      </c>
      <c r="J1668" s="324"/>
    </row>
    <row r="1669" spans="1:13" s="271" customFormat="1" ht="11.25" x14ac:dyDescent="0.2">
      <c r="A1669" s="295" t="s">
        <v>707</v>
      </c>
      <c r="B1669" s="326">
        <v>923</v>
      </c>
      <c r="C1669" s="296">
        <v>10</v>
      </c>
      <c r="D1669" s="296">
        <v>4</v>
      </c>
      <c r="E1669" s="297">
        <v>1030189071</v>
      </c>
      <c r="F1669" s="298">
        <v>300</v>
      </c>
      <c r="G1669" s="299">
        <v>8580.5</v>
      </c>
      <c r="H1669" s="299">
        <v>8446.5</v>
      </c>
      <c r="I1669" s="289">
        <f t="shared" si="25"/>
        <v>98.438319445253768</v>
      </c>
      <c r="J1669" s="324"/>
    </row>
    <row r="1670" spans="1:13" s="271" customFormat="1" ht="45" x14ac:dyDescent="0.2">
      <c r="A1670" s="295" t="s">
        <v>1529</v>
      </c>
      <c r="B1670" s="326">
        <v>923</v>
      </c>
      <c r="C1670" s="296">
        <v>10</v>
      </c>
      <c r="D1670" s="296">
        <v>4</v>
      </c>
      <c r="E1670" s="297">
        <v>1030189073</v>
      </c>
      <c r="F1670" s="298"/>
      <c r="G1670" s="299">
        <v>25435.9</v>
      </c>
      <c r="H1670" s="299">
        <v>24802.6</v>
      </c>
      <c r="I1670" s="289">
        <f t="shared" si="25"/>
        <v>97.510211944535072</v>
      </c>
      <c r="J1670" s="324"/>
    </row>
    <row r="1671" spans="1:13" s="271" customFormat="1" ht="11.25" x14ac:dyDescent="0.2">
      <c r="A1671" s="295" t="s">
        <v>707</v>
      </c>
      <c r="B1671" s="326">
        <v>923</v>
      </c>
      <c r="C1671" s="296">
        <v>10</v>
      </c>
      <c r="D1671" s="296">
        <v>4</v>
      </c>
      <c r="E1671" s="297">
        <v>1030189073</v>
      </c>
      <c r="F1671" s="298">
        <v>300</v>
      </c>
      <c r="G1671" s="299">
        <v>25435.9</v>
      </c>
      <c r="H1671" s="299">
        <v>24802.6</v>
      </c>
      <c r="I1671" s="289">
        <f t="shared" si="25"/>
        <v>97.510211944535072</v>
      </c>
      <c r="J1671" s="324"/>
    </row>
    <row r="1672" spans="1:13" s="285" customFormat="1" ht="10.5" x14ac:dyDescent="0.15">
      <c r="A1672" s="291" t="s">
        <v>1665</v>
      </c>
      <c r="B1672" s="325">
        <v>924</v>
      </c>
      <c r="C1672" s="292"/>
      <c r="D1672" s="292"/>
      <c r="E1672" s="293"/>
      <c r="F1672" s="294"/>
      <c r="G1672" s="282">
        <v>7768939.7000000002</v>
      </c>
      <c r="H1672" s="282">
        <v>7679237.4000000004</v>
      </c>
      <c r="I1672" s="283">
        <f t="shared" si="25"/>
        <v>98.845372683224724</v>
      </c>
      <c r="J1672" s="319"/>
    </row>
    <row r="1673" spans="1:13" s="271" customFormat="1" ht="11.25" x14ac:dyDescent="0.2">
      <c r="A1673" s="295" t="s">
        <v>743</v>
      </c>
      <c r="B1673" s="326">
        <v>924</v>
      </c>
      <c r="C1673" s="296">
        <v>3</v>
      </c>
      <c r="D1673" s="296"/>
      <c r="E1673" s="297"/>
      <c r="F1673" s="298"/>
      <c r="G1673" s="299">
        <v>250</v>
      </c>
      <c r="H1673" s="299">
        <v>15</v>
      </c>
      <c r="I1673" s="289">
        <f t="shared" si="25"/>
        <v>6</v>
      </c>
      <c r="J1673" s="324"/>
    </row>
    <row r="1674" spans="1:13" s="271" customFormat="1" ht="11.25" x14ac:dyDescent="0.2">
      <c r="A1674" s="295" t="s">
        <v>771</v>
      </c>
      <c r="B1674" s="326">
        <v>924</v>
      </c>
      <c r="C1674" s="296">
        <v>3</v>
      </c>
      <c r="D1674" s="296">
        <v>11</v>
      </c>
      <c r="E1674" s="297"/>
      <c r="F1674" s="298"/>
      <c r="G1674" s="299">
        <v>130</v>
      </c>
      <c r="H1674" s="299">
        <v>15</v>
      </c>
      <c r="I1674" s="289">
        <f t="shared" si="25"/>
        <v>11.538461538461538</v>
      </c>
      <c r="J1674" s="324"/>
    </row>
    <row r="1675" spans="1:13" s="271" customFormat="1" ht="22.5" x14ac:dyDescent="0.2">
      <c r="A1675" s="295" t="s">
        <v>772</v>
      </c>
      <c r="B1675" s="326">
        <v>924</v>
      </c>
      <c r="C1675" s="296">
        <v>3</v>
      </c>
      <c r="D1675" s="296">
        <v>11</v>
      </c>
      <c r="E1675" s="297">
        <v>3900000000</v>
      </c>
      <c r="F1675" s="298"/>
      <c r="G1675" s="299">
        <v>130</v>
      </c>
      <c r="H1675" s="299">
        <v>15</v>
      </c>
      <c r="I1675" s="289">
        <f t="shared" si="25"/>
        <v>11.538461538461538</v>
      </c>
      <c r="J1675" s="324"/>
      <c r="K1675" s="324"/>
      <c r="L1675" s="324"/>
      <c r="M1675" s="315"/>
    </row>
    <row r="1676" spans="1:13" s="285" customFormat="1" ht="33.75" x14ac:dyDescent="0.15">
      <c r="A1676" s="295" t="s">
        <v>773</v>
      </c>
      <c r="B1676" s="326">
        <v>924</v>
      </c>
      <c r="C1676" s="296">
        <v>3</v>
      </c>
      <c r="D1676" s="296">
        <v>11</v>
      </c>
      <c r="E1676" s="297" t="s">
        <v>774</v>
      </c>
      <c r="F1676" s="298"/>
      <c r="G1676" s="299">
        <v>130</v>
      </c>
      <c r="H1676" s="299">
        <v>15</v>
      </c>
      <c r="I1676" s="289">
        <f t="shared" si="25"/>
        <v>11.538461538461538</v>
      </c>
      <c r="J1676" s="324"/>
      <c r="K1676" s="319"/>
      <c r="L1676" s="319"/>
      <c r="M1676" s="320"/>
    </row>
    <row r="1677" spans="1:13" s="271" customFormat="1" ht="11.25" x14ac:dyDescent="0.2">
      <c r="A1677" s="295" t="s">
        <v>698</v>
      </c>
      <c r="B1677" s="326">
        <v>924</v>
      </c>
      <c r="C1677" s="296">
        <v>3</v>
      </c>
      <c r="D1677" s="296">
        <v>11</v>
      </c>
      <c r="E1677" s="297" t="s">
        <v>774</v>
      </c>
      <c r="F1677" s="298">
        <v>200</v>
      </c>
      <c r="G1677" s="299">
        <v>30</v>
      </c>
      <c r="H1677" s="299">
        <v>15</v>
      </c>
      <c r="I1677" s="289">
        <f t="shared" si="25"/>
        <v>50</v>
      </c>
      <c r="J1677" s="324"/>
      <c r="K1677" s="324"/>
      <c r="L1677" s="324"/>
      <c r="M1677" s="315"/>
    </row>
    <row r="1678" spans="1:13" s="271" customFormat="1" ht="11.25" x14ac:dyDescent="0.2">
      <c r="A1678" s="295" t="s">
        <v>707</v>
      </c>
      <c r="B1678" s="326">
        <v>924</v>
      </c>
      <c r="C1678" s="296">
        <v>3</v>
      </c>
      <c r="D1678" s="296">
        <v>11</v>
      </c>
      <c r="E1678" s="297" t="s">
        <v>774</v>
      </c>
      <c r="F1678" s="298">
        <v>300</v>
      </c>
      <c r="G1678" s="299">
        <v>100</v>
      </c>
      <c r="H1678" s="299">
        <v>0</v>
      </c>
      <c r="I1678" s="289">
        <f t="shared" ref="I1678:I1741" si="26">+H1678/G1678*100</f>
        <v>0</v>
      </c>
      <c r="J1678" s="324"/>
      <c r="K1678" s="324"/>
      <c r="L1678" s="324"/>
      <c r="M1678" s="315"/>
    </row>
    <row r="1679" spans="1:13" s="271" customFormat="1" ht="11.25" x14ac:dyDescent="0.2">
      <c r="A1679" s="295" t="s">
        <v>775</v>
      </c>
      <c r="B1679" s="326">
        <v>924</v>
      </c>
      <c r="C1679" s="296">
        <v>3</v>
      </c>
      <c r="D1679" s="296">
        <v>14</v>
      </c>
      <c r="E1679" s="297"/>
      <c r="F1679" s="298"/>
      <c r="G1679" s="299">
        <v>120</v>
      </c>
      <c r="H1679" s="299">
        <v>0</v>
      </c>
      <c r="I1679" s="289">
        <f t="shared" si="26"/>
        <v>0</v>
      </c>
      <c r="J1679" s="324"/>
      <c r="K1679" s="324"/>
      <c r="L1679" s="324"/>
      <c r="M1679" s="315"/>
    </row>
    <row r="1680" spans="1:13" s="271" customFormat="1" ht="22.5" x14ac:dyDescent="0.2">
      <c r="A1680" s="295" t="s">
        <v>776</v>
      </c>
      <c r="B1680" s="326">
        <v>924</v>
      </c>
      <c r="C1680" s="296">
        <v>3</v>
      </c>
      <c r="D1680" s="296">
        <v>14</v>
      </c>
      <c r="E1680" s="297">
        <v>200000000</v>
      </c>
      <c r="F1680" s="298"/>
      <c r="G1680" s="299">
        <v>120</v>
      </c>
      <c r="H1680" s="299">
        <v>0</v>
      </c>
      <c r="I1680" s="289">
        <f t="shared" si="26"/>
        <v>0</v>
      </c>
      <c r="J1680" s="324"/>
      <c r="K1680" s="324"/>
      <c r="L1680" s="324"/>
      <c r="M1680" s="315"/>
    </row>
    <row r="1681" spans="1:13" s="271" customFormat="1" ht="22.5" x14ac:dyDescent="0.2">
      <c r="A1681" s="295" t="s">
        <v>777</v>
      </c>
      <c r="B1681" s="326">
        <v>924</v>
      </c>
      <c r="C1681" s="296">
        <v>3</v>
      </c>
      <c r="D1681" s="296">
        <v>14</v>
      </c>
      <c r="E1681" s="297">
        <v>200003140</v>
      </c>
      <c r="F1681" s="298"/>
      <c r="G1681" s="299">
        <v>120</v>
      </c>
      <c r="H1681" s="299">
        <v>0</v>
      </c>
      <c r="I1681" s="289">
        <f t="shared" si="26"/>
        <v>0</v>
      </c>
      <c r="J1681" s="324"/>
      <c r="K1681" s="324"/>
      <c r="L1681" s="324"/>
      <c r="M1681" s="315"/>
    </row>
    <row r="1682" spans="1:13" s="271" customFormat="1" ht="11.25" x14ac:dyDescent="0.2">
      <c r="A1682" s="295" t="s">
        <v>698</v>
      </c>
      <c r="B1682" s="326">
        <v>924</v>
      </c>
      <c r="C1682" s="296">
        <v>3</v>
      </c>
      <c r="D1682" s="296">
        <v>14</v>
      </c>
      <c r="E1682" s="297">
        <v>200003140</v>
      </c>
      <c r="F1682" s="298">
        <v>200</v>
      </c>
      <c r="G1682" s="299">
        <v>120</v>
      </c>
      <c r="H1682" s="299">
        <v>0</v>
      </c>
      <c r="I1682" s="289">
        <f t="shared" si="26"/>
        <v>0</v>
      </c>
      <c r="J1682" s="324"/>
      <c r="K1682" s="324"/>
      <c r="L1682" s="324"/>
      <c r="M1682" s="315"/>
    </row>
    <row r="1683" spans="1:13" s="271" customFormat="1" ht="11.25" x14ac:dyDescent="0.2">
      <c r="A1683" s="295" t="s">
        <v>799</v>
      </c>
      <c r="B1683" s="326">
        <v>924</v>
      </c>
      <c r="C1683" s="296">
        <v>4</v>
      </c>
      <c r="D1683" s="296"/>
      <c r="E1683" s="297"/>
      <c r="F1683" s="298"/>
      <c r="G1683" s="299">
        <v>166078.20000000001</v>
      </c>
      <c r="H1683" s="299">
        <v>158024.9</v>
      </c>
      <c r="I1683" s="289">
        <f t="shared" si="26"/>
        <v>95.15089879345993</v>
      </c>
      <c r="J1683" s="324"/>
    </row>
    <row r="1684" spans="1:13" s="271" customFormat="1" ht="11.25" x14ac:dyDescent="0.2">
      <c r="A1684" s="295" t="s">
        <v>800</v>
      </c>
      <c r="B1684" s="326">
        <v>924</v>
      </c>
      <c r="C1684" s="296">
        <v>4</v>
      </c>
      <c r="D1684" s="296">
        <v>1</v>
      </c>
      <c r="E1684" s="297"/>
      <c r="F1684" s="298"/>
      <c r="G1684" s="299">
        <v>165278.20000000001</v>
      </c>
      <c r="H1684" s="299">
        <v>157329.60000000001</v>
      </c>
      <c r="I1684" s="289">
        <f t="shared" si="26"/>
        <v>95.190775310960547</v>
      </c>
      <c r="J1684" s="324"/>
    </row>
    <row r="1685" spans="1:13" s="271" customFormat="1" ht="22.5" x14ac:dyDescent="0.2">
      <c r="A1685" s="295" t="s">
        <v>801</v>
      </c>
      <c r="B1685" s="326">
        <v>924</v>
      </c>
      <c r="C1685" s="296">
        <v>4</v>
      </c>
      <c r="D1685" s="296">
        <v>1</v>
      </c>
      <c r="E1685" s="297">
        <v>400000000</v>
      </c>
      <c r="F1685" s="298"/>
      <c r="G1685" s="299">
        <v>165278.20000000001</v>
      </c>
      <c r="H1685" s="299">
        <v>157329.60000000001</v>
      </c>
      <c r="I1685" s="289">
        <f t="shared" si="26"/>
        <v>95.190775310960547</v>
      </c>
      <c r="J1685" s="324"/>
    </row>
    <row r="1686" spans="1:13" s="271" customFormat="1" ht="22.5" x14ac:dyDescent="0.2">
      <c r="A1686" s="295" t="s">
        <v>802</v>
      </c>
      <c r="B1686" s="326">
        <v>924</v>
      </c>
      <c r="C1686" s="296">
        <v>4</v>
      </c>
      <c r="D1686" s="296">
        <v>1</v>
      </c>
      <c r="E1686" s="297">
        <v>410000000</v>
      </c>
      <c r="F1686" s="298"/>
      <c r="G1686" s="299">
        <v>500</v>
      </c>
      <c r="H1686" s="299">
        <v>30.4</v>
      </c>
      <c r="I1686" s="289">
        <f t="shared" si="26"/>
        <v>6.08</v>
      </c>
      <c r="J1686" s="324"/>
    </row>
    <row r="1687" spans="1:13" s="271" customFormat="1" ht="22.5" x14ac:dyDescent="0.2">
      <c r="A1687" s="295" t="s">
        <v>803</v>
      </c>
      <c r="B1687" s="326">
        <v>924</v>
      </c>
      <c r="C1687" s="296">
        <v>4</v>
      </c>
      <c r="D1687" s="296">
        <v>1</v>
      </c>
      <c r="E1687" s="297">
        <v>410042270</v>
      </c>
      <c r="F1687" s="298"/>
      <c r="G1687" s="299">
        <v>500</v>
      </c>
      <c r="H1687" s="299">
        <v>30.4</v>
      </c>
      <c r="I1687" s="289">
        <f t="shared" si="26"/>
        <v>6.08</v>
      </c>
      <c r="J1687" s="324"/>
    </row>
    <row r="1688" spans="1:13" s="271" customFormat="1" ht="11.25" x14ac:dyDescent="0.2">
      <c r="A1688" s="295" t="s">
        <v>698</v>
      </c>
      <c r="B1688" s="326">
        <v>924</v>
      </c>
      <c r="C1688" s="296">
        <v>4</v>
      </c>
      <c r="D1688" s="296">
        <v>1</v>
      </c>
      <c r="E1688" s="297">
        <v>410042270</v>
      </c>
      <c r="F1688" s="298">
        <v>200</v>
      </c>
      <c r="G1688" s="299">
        <v>500</v>
      </c>
      <c r="H1688" s="299">
        <v>30.4</v>
      </c>
      <c r="I1688" s="289">
        <f t="shared" si="26"/>
        <v>6.08</v>
      </c>
      <c r="J1688" s="324"/>
    </row>
    <row r="1689" spans="1:13" s="271" customFormat="1" ht="11.25" x14ac:dyDescent="0.2">
      <c r="A1689" s="295" t="s">
        <v>804</v>
      </c>
      <c r="B1689" s="326">
        <v>924</v>
      </c>
      <c r="C1689" s="296">
        <v>4</v>
      </c>
      <c r="D1689" s="296">
        <v>1</v>
      </c>
      <c r="E1689" s="297">
        <v>420000000</v>
      </c>
      <c r="F1689" s="298"/>
      <c r="G1689" s="299">
        <v>39642.400000000001</v>
      </c>
      <c r="H1689" s="299">
        <v>34212.300000000003</v>
      </c>
      <c r="I1689" s="289">
        <f t="shared" si="26"/>
        <v>86.302292494904449</v>
      </c>
      <c r="J1689" s="324"/>
    </row>
    <row r="1690" spans="1:13" s="271" customFormat="1" ht="11.25" x14ac:dyDescent="0.2">
      <c r="A1690" s="295" t="s">
        <v>805</v>
      </c>
      <c r="B1690" s="326">
        <v>924</v>
      </c>
      <c r="C1690" s="296">
        <v>4</v>
      </c>
      <c r="D1690" s="296">
        <v>1</v>
      </c>
      <c r="E1690" s="297">
        <v>420042260</v>
      </c>
      <c r="F1690" s="298"/>
      <c r="G1690" s="299">
        <v>5430</v>
      </c>
      <c r="H1690" s="299">
        <v>0</v>
      </c>
      <c r="I1690" s="289">
        <f t="shared" si="26"/>
        <v>0</v>
      </c>
      <c r="J1690" s="324"/>
    </row>
    <row r="1691" spans="1:13" s="271" customFormat="1" ht="11.25" x14ac:dyDescent="0.2">
      <c r="A1691" s="295" t="s">
        <v>698</v>
      </c>
      <c r="B1691" s="326">
        <v>924</v>
      </c>
      <c r="C1691" s="296">
        <v>4</v>
      </c>
      <c r="D1691" s="296">
        <v>1</v>
      </c>
      <c r="E1691" s="297">
        <v>420042260</v>
      </c>
      <c r="F1691" s="298">
        <v>200</v>
      </c>
      <c r="G1691" s="299">
        <v>30</v>
      </c>
      <c r="H1691" s="299">
        <v>0</v>
      </c>
      <c r="I1691" s="289">
        <f t="shared" si="26"/>
        <v>0</v>
      </c>
      <c r="J1691" s="324"/>
    </row>
    <row r="1692" spans="1:13" s="271" customFormat="1" ht="11.25" x14ac:dyDescent="0.2">
      <c r="A1692" s="295" t="s">
        <v>713</v>
      </c>
      <c r="B1692" s="326">
        <v>924</v>
      </c>
      <c r="C1692" s="296">
        <v>4</v>
      </c>
      <c r="D1692" s="296">
        <v>1</v>
      </c>
      <c r="E1692" s="297">
        <v>420042260</v>
      </c>
      <c r="F1692" s="298">
        <v>800</v>
      </c>
      <c r="G1692" s="299">
        <v>5400</v>
      </c>
      <c r="H1692" s="299">
        <v>0</v>
      </c>
      <c r="I1692" s="289">
        <f t="shared" si="26"/>
        <v>0</v>
      </c>
      <c r="J1692" s="324"/>
    </row>
    <row r="1693" spans="1:13" s="271" customFormat="1" ht="22.5" x14ac:dyDescent="0.2">
      <c r="A1693" s="295" t="s">
        <v>806</v>
      </c>
      <c r="B1693" s="326">
        <v>924</v>
      </c>
      <c r="C1693" s="296">
        <v>4</v>
      </c>
      <c r="D1693" s="296">
        <v>1</v>
      </c>
      <c r="E1693" s="297" t="s">
        <v>807</v>
      </c>
      <c r="F1693" s="298"/>
      <c r="G1693" s="299">
        <v>34212.400000000001</v>
      </c>
      <c r="H1693" s="299">
        <v>34212.300000000003</v>
      </c>
      <c r="I1693" s="289">
        <f t="shared" si="26"/>
        <v>99.999707708316294</v>
      </c>
      <c r="J1693" s="324"/>
    </row>
    <row r="1694" spans="1:13" s="271" customFormat="1" ht="22.5" x14ac:dyDescent="0.2">
      <c r="A1694" s="295" t="s">
        <v>724</v>
      </c>
      <c r="B1694" s="326">
        <v>924</v>
      </c>
      <c r="C1694" s="296">
        <v>4</v>
      </c>
      <c r="D1694" s="296">
        <v>1</v>
      </c>
      <c r="E1694" s="297" t="s">
        <v>807</v>
      </c>
      <c r="F1694" s="298">
        <v>600</v>
      </c>
      <c r="G1694" s="299">
        <v>2415.9</v>
      </c>
      <c r="H1694" s="299">
        <v>2415.8000000000002</v>
      </c>
      <c r="I1694" s="289">
        <f t="shared" si="26"/>
        <v>99.995860755825987</v>
      </c>
      <c r="J1694" s="324"/>
    </row>
    <row r="1695" spans="1:13" s="271" customFormat="1" ht="11.25" x14ac:dyDescent="0.2">
      <c r="A1695" s="295" t="s">
        <v>713</v>
      </c>
      <c r="B1695" s="326">
        <v>924</v>
      </c>
      <c r="C1695" s="296">
        <v>4</v>
      </c>
      <c r="D1695" s="296">
        <v>1</v>
      </c>
      <c r="E1695" s="297" t="s">
        <v>807</v>
      </c>
      <c r="F1695" s="298">
        <v>800</v>
      </c>
      <c r="G1695" s="299">
        <v>31796.5</v>
      </c>
      <c r="H1695" s="299">
        <v>31796.5</v>
      </c>
      <c r="I1695" s="289">
        <f t="shared" si="26"/>
        <v>100</v>
      </c>
      <c r="J1695" s="324"/>
    </row>
    <row r="1696" spans="1:13" s="271" customFormat="1" ht="11.25" x14ac:dyDescent="0.2">
      <c r="A1696" s="295" t="s">
        <v>808</v>
      </c>
      <c r="B1696" s="326">
        <v>924</v>
      </c>
      <c r="C1696" s="296">
        <v>4</v>
      </c>
      <c r="D1696" s="296">
        <v>1</v>
      </c>
      <c r="E1696" s="297">
        <v>430000000</v>
      </c>
      <c r="F1696" s="298"/>
      <c r="G1696" s="299">
        <v>14587.6</v>
      </c>
      <c r="H1696" s="299">
        <v>14471.7</v>
      </c>
      <c r="I1696" s="289">
        <f t="shared" si="26"/>
        <v>99.205489593901675</v>
      </c>
      <c r="J1696" s="324"/>
    </row>
    <row r="1697" spans="1:10" s="271" customFormat="1" ht="22.5" x14ac:dyDescent="0.2">
      <c r="A1697" s="295" t="s">
        <v>809</v>
      </c>
      <c r="B1697" s="326">
        <v>924</v>
      </c>
      <c r="C1697" s="296">
        <v>4</v>
      </c>
      <c r="D1697" s="296">
        <v>1</v>
      </c>
      <c r="E1697" s="297">
        <v>430100000</v>
      </c>
      <c r="F1697" s="298"/>
      <c r="G1697" s="299">
        <v>8234.5</v>
      </c>
      <c r="H1697" s="299">
        <v>8218.5</v>
      </c>
      <c r="I1697" s="289">
        <f t="shared" si="26"/>
        <v>99.805695549213667</v>
      </c>
      <c r="J1697" s="324"/>
    </row>
    <row r="1698" spans="1:10" s="271" customFormat="1" ht="11.25" x14ac:dyDescent="0.2">
      <c r="A1698" s="295" t="s">
        <v>810</v>
      </c>
      <c r="B1698" s="326">
        <v>924</v>
      </c>
      <c r="C1698" s="296">
        <v>4</v>
      </c>
      <c r="D1698" s="296">
        <v>1</v>
      </c>
      <c r="E1698" s="297">
        <v>430142220</v>
      </c>
      <c r="F1698" s="298"/>
      <c r="G1698" s="299">
        <v>8234.5</v>
      </c>
      <c r="H1698" s="299">
        <v>8218.5</v>
      </c>
      <c r="I1698" s="289">
        <f t="shared" si="26"/>
        <v>99.805695549213667</v>
      </c>
      <c r="J1698" s="324"/>
    </row>
    <row r="1699" spans="1:10" s="271" customFormat="1" ht="11.25" x14ac:dyDescent="0.2">
      <c r="A1699" s="295" t="s">
        <v>707</v>
      </c>
      <c r="B1699" s="326">
        <v>924</v>
      </c>
      <c r="C1699" s="296">
        <v>4</v>
      </c>
      <c r="D1699" s="296">
        <v>1</v>
      </c>
      <c r="E1699" s="297">
        <v>430142220</v>
      </c>
      <c r="F1699" s="298">
        <v>300</v>
      </c>
      <c r="G1699" s="299">
        <v>8234.5</v>
      </c>
      <c r="H1699" s="299">
        <v>8218.5</v>
      </c>
      <c r="I1699" s="289">
        <f t="shared" si="26"/>
        <v>99.805695549213667</v>
      </c>
      <c r="J1699" s="324"/>
    </row>
    <row r="1700" spans="1:10" s="271" customFormat="1" ht="11.25" x14ac:dyDescent="0.2">
      <c r="A1700" s="295" t="s">
        <v>811</v>
      </c>
      <c r="B1700" s="326">
        <v>924</v>
      </c>
      <c r="C1700" s="296">
        <v>4</v>
      </c>
      <c r="D1700" s="296">
        <v>1</v>
      </c>
      <c r="E1700" s="297">
        <v>430200000</v>
      </c>
      <c r="F1700" s="298"/>
      <c r="G1700" s="299">
        <v>6353.1</v>
      </c>
      <c r="H1700" s="299">
        <v>6253.2</v>
      </c>
      <c r="I1700" s="289">
        <f t="shared" si="26"/>
        <v>98.427539311517194</v>
      </c>
      <c r="J1700" s="324"/>
    </row>
    <row r="1701" spans="1:10" s="271" customFormat="1" ht="11.25" x14ac:dyDescent="0.2">
      <c r="A1701" s="295" t="s">
        <v>810</v>
      </c>
      <c r="B1701" s="326">
        <v>924</v>
      </c>
      <c r="C1701" s="296">
        <v>4</v>
      </c>
      <c r="D1701" s="296">
        <v>1</v>
      </c>
      <c r="E1701" s="297">
        <v>430242220</v>
      </c>
      <c r="F1701" s="298"/>
      <c r="G1701" s="299">
        <v>6353.1</v>
      </c>
      <c r="H1701" s="299">
        <v>6253.2</v>
      </c>
      <c r="I1701" s="289">
        <f t="shared" si="26"/>
        <v>98.427539311517194</v>
      </c>
      <c r="J1701" s="324"/>
    </row>
    <row r="1702" spans="1:10" s="271" customFormat="1" ht="11.25" x14ac:dyDescent="0.2">
      <c r="A1702" s="295" t="s">
        <v>698</v>
      </c>
      <c r="B1702" s="326">
        <v>924</v>
      </c>
      <c r="C1702" s="296">
        <v>4</v>
      </c>
      <c r="D1702" s="296">
        <v>1</v>
      </c>
      <c r="E1702" s="297">
        <v>430242220</v>
      </c>
      <c r="F1702" s="298">
        <v>200</v>
      </c>
      <c r="G1702" s="299">
        <v>6353.1</v>
      </c>
      <c r="H1702" s="299">
        <v>6253.2</v>
      </c>
      <c r="I1702" s="289">
        <f t="shared" si="26"/>
        <v>98.427539311517194</v>
      </c>
      <c r="J1702" s="324"/>
    </row>
    <row r="1703" spans="1:10" s="271" customFormat="1" ht="11.25" x14ac:dyDescent="0.2">
      <c r="A1703" s="295" t="s">
        <v>812</v>
      </c>
      <c r="B1703" s="326">
        <v>924</v>
      </c>
      <c r="C1703" s="296">
        <v>4</v>
      </c>
      <c r="D1703" s="296">
        <v>1</v>
      </c>
      <c r="E1703" s="297">
        <v>450000000</v>
      </c>
      <c r="F1703" s="298"/>
      <c r="G1703" s="299">
        <v>95094.8</v>
      </c>
      <c r="H1703" s="299">
        <v>94035.7</v>
      </c>
      <c r="I1703" s="289">
        <f t="shared" si="26"/>
        <v>98.886269280759819</v>
      </c>
      <c r="J1703" s="324"/>
    </row>
    <row r="1704" spans="1:10" s="271" customFormat="1" ht="11.25" x14ac:dyDescent="0.2">
      <c r="A1704" s="295" t="s">
        <v>813</v>
      </c>
      <c r="B1704" s="326">
        <v>924</v>
      </c>
      <c r="C1704" s="296">
        <v>4</v>
      </c>
      <c r="D1704" s="296">
        <v>1</v>
      </c>
      <c r="E1704" s="297">
        <v>450000590</v>
      </c>
      <c r="F1704" s="298"/>
      <c r="G1704" s="299">
        <v>80135.600000000006</v>
      </c>
      <c r="H1704" s="299">
        <v>79076.5</v>
      </c>
      <c r="I1704" s="289">
        <f t="shared" si="26"/>
        <v>98.678365171035082</v>
      </c>
      <c r="J1704" s="324"/>
    </row>
    <row r="1705" spans="1:10" s="271" customFormat="1" ht="33.75" x14ac:dyDescent="0.2">
      <c r="A1705" s="295" t="s">
        <v>695</v>
      </c>
      <c r="B1705" s="326">
        <v>924</v>
      </c>
      <c r="C1705" s="296">
        <v>4</v>
      </c>
      <c r="D1705" s="296">
        <v>1</v>
      </c>
      <c r="E1705" s="297">
        <v>450000590</v>
      </c>
      <c r="F1705" s="298">
        <v>100</v>
      </c>
      <c r="G1705" s="299">
        <v>61285.9</v>
      </c>
      <c r="H1705" s="299">
        <v>61228.6</v>
      </c>
      <c r="I1705" s="289">
        <f t="shared" si="26"/>
        <v>99.906503779825371</v>
      </c>
      <c r="J1705" s="324"/>
    </row>
    <row r="1706" spans="1:10" s="271" customFormat="1" ht="11.25" x14ac:dyDescent="0.2">
      <c r="A1706" s="295" t="s">
        <v>698</v>
      </c>
      <c r="B1706" s="326">
        <v>924</v>
      </c>
      <c r="C1706" s="296">
        <v>4</v>
      </c>
      <c r="D1706" s="296">
        <v>1</v>
      </c>
      <c r="E1706" s="297">
        <v>450000590</v>
      </c>
      <c r="F1706" s="298">
        <v>200</v>
      </c>
      <c r="G1706" s="299">
        <v>18655.099999999999</v>
      </c>
      <c r="H1706" s="299">
        <v>17734.5</v>
      </c>
      <c r="I1706" s="289">
        <f t="shared" si="26"/>
        <v>95.065156445154415</v>
      </c>
      <c r="J1706" s="324"/>
    </row>
    <row r="1707" spans="1:10" s="271" customFormat="1" ht="11.25" x14ac:dyDescent="0.2">
      <c r="A1707" s="295" t="s">
        <v>713</v>
      </c>
      <c r="B1707" s="326">
        <v>924</v>
      </c>
      <c r="C1707" s="296">
        <v>4</v>
      </c>
      <c r="D1707" s="296">
        <v>1</v>
      </c>
      <c r="E1707" s="297">
        <v>450000590</v>
      </c>
      <c r="F1707" s="298">
        <v>800</v>
      </c>
      <c r="G1707" s="299">
        <v>194.6</v>
      </c>
      <c r="H1707" s="299">
        <v>113.4</v>
      </c>
      <c r="I1707" s="289">
        <f t="shared" si="26"/>
        <v>58.273381294964032</v>
      </c>
      <c r="J1707" s="324"/>
    </row>
    <row r="1708" spans="1:10" s="271" customFormat="1" ht="33.75" x14ac:dyDescent="0.2">
      <c r="A1708" s="295" t="s">
        <v>814</v>
      </c>
      <c r="B1708" s="326">
        <v>924</v>
      </c>
      <c r="C1708" s="296">
        <v>4</v>
      </c>
      <c r="D1708" s="296">
        <v>1</v>
      </c>
      <c r="E1708" s="297">
        <v>450052900</v>
      </c>
      <c r="F1708" s="298"/>
      <c r="G1708" s="299">
        <v>5109</v>
      </c>
      <c r="H1708" s="299">
        <v>5109</v>
      </c>
      <c r="I1708" s="289">
        <f t="shared" si="26"/>
        <v>100</v>
      </c>
      <c r="J1708" s="324"/>
    </row>
    <row r="1709" spans="1:10" s="271" customFormat="1" ht="33.75" x14ac:dyDescent="0.2">
      <c r="A1709" s="295" t="s">
        <v>695</v>
      </c>
      <c r="B1709" s="326">
        <v>924</v>
      </c>
      <c r="C1709" s="296">
        <v>4</v>
      </c>
      <c r="D1709" s="296">
        <v>1</v>
      </c>
      <c r="E1709" s="297">
        <v>450052900</v>
      </c>
      <c r="F1709" s="298">
        <v>100</v>
      </c>
      <c r="G1709" s="299">
        <v>963.2</v>
      </c>
      <c r="H1709" s="299">
        <v>963.2</v>
      </c>
      <c r="I1709" s="289">
        <f t="shared" si="26"/>
        <v>100</v>
      </c>
      <c r="J1709" s="324"/>
    </row>
    <row r="1710" spans="1:10" s="271" customFormat="1" ht="11.25" x14ac:dyDescent="0.2">
      <c r="A1710" s="295" t="s">
        <v>698</v>
      </c>
      <c r="B1710" s="326">
        <v>924</v>
      </c>
      <c r="C1710" s="296">
        <v>4</v>
      </c>
      <c r="D1710" s="296">
        <v>1</v>
      </c>
      <c r="E1710" s="297">
        <v>450052900</v>
      </c>
      <c r="F1710" s="298">
        <v>200</v>
      </c>
      <c r="G1710" s="299">
        <v>4145.8</v>
      </c>
      <c r="H1710" s="299">
        <v>4145.8</v>
      </c>
      <c r="I1710" s="289">
        <f t="shared" si="26"/>
        <v>100</v>
      </c>
      <c r="J1710" s="324"/>
    </row>
    <row r="1711" spans="1:10" s="271" customFormat="1" ht="33.75" x14ac:dyDescent="0.2">
      <c r="A1711" s="295" t="s">
        <v>815</v>
      </c>
      <c r="B1711" s="326">
        <v>924</v>
      </c>
      <c r="C1711" s="296">
        <v>4</v>
      </c>
      <c r="D1711" s="296">
        <v>1</v>
      </c>
      <c r="E1711" s="297">
        <v>450100000</v>
      </c>
      <c r="F1711" s="298"/>
      <c r="G1711" s="299">
        <v>9850.2000000000007</v>
      </c>
      <c r="H1711" s="299">
        <v>9850.2000000000007</v>
      </c>
      <c r="I1711" s="289">
        <f t="shared" si="26"/>
        <v>100</v>
      </c>
      <c r="J1711" s="324"/>
    </row>
    <row r="1712" spans="1:10" s="271" customFormat="1" ht="33.75" x14ac:dyDescent="0.2">
      <c r="A1712" s="295" t="s">
        <v>815</v>
      </c>
      <c r="B1712" s="326">
        <v>924</v>
      </c>
      <c r="C1712" s="296">
        <v>4</v>
      </c>
      <c r="D1712" s="296">
        <v>1</v>
      </c>
      <c r="E1712" s="297" t="s">
        <v>816</v>
      </c>
      <c r="F1712" s="298"/>
      <c r="G1712" s="299">
        <v>9850.2000000000007</v>
      </c>
      <c r="H1712" s="299">
        <v>9850.2000000000007</v>
      </c>
      <c r="I1712" s="289">
        <f t="shared" si="26"/>
        <v>100</v>
      </c>
      <c r="J1712" s="324"/>
    </row>
    <row r="1713" spans="1:10" s="271" customFormat="1" ht="33.75" x14ac:dyDescent="0.2">
      <c r="A1713" s="295" t="s">
        <v>695</v>
      </c>
      <c r="B1713" s="326">
        <v>924</v>
      </c>
      <c r="C1713" s="296">
        <v>4</v>
      </c>
      <c r="D1713" s="296">
        <v>1</v>
      </c>
      <c r="E1713" s="297" t="s">
        <v>816</v>
      </c>
      <c r="F1713" s="298">
        <v>100</v>
      </c>
      <c r="G1713" s="299">
        <v>5208</v>
      </c>
      <c r="H1713" s="299">
        <v>5208</v>
      </c>
      <c r="I1713" s="289">
        <f t="shared" si="26"/>
        <v>100</v>
      </c>
      <c r="J1713" s="324"/>
    </row>
    <row r="1714" spans="1:10" s="271" customFormat="1" ht="11.25" x14ac:dyDescent="0.2">
      <c r="A1714" s="295" t="s">
        <v>698</v>
      </c>
      <c r="B1714" s="326">
        <v>924</v>
      </c>
      <c r="C1714" s="296">
        <v>4</v>
      </c>
      <c r="D1714" s="296">
        <v>1</v>
      </c>
      <c r="E1714" s="297" t="s">
        <v>816</v>
      </c>
      <c r="F1714" s="298">
        <v>200</v>
      </c>
      <c r="G1714" s="299">
        <v>4642.2</v>
      </c>
      <c r="H1714" s="299">
        <v>4642.2</v>
      </c>
      <c r="I1714" s="289">
        <f t="shared" si="26"/>
        <v>100</v>
      </c>
      <c r="J1714" s="324"/>
    </row>
    <row r="1715" spans="1:10" s="271" customFormat="1" ht="11.25" x14ac:dyDescent="0.2">
      <c r="A1715" s="295" t="s">
        <v>817</v>
      </c>
      <c r="B1715" s="326">
        <v>924</v>
      </c>
      <c r="C1715" s="296">
        <v>4</v>
      </c>
      <c r="D1715" s="296">
        <v>1</v>
      </c>
      <c r="E1715" s="297">
        <v>460000000</v>
      </c>
      <c r="F1715" s="298"/>
      <c r="G1715" s="299">
        <v>1000</v>
      </c>
      <c r="H1715" s="299">
        <v>1000</v>
      </c>
      <c r="I1715" s="289">
        <f t="shared" si="26"/>
        <v>100</v>
      </c>
      <c r="J1715" s="324"/>
    </row>
    <row r="1716" spans="1:10" s="271" customFormat="1" ht="11.25" x14ac:dyDescent="0.2">
      <c r="A1716" s="295" t="s">
        <v>818</v>
      </c>
      <c r="B1716" s="326">
        <v>924</v>
      </c>
      <c r="C1716" s="296">
        <v>4</v>
      </c>
      <c r="D1716" s="296">
        <v>1</v>
      </c>
      <c r="E1716" s="297">
        <v>460042260</v>
      </c>
      <c r="F1716" s="298"/>
      <c r="G1716" s="299">
        <v>1000</v>
      </c>
      <c r="H1716" s="299">
        <v>1000</v>
      </c>
      <c r="I1716" s="289">
        <f t="shared" si="26"/>
        <v>100</v>
      </c>
      <c r="J1716" s="324"/>
    </row>
    <row r="1717" spans="1:10" s="271" customFormat="1" ht="11.25" x14ac:dyDescent="0.2">
      <c r="A1717" s="295" t="s">
        <v>698</v>
      </c>
      <c r="B1717" s="326">
        <v>924</v>
      </c>
      <c r="C1717" s="296">
        <v>4</v>
      </c>
      <c r="D1717" s="296">
        <v>1</v>
      </c>
      <c r="E1717" s="297">
        <v>460042260</v>
      </c>
      <c r="F1717" s="298">
        <v>200</v>
      </c>
      <c r="G1717" s="299">
        <v>1000</v>
      </c>
      <c r="H1717" s="299">
        <v>1000</v>
      </c>
      <c r="I1717" s="289">
        <f t="shared" si="26"/>
        <v>100</v>
      </c>
      <c r="J1717" s="324"/>
    </row>
    <row r="1718" spans="1:10" s="271" customFormat="1" ht="33.75" x14ac:dyDescent="0.2">
      <c r="A1718" s="295" t="s">
        <v>819</v>
      </c>
      <c r="B1718" s="326">
        <v>924</v>
      </c>
      <c r="C1718" s="296">
        <v>4</v>
      </c>
      <c r="D1718" s="296">
        <v>1</v>
      </c>
      <c r="E1718" s="297">
        <v>470000000</v>
      </c>
      <c r="F1718" s="298"/>
      <c r="G1718" s="299">
        <v>1676.1</v>
      </c>
      <c r="H1718" s="299">
        <v>1676.1</v>
      </c>
      <c r="I1718" s="289">
        <f t="shared" si="26"/>
        <v>100</v>
      </c>
      <c r="J1718" s="324"/>
    </row>
    <row r="1719" spans="1:10" s="271" customFormat="1" ht="11.25" x14ac:dyDescent="0.2">
      <c r="A1719" s="295" t="s">
        <v>820</v>
      </c>
      <c r="B1719" s="326">
        <v>924</v>
      </c>
      <c r="C1719" s="296">
        <v>4</v>
      </c>
      <c r="D1719" s="296">
        <v>1</v>
      </c>
      <c r="E1719" s="297" t="s">
        <v>821</v>
      </c>
      <c r="F1719" s="298"/>
      <c r="G1719" s="299">
        <v>1676.1</v>
      </c>
      <c r="H1719" s="299">
        <v>1676.1</v>
      </c>
      <c r="I1719" s="289">
        <f t="shared" si="26"/>
        <v>100</v>
      </c>
      <c r="J1719" s="324"/>
    </row>
    <row r="1720" spans="1:10" s="271" customFormat="1" ht="33.75" x14ac:dyDescent="0.2">
      <c r="A1720" s="295" t="s">
        <v>822</v>
      </c>
      <c r="B1720" s="326">
        <v>924</v>
      </c>
      <c r="C1720" s="296">
        <v>4</v>
      </c>
      <c r="D1720" s="296">
        <v>1</v>
      </c>
      <c r="E1720" s="297" t="s">
        <v>823</v>
      </c>
      <c r="F1720" s="298"/>
      <c r="G1720" s="299">
        <v>1676.1</v>
      </c>
      <c r="H1720" s="299">
        <v>1676.1</v>
      </c>
      <c r="I1720" s="289">
        <f t="shared" si="26"/>
        <v>100</v>
      </c>
      <c r="J1720" s="324"/>
    </row>
    <row r="1721" spans="1:10" s="271" customFormat="1" ht="11.25" x14ac:dyDescent="0.2">
      <c r="A1721" s="295" t="s">
        <v>698</v>
      </c>
      <c r="B1721" s="326">
        <v>924</v>
      </c>
      <c r="C1721" s="296">
        <v>4</v>
      </c>
      <c r="D1721" s="296">
        <v>1</v>
      </c>
      <c r="E1721" s="297" t="s">
        <v>823</v>
      </c>
      <c r="F1721" s="298">
        <v>200</v>
      </c>
      <c r="G1721" s="299">
        <v>1639</v>
      </c>
      <c r="H1721" s="299">
        <v>1639</v>
      </c>
      <c r="I1721" s="289">
        <f t="shared" si="26"/>
        <v>100</v>
      </c>
      <c r="J1721" s="324"/>
    </row>
    <row r="1722" spans="1:10" s="271" customFormat="1" ht="11.25" x14ac:dyDescent="0.2">
      <c r="A1722" s="295" t="s">
        <v>707</v>
      </c>
      <c r="B1722" s="326">
        <v>924</v>
      </c>
      <c r="C1722" s="296">
        <v>4</v>
      </c>
      <c r="D1722" s="296">
        <v>1</v>
      </c>
      <c r="E1722" s="297" t="s">
        <v>823</v>
      </c>
      <c r="F1722" s="298">
        <v>300</v>
      </c>
      <c r="G1722" s="299">
        <v>37.1</v>
      </c>
      <c r="H1722" s="299">
        <v>37.1</v>
      </c>
      <c r="I1722" s="289">
        <f t="shared" si="26"/>
        <v>100</v>
      </c>
      <c r="J1722" s="324"/>
    </row>
    <row r="1723" spans="1:10" s="271" customFormat="1" ht="45" x14ac:dyDescent="0.2">
      <c r="A1723" s="295" t="s">
        <v>824</v>
      </c>
      <c r="B1723" s="326">
        <v>924</v>
      </c>
      <c r="C1723" s="296">
        <v>4</v>
      </c>
      <c r="D1723" s="296">
        <v>1</v>
      </c>
      <c r="E1723" s="297">
        <v>480000000</v>
      </c>
      <c r="F1723" s="298"/>
      <c r="G1723" s="299">
        <v>2088.4</v>
      </c>
      <c r="H1723" s="299">
        <v>2088.4</v>
      </c>
      <c r="I1723" s="289">
        <f t="shared" si="26"/>
        <v>100</v>
      </c>
      <c r="J1723" s="324"/>
    </row>
    <row r="1724" spans="1:10" s="271" customFormat="1" ht="22.5" x14ac:dyDescent="0.2">
      <c r="A1724" s="295" t="s">
        <v>825</v>
      </c>
      <c r="B1724" s="326">
        <v>924</v>
      </c>
      <c r="C1724" s="296">
        <v>4</v>
      </c>
      <c r="D1724" s="296">
        <v>1</v>
      </c>
      <c r="E1724" s="297" t="s">
        <v>826</v>
      </c>
      <c r="F1724" s="298"/>
      <c r="G1724" s="299">
        <v>2088.4</v>
      </c>
      <c r="H1724" s="299">
        <v>2088.4</v>
      </c>
      <c r="I1724" s="289">
        <f t="shared" si="26"/>
        <v>100</v>
      </c>
      <c r="J1724" s="324"/>
    </row>
    <row r="1725" spans="1:10" s="271" customFormat="1" ht="22.5" x14ac:dyDescent="0.2">
      <c r="A1725" s="295" t="s">
        <v>827</v>
      </c>
      <c r="B1725" s="326">
        <v>924</v>
      </c>
      <c r="C1725" s="296">
        <v>4</v>
      </c>
      <c r="D1725" s="296">
        <v>1</v>
      </c>
      <c r="E1725" s="297" t="s">
        <v>828</v>
      </c>
      <c r="F1725" s="298"/>
      <c r="G1725" s="299">
        <v>2088.4</v>
      </c>
      <c r="H1725" s="299">
        <v>2088.4</v>
      </c>
      <c r="I1725" s="289">
        <f t="shared" si="26"/>
        <v>100</v>
      </c>
      <c r="J1725" s="324"/>
    </row>
    <row r="1726" spans="1:10" s="271" customFormat="1" ht="11.25" x14ac:dyDescent="0.2">
      <c r="A1726" s="295" t="s">
        <v>698</v>
      </c>
      <c r="B1726" s="326">
        <v>924</v>
      </c>
      <c r="C1726" s="296">
        <v>4</v>
      </c>
      <c r="D1726" s="296">
        <v>1</v>
      </c>
      <c r="E1726" s="297" t="s">
        <v>828</v>
      </c>
      <c r="F1726" s="298">
        <v>200</v>
      </c>
      <c r="G1726" s="299">
        <v>2088.4</v>
      </c>
      <c r="H1726" s="299">
        <v>2088.4</v>
      </c>
      <c r="I1726" s="289">
        <f t="shared" si="26"/>
        <v>100</v>
      </c>
      <c r="J1726" s="324"/>
    </row>
    <row r="1727" spans="1:10" s="271" customFormat="1" ht="11.25" x14ac:dyDescent="0.2">
      <c r="A1727" s="295" t="s">
        <v>829</v>
      </c>
      <c r="B1727" s="326">
        <v>924</v>
      </c>
      <c r="C1727" s="296">
        <v>4</v>
      </c>
      <c r="D1727" s="296">
        <v>1</v>
      </c>
      <c r="E1727" s="297">
        <v>490000000</v>
      </c>
      <c r="F1727" s="298"/>
      <c r="G1727" s="299">
        <v>10688.9</v>
      </c>
      <c r="H1727" s="299">
        <v>9815</v>
      </c>
      <c r="I1727" s="289">
        <f t="shared" si="26"/>
        <v>91.824228872942953</v>
      </c>
      <c r="J1727" s="324"/>
    </row>
    <row r="1728" spans="1:10" s="271" customFormat="1" ht="22.5" x14ac:dyDescent="0.2">
      <c r="A1728" s="295" t="s">
        <v>830</v>
      </c>
      <c r="B1728" s="326">
        <v>924</v>
      </c>
      <c r="C1728" s="296">
        <v>4</v>
      </c>
      <c r="D1728" s="296">
        <v>1</v>
      </c>
      <c r="E1728" s="297" t="s">
        <v>831</v>
      </c>
      <c r="F1728" s="298"/>
      <c r="G1728" s="299">
        <v>10688.9</v>
      </c>
      <c r="H1728" s="299">
        <v>9815</v>
      </c>
      <c r="I1728" s="289">
        <f t="shared" si="26"/>
        <v>91.824228872942953</v>
      </c>
      <c r="J1728" s="324"/>
    </row>
    <row r="1729" spans="1:10" s="271" customFormat="1" ht="22.5" x14ac:dyDescent="0.2">
      <c r="A1729" s="295" t="s">
        <v>213</v>
      </c>
      <c r="B1729" s="326">
        <v>924</v>
      </c>
      <c r="C1729" s="296">
        <v>4</v>
      </c>
      <c r="D1729" s="296">
        <v>1</v>
      </c>
      <c r="E1729" s="297" t="s">
        <v>832</v>
      </c>
      <c r="F1729" s="298"/>
      <c r="G1729" s="299">
        <v>9600</v>
      </c>
      <c r="H1729" s="299">
        <v>9600</v>
      </c>
      <c r="I1729" s="289">
        <f t="shared" si="26"/>
        <v>100</v>
      </c>
      <c r="J1729" s="324"/>
    </row>
    <row r="1730" spans="1:10" s="271" customFormat="1" ht="11.25" x14ac:dyDescent="0.2">
      <c r="A1730" s="295" t="s">
        <v>698</v>
      </c>
      <c r="B1730" s="326">
        <v>924</v>
      </c>
      <c r="C1730" s="296">
        <v>4</v>
      </c>
      <c r="D1730" s="296">
        <v>1</v>
      </c>
      <c r="E1730" s="297" t="s">
        <v>832</v>
      </c>
      <c r="F1730" s="298">
        <v>200</v>
      </c>
      <c r="G1730" s="299">
        <v>9600</v>
      </c>
      <c r="H1730" s="299">
        <v>9600</v>
      </c>
      <c r="I1730" s="289">
        <f t="shared" si="26"/>
        <v>100</v>
      </c>
      <c r="J1730" s="324"/>
    </row>
    <row r="1731" spans="1:10" s="271" customFormat="1" ht="33.75" x14ac:dyDescent="0.2">
      <c r="A1731" s="295" t="s">
        <v>269</v>
      </c>
      <c r="B1731" s="326">
        <v>924</v>
      </c>
      <c r="C1731" s="296">
        <v>4</v>
      </c>
      <c r="D1731" s="296">
        <v>1</v>
      </c>
      <c r="E1731" s="297" t="s">
        <v>833</v>
      </c>
      <c r="F1731" s="298"/>
      <c r="G1731" s="299">
        <v>1088.9000000000001</v>
      </c>
      <c r="H1731" s="299">
        <v>215</v>
      </c>
      <c r="I1731" s="289">
        <f t="shared" si="26"/>
        <v>19.744696482688951</v>
      </c>
      <c r="J1731" s="324"/>
    </row>
    <row r="1732" spans="1:10" s="271" customFormat="1" ht="11.25" x14ac:dyDescent="0.2">
      <c r="A1732" s="295" t="s">
        <v>713</v>
      </c>
      <c r="B1732" s="326">
        <v>924</v>
      </c>
      <c r="C1732" s="296">
        <v>4</v>
      </c>
      <c r="D1732" s="296">
        <v>1</v>
      </c>
      <c r="E1732" s="297" t="s">
        <v>833</v>
      </c>
      <c r="F1732" s="298">
        <v>800</v>
      </c>
      <c r="G1732" s="299">
        <v>1088.9000000000001</v>
      </c>
      <c r="H1732" s="299">
        <v>215</v>
      </c>
      <c r="I1732" s="289">
        <f t="shared" si="26"/>
        <v>19.744696482688951</v>
      </c>
      <c r="J1732" s="324"/>
    </row>
    <row r="1733" spans="1:10" s="271" customFormat="1" ht="11.25" x14ac:dyDescent="0.2">
      <c r="A1733" s="295" t="s">
        <v>991</v>
      </c>
      <c r="B1733" s="326">
        <v>924</v>
      </c>
      <c r="C1733" s="296">
        <v>4</v>
      </c>
      <c r="D1733" s="296">
        <v>10</v>
      </c>
      <c r="E1733" s="297"/>
      <c r="F1733" s="298"/>
      <c r="G1733" s="299">
        <v>800</v>
      </c>
      <c r="H1733" s="299">
        <v>695.3</v>
      </c>
      <c r="I1733" s="289">
        <f t="shared" si="26"/>
        <v>86.912499999999994</v>
      </c>
      <c r="J1733" s="324"/>
    </row>
    <row r="1734" spans="1:10" s="271" customFormat="1" ht="22.5" x14ac:dyDescent="0.2">
      <c r="A1734" s="295" t="s">
        <v>834</v>
      </c>
      <c r="B1734" s="326">
        <v>924</v>
      </c>
      <c r="C1734" s="296">
        <v>4</v>
      </c>
      <c r="D1734" s="296">
        <v>10</v>
      </c>
      <c r="E1734" s="297">
        <v>1200000000</v>
      </c>
      <c r="F1734" s="298"/>
      <c r="G1734" s="299">
        <v>800</v>
      </c>
      <c r="H1734" s="299">
        <v>695.3</v>
      </c>
      <c r="I1734" s="289">
        <f t="shared" si="26"/>
        <v>86.912499999999994</v>
      </c>
      <c r="J1734" s="324"/>
    </row>
    <row r="1735" spans="1:10" s="271" customFormat="1" ht="22.5" x14ac:dyDescent="0.2">
      <c r="A1735" s="295" t="s">
        <v>992</v>
      </c>
      <c r="B1735" s="326">
        <v>924</v>
      </c>
      <c r="C1735" s="296">
        <v>4</v>
      </c>
      <c r="D1735" s="296">
        <v>10</v>
      </c>
      <c r="E1735" s="297">
        <v>1210000000</v>
      </c>
      <c r="F1735" s="298"/>
      <c r="G1735" s="299">
        <v>800</v>
      </c>
      <c r="H1735" s="299">
        <v>695.3</v>
      </c>
      <c r="I1735" s="289">
        <f t="shared" si="26"/>
        <v>86.912499999999994</v>
      </c>
      <c r="J1735" s="324"/>
    </row>
    <row r="1736" spans="1:10" s="271" customFormat="1" ht="22.5" x14ac:dyDescent="0.2">
      <c r="A1736" s="295" t="s">
        <v>995</v>
      </c>
      <c r="B1736" s="326">
        <v>924</v>
      </c>
      <c r="C1736" s="296">
        <v>4</v>
      </c>
      <c r="D1736" s="296">
        <v>10</v>
      </c>
      <c r="E1736" s="297">
        <v>1210300000</v>
      </c>
      <c r="F1736" s="298"/>
      <c r="G1736" s="299">
        <v>800</v>
      </c>
      <c r="H1736" s="299">
        <v>695.3</v>
      </c>
      <c r="I1736" s="289">
        <f t="shared" si="26"/>
        <v>86.912499999999994</v>
      </c>
      <c r="J1736" s="324"/>
    </row>
    <row r="1737" spans="1:10" s="271" customFormat="1" ht="22.5" x14ac:dyDescent="0.2">
      <c r="A1737" s="295" t="s">
        <v>995</v>
      </c>
      <c r="B1737" s="326">
        <v>924</v>
      </c>
      <c r="C1737" s="296">
        <v>4</v>
      </c>
      <c r="D1737" s="296">
        <v>10</v>
      </c>
      <c r="E1737" s="297">
        <v>1210300190</v>
      </c>
      <c r="F1737" s="298"/>
      <c r="G1737" s="299">
        <v>800</v>
      </c>
      <c r="H1737" s="299">
        <v>695.3</v>
      </c>
      <c r="I1737" s="289">
        <f t="shared" si="26"/>
        <v>86.912499999999994</v>
      </c>
      <c r="J1737" s="324"/>
    </row>
    <row r="1738" spans="1:10" s="271" customFormat="1" ht="11.25" x14ac:dyDescent="0.2">
      <c r="A1738" s="295" t="s">
        <v>698</v>
      </c>
      <c r="B1738" s="326">
        <v>924</v>
      </c>
      <c r="C1738" s="296">
        <v>4</v>
      </c>
      <c r="D1738" s="296">
        <v>10</v>
      </c>
      <c r="E1738" s="297">
        <v>1210300190</v>
      </c>
      <c r="F1738" s="298">
        <v>200</v>
      </c>
      <c r="G1738" s="299">
        <v>800</v>
      </c>
      <c r="H1738" s="299">
        <v>695.3</v>
      </c>
      <c r="I1738" s="289">
        <f t="shared" si="26"/>
        <v>86.912499999999994</v>
      </c>
      <c r="J1738" s="324"/>
    </row>
    <row r="1739" spans="1:10" s="285" customFormat="1" ht="11.25" x14ac:dyDescent="0.15">
      <c r="A1739" s="295" t="s">
        <v>1142</v>
      </c>
      <c r="B1739" s="326">
        <v>924</v>
      </c>
      <c r="C1739" s="296">
        <v>7</v>
      </c>
      <c r="D1739" s="296"/>
      <c r="E1739" s="297"/>
      <c r="F1739" s="298"/>
      <c r="G1739" s="299">
        <v>41124.800000000003</v>
      </c>
      <c r="H1739" s="299">
        <v>38408.300000000003</v>
      </c>
      <c r="I1739" s="289">
        <f t="shared" si="26"/>
        <v>93.39449675135198</v>
      </c>
      <c r="J1739" s="324"/>
    </row>
    <row r="1740" spans="1:10" s="271" customFormat="1" ht="11.25" x14ac:dyDescent="0.2">
      <c r="A1740" s="295" t="s">
        <v>1164</v>
      </c>
      <c r="B1740" s="326">
        <v>924</v>
      </c>
      <c r="C1740" s="296">
        <v>7</v>
      </c>
      <c r="D1740" s="296">
        <v>2</v>
      </c>
      <c r="E1740" s="297"/>
      <c r="F1740" s="298"/>
      <c r="G1740" s="299">
        <v>28445.200000000001</v>
      </c>
      <c r="H1740" s="299">
        <v>27691.8</v>
      </c>
      <c r="I1740" s="289">
        <f t="shared" si="26"/>
        <v>97.351398478477918</v>
      </c>
      <c r="J1740" s="324"/>
    </row>
    <row r="1741" spans="1:10" s="271" customFormat="1" ht="22.5" x14ac:dyDescent="0.2">
      <c r="A1741" s="295" t="s">
        <v>1204</v>
      </c>
      <c r="B1741" s="326">
        <v>924</v>
      </c>
      <c r="C1741" s="296">
        <v>7</v>
      </c>
      <c r="D1741" s="296">
        <v>2</v>
      </c>
      <c r="E1741" s="297">
        <v>1000000000</v>
      </c>
      <c r="F1741" s="298"/>
      <c r="G1741" s="299">
        <v>28445.200000000001</v>
      </c>
      <c r="H1741" s="299">
        <v>27691.8</v>
      </c>
      <c r="I1741" s="289">
        <f t="shared" si="26"/>
        <v>97.351398478477918</v>
      </c>
      <c r="J1741" s="324"/>
    </row>
    <row r="1742" spans="1:10" s="271" customFormat="1" ht="22.5" x14ac:dyDescent="0.2">
      <c r="A1742" s="295" t="s">
        <v>1205</v>
      </c>
      <c r="B1742" s="326">
        <v>924</v>
      </c>
      <c r="C1742" s="296">
        <v>7</v>
      </c>
      <c r="D1742" s="296">
        <v>2</v>
      </c>
      <c r="E1742" s="297">
        <v>1040000000</v>
      </c>
      <c r="F1742" s="298"/>
      <c r="G1742" s="299">
        <v>28445.200000000001</v>
      </c>
      <c r="H1742" s="299">
        <v>27691.8</v>
      </c>
      <c r="I1742" s="289">
        <f t="shared" ref="I1742:I1805" si="27">+H1742/G1742*100</f>
        <v>97.351398478477918</v>
      </c>
      <c r="J1742" s="324"/>
    </row>
    <row r="1743" spans="1:10" s="271" customFormat="1" ht="22.5" x14ac:dyDescent="0.2">
      <c r="A1743" s="295" t="s">
        <v>1206</v>
      </c>
      <c r="B1743" s="326">
        <v>924</v>
      </c>
      <c r="C1743" s="296">
        <v>7</v>
      </c>
      <c r="D1743" s="296">
        <v>2</v>
      </c>
      <c r="E1743" s="297">
        <v>1040100000</v>
      </c>
      <c r="F1743" s="298"/>
      <c r="G1743" s="299">
        <v>28445.200000000001</v>
      </c>
      <c r="H1743" s="299">
        <v>27691.8</v>
      </c>
      <c r="I1743" s="289">
        <f t="shared" si="27"/>
        <v>97.351398478477918</v>
      </c>
      <c r="J1743" s="324"/>
    </row>
    <row r="1744" spans="1:10" s="271" customFormat="1" ht="22.5" x14ac:dyDescent="0.2">
      <c r="A1744" s="295" t="s">
        <v>1207</v>
      </c>
      <c r="B1744" s="326">
        <v>924</v>
      </c>
      <c r="C1744" s="296">
        <v>7</v>
      </c>
      <c r="D1744" s="296">
        <v>2</v>
      </c>
      <c r="E1744" s="297">
        <v>1040140590</v>
      </c>
      <c r="F1744" s="298"/>
      <c r="G1744" s="299">
        <v>25300.7</v>
      </c>
      <c r="H1744" s="299">
        <v>24547.200000000001</v>
      </c>
      <c r="I1744" s="289">
        <f t="shared" si="27"/>
        <v>97.021821530629595</v>
      </c>
      <c r="J1744" s="324"/>
    </row>
    <row r="1745" spans="1:10" s="271" customFormat="1" ht="22.5" x14ac:dyDescent="0.2">
      <c r="A1745" s="295" t="s">
        <v>724</v>
      </c>
      <c r="B1745" s="326">
        <v>924</v>
      </c>
      <c r="C1745" s="296">
        <v>7</v>
      </c>
      <c r="D1745" s="296">
        <v>2</v>
      </c>
      <c r="E1745" s="297">
        <v>1040140590</v>
      </c>
      <c r="F1745" s="298">
        <v>600</v>
      </c>
      <c r="G1745" s="299">
        <v>25300.7</v>
      </c>
      <c r="H1745" s="299">
        <v>24547.200000000001</v>
      </c>
      <c r="I1745" s="289">
        <f t="shared" si="27"/>
        <v>97.021821530629595</v>
      </c>
      <c r="J1745" s="324"/>
    </row>
    <row r="1746" spans="1:10" s="271" customFormat="1" ht="67.5" x14ac:dyDescent="0.2">
      <c r="A1746" s="295" t="s">
        <v>1208</v>
      </c>
      <c r="B1746" s="326">
        <v>924</v>
      </c>
      <c r="C1746" s="296">
        <v>7</v>
      </c>
      <c r="D1746" s="296">
        <v>2</v>
      </c>
      <c r="E1746" s="297" t="s">
        <v>1209</v>
      </c>
      <c r="F1746" s="298"/>
      <c r="G1746" s="299">
        <v>2996.8</v>
      </c>
      <c r="H1746" s="299">
        <v>2996.9</v>
      </c>
      <c r="I1746" s="289">
        <f t="shared" si="27"/>
        <v>100.00333689268552</v>
      </c>
      <c r="J1746" s="324"/>
    </row>
    <row r="1747" spans="1:10" s="271" customFormat="1" ht="22.5" x14ac:dyDescent="0.2">
      <c r="A1747" s="295" t="s">
        <v>724</v>
      </c>
      <c r="B1747" s="326">
        <v>924</v>
      </c>
      <c r="C1747" s="296">
        <v>7</v>
      </c>
      <c r="D1747" s="296">
        <v>2</v>
      </c>
      <c r="E1747" s="297" t="s">
        <v>1209</v>
      </c>
      <c r="F1747" s="298">
        <v>600</v>
      </c>
      <c r="G1747" s="299">
        <v>2996.8</v>
      </c>
      <c r="H1747" s="299">
        <v>2996.9</v>
      </c>
      <c r="I1747" s="289">
        <f t="shared" si="27"/>
        <v>100.00333689268552</v>
      </c>
      <c r="J1747" s="324"/>
    </row>
    <row r="1748" spans="1:10" s="271" customFormat="1" ht="101.25" x14ac:dyDescent="0.2">
      <c r="A1748" s="295" t="s">
        <v>1210</v>
      </c>
      <c r="B1748" s="326">
        <v>924</v>
      </c>
      <c r="C1748" s="296">
        <v>7</v>
      </c>
      <c r="D1748" s="296">
        <v>2</v>
      </c>
      <c r="E1748" s="297" t="s">
        <v>1211</v>
      </c>
      <c r="F1748" s="298"/>
      <c r="G1748" s="299">
        <v>147.69999999999999</v>
      </c>
      <c r="H1748" s="299">
        <v>147.69999999999999</v>
      </c>
      <c r="I1748" s="289">
        <f t="shared" si="27"/>
        <v>100</v>
      </c>
      <c r="J1748" s="324"/>
    </row>
    <row r="1749" spans="1:10" s="271" customFormat="1" ht="22.5" x14ac:dyDescent="0.2">
      <c r="A1749" s="295" t="s">
        <v>724</v>
      </c>
      <c r="B1749" s="326">
        <v>924</v>
      </c>
      <c r="C1749" s="296">
        <v>7</v>
      </c>
      <c r="D1749" s="296">
        <v>2</v>
      </c>
      <c r="E1749" s="297" t="s">
        <v>1211</v>
      </c>
      <c r="F1749" s="298">
        <v>600</v>
      </c>
      <c r="G1749" s="299">
        <v>147.69999999999999</v>
      </c>
      <c r="H1749" s="299">
        <v>147.69999999999999</v>
      </c>
      <c r="I1749" s="289">
        <f t="shared" si="27"/>
        <v>100</v>
      </c>
      <c r="J1749" s="324"/>
    </row>
    <row r="1750" spans="1:10" s="271" customFormat="1" ht="11.25" x14ac:dyDescent="0.2">
      <c r="A1750" s="295" t="s">
        <v>1250</v>
      </c>
      <c r="B1750" s="326">
        <v>924</v>
      </c>
      <c r="C1750" s="296">
        <v>7</v>
      </c>
      <c r="D1750" s="296">
        <v>7</v>
      </c>
      <c r="E1750" s="297"/>
      <c r="F1750" s="298"/>
      <c r="G1750" s="299">
        <v>12679.6</v>
      </c>
      <c r="H1750" s="299">
        <v>10716.5</v>
      </c>
      <c r="I1750" s="289">
        <f t="shared" si="27"/>
        <v>84.517650399066213</v>
      </c>
      <c r="J1750" s="324"/>
    </row>
    <row r="1751" spans="1:10" s="271" customFormat="1" ht="22.5" x14ac:dyDescent="0.2">
      <c r="A1751" s="295" t="s">
        <v>1204</v>
      </c>
      <c r="B1751" s="326">
        <v>924</v>
      </c>
      <c r="C1751" s="296">
        <v>7</v>
      </c>
      <c r="D1751" s="296">
        <v>7</v>
      </c>
      <c r="E1751" s="297">
        <v>1000000000</v>
      </c>
      <c r="F1751" s="298"/>
      <c r="G1751" s="299">
        <v>12679.6</v>
      </c>
      <c r="H1751" s="299">
        <v>10716.5</v>
      </c>
      <c r="I1751" s="289">
        <f t="shared" si="27"/>
        <v>84.517650399066213</v>
      </c>
      <c r="J1751" s="324"/>
    </row>
    <row r="1752" spans="1:10" s="271" customFormat="1" ht="22.5" x14ac:dyDescent="0.2">
      <c r="A1752" s="295" t="s">
        <v>1256</v>
      </c>
      <c r="B1752" s="326">
        <v>924</v>
      </c>
      <c r="C1752" s="296">
        <v>7</v>
      </c>
      <c r="D1752" s="296">
        <v>7</v>
      </c>
      <c r="E1752" s="297">
        <v>1020000000</v>
      </c>
      <c r="F1752" s="298"/>
      <c r="G1752" s="299">
        <v>12679.6</v>
      </c>
      <c r="H1752" s="299">
        <v>10716.5</v>
      </c>
      <c r="I1752" s="289">
        <f t="shared" si="27"/>
        <v>84.517650399066213</v>
      </c>
      <c r="J1752" s="324"/>
    </row>
    <row r="1753" spans="1:10" s="271" customFormat="1" ht="22.5" x14ac:dyDescent="0.2">
      <c r="A1753" s="295" t="s">
        <v>1257</v>
      </c>
      <c r="B1753" s="326">
        <v>924</v>
      </c>
      <c r="C1753" s="296">
        <v>7</v>
      </c>
      <c r="D1753" s="296">
        <v>7</v>
      </c>
      <c r="E1753" s="297">
        <v>1020043200</v>
      </c>
      <c r="F1753" s="298"/>
      <c r="G1753" s="299">
        <v>12679.6</v>
      </c>
      <c r="H1753" s="299">
        <v>10716.5</v>
      </c>
      <c r="I1753" s="289">
        <f t="shared" si="27"/>
        <v>84.517650399066213</v>
      </c>
      <c r="J1753" s="324"/>
    </row>
    <row r="1754" spans="1:10" s="271" customFormat="1" ht="22.5" x14ac:dyDescent="0.2">
      <c r="A1754" s="295" t="s">
        <v>724</v>
      </c>
      <c r="B1754" s="326">
        <v>924</v>
      </c>
      <c r="C1754" s="296">
        <v>7</v>
      </c>
      <c r="D1754" s="296">
        <v>7</v>
      </c>
      <c r="E1754" s="297">
        <v>1020043200</v>
      </c>
      <c r="F1754" s="298">
        <v>600</v>
      </c>
      <c r="G1754" s="299">
        <v>12679.6</v>
      </c>
      <c r="H1754" s="299">
        <v>10716.5</v>
      </c>
      <c r="I1754" s="289">
        <f t="shared" si="27"/>
        <v>84.517650399066213</v>
      </c>
      <c r="J1754" s="324"/>
    </row>
    <row r="1755" spans="1:10" s="271" customFormat="1" ht="11.25" x14ac:dyDescent="0.2">
      <c r="A1755" s="295" t="s">
        <v>1464</v>
      </c>
      <c r="B1755" s="326">
        <v>924</v>
      </c>
      <c r="C1755" s="296">
        <v>10</v>
      </c>
      <c r="D1755" s="296"/>
      <c r="E1755" s="297"/>
      <c r="F1755" s="298"/>
      <c r="G1755" s="299">
        <v>7561486.7000000002</v>
      </c>
      <c r="H1755" s="299">
        <v>7482789.2000000002</v>
      </c>
      <c r="I1755" s="289">
        <f t="shared" si="27"/>
        <v>98.959232448296177</v>
      </c>
      <c r="J1755" s="324"/>
    </row>
    <row r="1756" spans="1:10" s="271" customFormat="1" ht="11.25" x14ac:dyDescent="0.2">
      <c r="A1756" s="295" t="s">
        <v>1465</v>
      </c>
      <c r="B1756" s="326">
        <v>924</v>
      </c>
      <c r="C1756" s="296">
        <v>10</v>
      </c>
      <c r="D1756" s="296">
        <v>1</v>
      </c>
      <c r="E1756" s="297"/>
      <c r="F1756" s="298"/>
      <c r="G1756" s="299">
        <v>2718.1</v>
      </c>
      <c r="H1756" s="299">
        <v>2710.8</v>
      </c>
      <c r="I1756" s="289">
        <f t="shared" si="27"/>
        <v>99.731430043044782</v>
      </c>
      <c r="J1756" s="324"/>
    </row>
    <row r="1757" spans="1:10" s="271" customFormat="1" ht="11.25" x14ac:dyDescent="0.2">
      <c r="A1757" s="295" t="s">
        <v>1466</v>
      </c>
      <c r="B1757" s="326">
        <v>924</v>
      </c>
      <c r="C1757" s="296">
        <v>10</v>
      </c>
      <c r="D1757" s="296">
        <v>1</v>
      </c>
      <c r="E1757" s="297">
        <v>8600000000</v>
      </c>
      <c r="F1757" s="298"/>
      <c r="G1757" s="299">
        <v>2718.1</v>
      </c>
      <c r="H1757" s="299">
        <v>2710.8</v>
      </c>
      <c r="I1757" s="289">
        <f t="shared" si="27"/>
        <v>99.731430043044782</v>
      </c>
      <c r="J1757" s="324"/>
    </row>
    <row r="1758" spans="1:10" s="271" customFormat="1" ht="11.25" x14ac:dyDescent="0.2">
      <c r="A1758" s="295" t="s">
        <v>1467</v>
      </c>
      <c r="B1758" s="326">
        <v>924</v>
      </c>
      <c r="C1758" s="296">
        <v>10</v>
      </c>
      <c r="D1758" s="296">
        <v>1</v>
      </c>
      <c r="E1758" s="297">
        <v>8600080190</v>
      </c>
      <c r="F1758" s="298"/>
      <c r="G1758" s="299">
        <v>2718.1</v>
      </c>
      <c r="H1758" s="299">
        <v>2710.8</v>
      </c>
      <c r="I1758" s="289">
        <f t="shared" si="27"/>
        <v>99.731430043044782</v>
      </c>
      <c r="J1758" s="324"/>
    </row>
    <row r="1759" spans="1:10" s="271" customFormat="1" ht="11.25" x14ac:dyDescent="0.2">
      <c r="A1759" s="295" t="s">
        <v>707</v>
      </c>
      <c r="B1759" s="326">
        <v>924</v>
      </c>
      <c r="C1759" s="296">
        <v>10</v>
      </c>
      <c r="D1759" s="296">
        <v>1</v>
      </c>
      <c r="E1759" s="297">
        <v>8600080190</v>
      </c>
      <c r="F1759" s="298">
        <v>300</v>
      </c>
      <c r="G1759" s="299">
        <v>2718.1</v>
      </c>
      <c r="H1759" s="299">
        <v>2710.8</v>
      </c>
      <c r="I1759" s="289">
        <f t="shared" si="27"/>
        <v>99.731430043044782</v>
      </c>
      <c r="J1759" s="324"/>
    </row>
    <row r="1760" spans="1:10" s="271" customFormat="1" ht="11.25" x14ac:dyDescent="0.2">
      <c r="A1760" s="295" t="s">
        <v>1468</v>
      </c>
      <c r="B1760" s="326">
        <v>924</v>
      </c>
      <c r="C1760" s="296">
        <v>10</v>
      </c>
      <c r="D1760" s="296">
        <v>2</v>
      </c>
      <c r="E1760" s="297"/>
      <c r="F1760" s="298"/>
      <c r="G1760" s="299">
        <v>936076.5</v>
      </c>
      <c r="H1760" s="299">
        <v>928009.8</v>
      </c>
      <c r="I1760" s="289">
        <f t="shared" si="27"/>
        <v>99.138243508943987</v>
      </c>
      <c r="J1760" s="324"/>
    </row>
    <row r="1761" spans="1:10" s="271" customFormat="1" ht="22.5" x14ac:dyDescent="0.2">
      <c r="A1761" s="295" t="s">
        <v>1469</v>
      </c>
      <c r="B1761" s="326">
        <v>924</v>
      </c>
      <c r="C1761" s="296">
        <v>10</v>
      </c>
      <c r="D1761" s="296">
        <v>2</v>
      </c>
      <c r="E1761" s="297">
        <v>100000000</v>
      </c>
      <c r="F1761" s="298"/>
      <c r="G1761" s="299">
        <v>555069.5</v>
      </c>
      <c r="H1761" s="299">
        <v>551915.1</v>
      </c>
      <c r="I1761" s="289">
        <f t="shared" si="27"/>
        <v>99.431710803782224</v>
      </c>
      <c r="J1761" s="324"/>
    </row>
    <row r="1762" spans="1:10" s="271" customFormat="1" ht="22.5" x14ac:dyDescent="0.2">
      <c r="A1762" s="295" t="s">
        <v>1470</v>
      </c>
      <c r="B1762" s="326">
        <v>924</v>
      </c>
      <c r="C1762" s="296">
        <v>10</v>
      </c>
      <c r="D1762" s="296">
        <v>2</v>
      </c>
      <c r="E1762" s="297">
        <v>120000000</v>
      </c>
      <c r="F1762" s="298"/>
      <c r="G1762" s="299">
        <v>555069.5</v>
      </c>
      <c r="H1762" s="299">
        <v>551915.1</v>
      </c>
      <c r="I1762" s="289">
        <f t="shared" si="27"/>
        <v>99.431710803782224</v>
      </c>
      <c r="J1762" s="324"/>
    </row>
    <row r="1763" spans="1:10" s="271" customFormat="1" ht="22.5" x14ac:dyDescent="0.2">
      <c r="A1763" s="295" t="s">
        <v>1471</v>
      </c>
      <c r="B1763" s="326">
        <v>924</v>
      </c>
      <c r="C1763" s="296">
        <v>10</v>
      </c>
      <c r="D1763" s="296">
        <v>2</v>
      </c>
      <c r="E1763" s="297">
        <v>120200000</v>
      </c>
      <c r="F1763" s="298"/>
      <c r="G1763" s="299">
        <v>555069.5</v>
      </c>
      <c r="H1763" s="299">
        <v>551915.1</v>
      </c>
      <c r="I1763" s="289">
        <f t="shared" si="27"/>
        <v>99.431710803782224</v>
      </c>
      <c r="J1763" s="324"/>
    </row>
    <row r="1764" spans="1:10" s="271" customFormat="1" ht="22.5" x14ac:dyDescent="0.2">
      <c r="A1764" s="295" t="s">
        <v>1472</v>
      </c>
      <c r="B1764" s="326">
        <v>924</v>
      </c>
      <c r="C1764" s="296">
        <v>10</v>
      </c>
      <c r="D1764" s="296">
        <v>2</v>
      </c>
      <c r="E1764" s="297">
        <v>120240591</v>
      </c>
      <c r="F1764" s="298"/>
      <c r="G1764" s="299">
        <v>411173.3</v>
      </c>
      <c r="H1764" s="299">
        <v>409646.8</v>
      </c>
      <c r="I1764" s="289">
        <f t="shared" si="27"/>
        <v>99.628745348980587</v>
      </c>
      <c r="J1764" s="324"/>
    </row>
    <row r="1765" spans="1:10" s="271" customFormat="1" ht="22.5" x14ac:dyDescent="0.2">
      <c r="A1765" s="295" t="s">
        <v>724</v>
      </c>
      <c r="B1765" s="326">
        <v>924</v>
      </c>
      <c r="C1765" s="296">
        <v>10</v>
      </c>
      <c r="D1765" s="296">
        <v>2</v>
      </c>
      <c r="E1765" s="297">
        <v>120240591</v>
      </c>
      <c r="F1765" s="298">
        <v>600</v>
      </c>
      <c r="G1765" s="299">
        <v>411173.3</v>
      </c>
      <c r="H1765" s="299">
        <v>409646.8</v>
      </c>
      <c r="I1765" s="289">
        <f t="shared" si="27"/>
        <v>99.628745348980587</v>
      </c>
      <c r="J1765" s="324"/>
    </row>
    <row r="1766" spans="1:10" s="271" customFormat="1" ht="11.25" x14ac:dyDescent="0.2">
      <c r="A1766" s="295" t="s">
        <v>1473</v>
      </c>
      <c r="B1766" s="326">
        <v>924</v>
      </c>
      <c r="C1766" s="296">
        <v>10</v>
      </c>
      <c r="D1766" s="296">
        <v>2</v>
      </c>
      <c r="E1766" s="297">
        <v>120240592</v>
      </c>
      <c r="F1766" s="298"/>
      <c r="G1766" s="299">
        <v>34013.199999999997</v>
      </c>
      <c r="H1766" s="299">
        <v>32385.3</v>
      </c>
      <c r="I1766" s="289">
        <f t="shared" si="27"/>
        <v>95.213916949890049</v>
      </c>
      <c r="J1766" s="324"/>
    </row>
    <row r="1767" spans="1:10" s="271" customFormat="1" ht="22.5" x14ac:dyDescent="0.2">
      <c r="A1767" s="295" t="s">
        <v>724</v>
      </c>
      <c r="B1767" s="326">
        <v>924</v>
      </c>
      <c r="C1767" s="296">
        <v>10</v>
      </c>
      <c r="D1767" s="296">
        <v>2</v>
      </c>
      <c r="E1767" s="297">
        <v>120240592</v>
      </c>
      <c r="F1767" s="298">
        <v>600</v>
      </c>
      <c r="G1767" s="299">
        <v>34013.199999999997</v>
      </c>
      <c r="H1767" s="299">
        <v>32385.3</v>
      </c>
      <c r="I1767" s="289">
        <f t="shared" si="27"/>
        <v>95.213916949890049</v>
      </c>
      <c r="J1767" s="324"/>
    </row>
    <row r="1768" spans="1:10" s="271" customFormat="1" ht="67.5" x14ac:dyDescent="0.2">
      <c r="A1768" s="295" t="s">
        <v>1208</v>
      </c>
      <c r="B1768" s="326">
        <v>924</v>
      </c>
      <c r="C1768" s="296">
        <v>10</v>
      </c>
      <c r="D1768" s="296">
        <v>2</v>
      </c>
      <c r="E1768" s="297" t="s">
        <v>1474</v>
      </c>
      <c r="F1768" s="298"/>
      <c r="G1768" s="299">
        <v>102955.6</v>
      </c>
      <c r="H1768" s="299">
        <v>102955.6</v>
      </c>
      <c r="I1768" s="289">
        <f t="shared" si="27"/>
        <v>100</v>
      </c>
      <c r="J1768" s="324"/>
    </row>
    <row r="1769" spans="1:10" s="271" customFormat="1" ht="22.5" x14ac:dyDescent="0.2">
      <c r="A1769" s="295" t="s">
        <v>724</v>
      </c>
      <c r="B1769" s="326">
        <v>924</v>
      </c>
      <c r="C1769" s="296">
        <v>10</v>
      </c>
      <c r="D1769" s="296">
        <v>2</v>
      </c>
      <c r="E1769" s="297" t="s">
        <v>1474</v>
      </c>
      <c r="F1769" s="298">
        <v>600</v>
      </c>
      <c r="G1769" s="299">
        <v>102955.6</v>
      </c>
      <c r="H1769" s="299">
        <v>102955.6</v>
      </c>
      <c r="I1769" s="289">
        <f t="shared" si="27"/>
        <v>100</v>
      </c>
      <c r="J1769" s="324"/>
    </row>
    <row r="1770" spans="1:10" s="271" customFormat="1" ht="101.25" x14ac:dyDescent="0.2">
      <c r="A1770" s="295" t="s">
        <v>1210</v>
      </c>
      <c r="B1770" s="326">
        <v>924</v>
      </c>
      <c r="C1770" s="296">
        <v>10</v>
      </c>
      <c r="D1770" s="296">
        <v>2</v>
      </c>
      <c r="E1770" s="297" t="s">
        <v>1475</v>
      </c>
      <c r="F1770" s="298"/>
      <c r="G1770" s="299">
        <v>6927.4</v>
      </c>
      <c r="H1770" s="299">
        <v>6927.4</v>
      </c>
      <c r="I1770" s="289">
        <f t="shared" si="27"/>
        <v>100</v>
      </c>
      <c r="J1770" s="324"/>
    </row>
    <row r="1771" spans="1:10" s="271" customFormat="1" ht="22.5" x14ac:dyDescent="0.2">
      <c r="A1771" s="295" t="s">
        <v>724</v>
      </c>
      <c r="B1771" s="326">
        <v>924</v>
      </c>
      <c r="C1771" s="296">
        <v>10</v>
      </c>
      <c r="D1771" s="296">
        <v>2</v>
      </c>
      <c r="E1771" s="297" t="s">
        <v>1475</v>
      </c>
      <c r="F1771" s="298">
        <v>600</v>
      </c>
      <c r="G1771" s="299">
        <v>6927.4</v>
      </c>
      <c r="H1771" s="299">
        <v>6927.4</v>
      </c>
      <c r="I1771" s="289">
        <f t="shared" si="27"/>
        <v>100</v>
      </c>
      <c r="J1771" s="324"/>
    </row>
    <row r="1772" spans="1:10" s="271" customFormat="1" ht="22.5" x14ac:dyDescent="0.2">
      <c r="A1772" s="295" t="s">
        <v>1204</v>
      </c>
      <c r="B1772" s="326">
        <v>924</v>
      </c>
      <c r="C1772" s="296">
        <v>10</v>
      </c>
      <c r="D1772" s="296">
        <v>2</v>
      </c>
      <c r="E1772" s="297">
        <v>1000000000</v>
      </c>
      <c r="F1772" s="298"/>
      <c r="G1772" s="299">
        <v>381007</v>
      </c>
      <c r="H1772" s="299">
        <v>376094.7</v>
      </c>
      <c r="I1772" s="289">
        <f t="shared" si="27"/>
        <v>98.71070610251256</v>
      </c>
      <c r="J1772" s="324"/>
    </row>
    <row r="1773" spans="1:10" s="271" customFormat="1" ht="22.5" x14ac:dyDescent="0.2">
      <c r="A1773" s="295" t="s">
        <v>1205</v>
      </c>
      <c r="B1773" s="326">
        <v>924</v>
      </c>
      <c r="C1773" s="296">
        <v>10</v>
      </c>
      <c r="D1773" s="296">
        <v>2</v>
      </c>
      <c r="E1773" s="297">
        <v>1040000000</v>
      </c>
      <c r="F1773" s="298"/>
      <c r="G1773" s="299">
        <v>381007</v>
      </c>
      <c r="H1773" s="299">
        <v>376094.7</v>
      </c>
      <c r="I1773" s="289">
        <f t="shared" si="27"/>
        <v>98.71070610251256</v>
      </c>
      <c r="J1773" s="324"/>
    </row>
    <row r="1774" spans="1:10" s="271" customFormat="1" ht="22.5" x14ac:dyDescent="0.2">
      <c r="A1774" s="295" t="s">
        <v>1206</v>
      </c>
      <c r="B1774" s="326">
        <v>924</v>
      </c>
      <c r="C1774" s="296">
        <v>10</v>
      </c>
      <c r="D1774" s="296">
        <v>2</v>
      </c>
      <c r="E1774" s="297">
        <v>1040100000</v>
      </c>
      <c r="F1774" s="298"/>
      <c r="G1774" s="299">
        <v>381007</v>
      </c>
      <c r="H1774" s="299">
        <v>376094.7</v>
      </c>
      <c r="I1774" s="289">
        <f t="shared" si="27"/>
        <v>98.71070610251256</v>
      </c>
      <c r="J1774" s="324"/>
    </row>
    <row r="1775" spans="1:10" s="271" customFormat="1" ht="22.5" x14ac:dyDescent="0.2">
      <c r="A1775" s="295" t="s">
        <v>1207</v>
      </c>
      <c r="B1775" s="326">
        <v>924</v>
      </c>
      <c r="C1775" s="296">
        <v>10</v>
      </c>
      <c r="D1775" s="296">
        <v>2</v>
      </c>
      <c r="E1775" s="297">
        <v>1040140590</v>
      </c>
      <c r="F1775" s="298"/>
      <c r="G1775" s="299">
        <v>348526.6</v>
      </c>
      <c r="H1775" s="299">
        <v>343614.3</v>
      </c>
      <c r="I1775" s="289">
        <f t="shared" si="27"/>
        <v>98.590552342346328</v>
      </c>
      <c r="J1775" s="324"/>
    </row>
    <row r="1776" spans="1:10" s="271" customFormat="1" ht="22.5" x14ac:dyDescent="0.2">
      <c r="A1776" s="295" t="s">
        <v>724</v>
      </c>
      <c r="B1776" s="326">
        <v>924</v>
      </c>
      <c r="C1776" s="296">
        <v>10</v>
      </c>
      <c r="D1776" s="296">
        <v>2</v>
      </c>
      <c r="E1776" s="297">
        <v>1040140590</v>
      </c>
      <c r="F1776" s="298">
        <v>600</v>
      </c>
      <c r="G1776" s="299">
        <v>348526.6</v>
      </c>
      <c r="H1776" s="299">
        <v>343614.3</v>
      </c>
      <c r="I1776" s="289">
        <f t="shared" si="27"/>
        <v>98.590552342346328</v>
      </c>
      <c r="J1776" s="324"/>
    </row>
    <row r="1777" spans="1:10" s="271" customFormat="1" ht="67.5" x14ac:dyDescent="0.2">
      <c r="A1777" s="295" t="s">
        <v>1208</v>
      </c>
      <c r="B1777" s="326">
        <v>924</v>
      </c>
      <c r="C1777" s="296">
        <v>10</v>
      </c>
      <c r="D1777" s="296">
        <v>2</v>
      </c>
      <c r="E1777" s="297" t="s">
        <v>1209</v>
      </c>
      <c r="F1777" s="298"/>
      <c r="G1777" s="299">
        <v>31269.200000000001</v>
      </c>
      <c r="H1777" s="299">
        <v>31269.200000000001</v>
      </c>
      <c r="I1777" s="289">
        <f t="shared" si="27"/>
        <v>100</v>
      </c>
      <c r="J1777" s="324"/>
    </row>
    <row r="1778" spans="1:10" s="271" customFormat="1" ht="22.5" x14ac:dyDescent="0.2">
      <c r="A1778" s="295" t="s">
        <v>724</v>
      </c>
      <c r="B1778" s="326">
        <v>924</v>
      </c>
      <c r="C1778" s="296">
        <v>10</v>
      </c>
      <c r="D1778" s="296">
        <v>2</v>
      </c>
      <c r="E1778" s="297" t="s">
        <v>1209</v>
      </c>
      <c r="F1778" s="298">
        <v>600</v>
      </c>
      <c r="G1778" s="299">
        <v>31269.200000000001</v>
      </c>
      <c r="H1778" s="299">
        <v>31269.200000000001</v>
      </c>
      <c r="I1778" s="289">
        <f t="shared" si="27"/>
        <v>100</v>
      </c>
      <c r="J1778" s="324"/>
    </row>
    <row r="1779" spans="1:10" s="271" customFormat="1" ht="101.25" x14ac:dyDescent="0.2">
      <c r="A1779" s="295" t="s">
        <v>1210</v>
      </c>
      <c r="B1779" s="326">
        <v>924</v>
      </c>
      <c r="C1779" s="296">
        <v>10</v>
      </c>
      <c r="D1779" s="296">
        <v>2</v>
      </c>
      <c r="E1779" s="297" t="s">
        <v>1211</v>
      </c>
      <c r="F1779" s="298"/>
      <c r="G1779" s="299">
        <v>1211.2</v>
      </c>
      <c r="H1779" s="299">
        <v>1211.2</v>
      </c>
      <c r="I1779" s="289">
        <f t="shared" si="27"/>
        <v>100</v>
      </c>
      <c r="J1779" s="324"/>
    </row>
    <row r="1780" spans="1:10" s="271" customFormat="1" ht="22.5" x14ac:dyDescent="0.2">
      <c r="A1780" s="295" t="s">
        <v>724</v>
      </c>
      <c r="B1780" s="326">
        <v>924</v>
      </c>
      <c r="C1780" s="296">
        <v>10</v>
      </c>
      <c r="D1780" s="296">
        <v>2</v>
      </c>
      <c r="E1780" s="297" t="s">
        <v>1211</v>
      </c>
      <c r="F1780" s="298">
        <v>600</v>
      </c>
      <c r="G1780" s="299">
        <v>1211.2</v>
      </c>
      <c r="H1780" s="299">
        <v>1211.2</v>
      </c>
      <c r="I1780" s="289">
        <f t="shared" si="27"/>
        <v>100</v>
      </c>
      <c r="J1780" s="324"/>
    </row>
    <row r="1781" spans="1:10" s="271" customFormat="1" ht="11.25" x14ac:dyDescent="0.2">
      <c r="A1781" s="295" t="s">
        <v>1476</v>
      </c>
      <c r="B1781" s="326">
        <v>924</v>
      </c>
      <c r="C1781" s="296">
        <v>10</v>
      </c>
      <c r="D1781" s="296">
        <v>3</v>
      </c>
      <c r="E1781" s="297"/>
      <c r="F1781" s="298"/>
      <c r="G1781" s="299">
        <v>2548895</v>
      </c>
      <c r="H1781" s="299">
        <v>2542027.9</v>
      </c>
      <c r="I1781" s="289">
        <f t="shared" si="27"/>
        <v>99.730585214377214</v>
      </c>
      <c r="J1781" s="324"/>
    </row>
    <row r="1782" spans="1:10" s="271" customFormat="1" ht="22.5" x14ac:dyDescent="0.2">
      <c r="A1782" s="295" t="s">
        <v>1469</v>
      </c>
      <c r="B1782" s="326">
        <v>924</v>
      </c>
      <c r="C1782" s="296">
        <v>10</v>
      </c>
      <c r="D1782" s="296">
        <v>3</v>
      </c>
      <c r="E1782" s="297">
        <v>100000000</v>
      </c>
      <c r="F1782" s="298"/>
      <c r="G1782" s="299">
        <v>983897.8</v>
      </c>
      <c r="H1782" s="299">
        <v>979782.3</v>
      </c>
      <c r="I1782" s="289">
        <f t="shared" si="27"/>
        <v>99.581714686220451</v>
      </c>
      <c r="J1782" s="324"/>
    </row>
    <row r="1783" spans="1:10" s="271" customFormat="1" ht="22.5" x14ac:dyDescent="0.2">
      <c r="A1783" s="295" t="s">
        <v>1477</v>
      </c>
      <c r="B1783" s="326">
        <v>924</v>
      </c>
      <c r="C1783" s="296">
        <v>10</v>
      </c>
      <c r="D1783" s="296">
        <v>3</v>
      </c>
      <c r="E1783" s="297">
        <v>110000000</v>
      </c>
      <c r="F1783" s="298"/>
      <c r="G1783" s="299">
        <v>982271.8</v>
      </c>
      <c r="H1783" s="299">
        <v>978429.3</v>
      </c>
      <c r="I1783" s="289">
        <f t="shared" si="27"/>
        <v>99.60881499397621</v>
      </c>
      <c r="J1783" s="324"/>
    </row>
    <row r="1784" spans="1:10" s="271" customFormat="1" ht="22.5" x14ac:dyDescent="0.2">
      <c r="A1784" s="295" t="s">
        <v>1478</v>
      </c>
      <c r="B1784" s="326">
        <v>924</v>
      </c>
      <c r="C1784" s="296">
        <v>10</v>
      </c>
      <c r="D1784" s="296">
        <v>3</v>
      </c>
      <c r="E1784" s="297">
        <v>110051350</v>
      </c>
      <c r="F1784" s="298"/>
      <c r="G1784" s="299">
        <v>8936.6</v>
      </c>
      <c r="H1784" s="299">
        <v>8936.6</v>
      </c>
      <c r="I1784" s="289">
        <f t="shared" si="27"/>
        <v>100</v>
      </c>
      <c r="J1784" s="324"/>
    </row>
    <row r="1785" spans="1:10" s="271" customFormat="1" ht="11.25" x14ac:dyDescent="0.2">
      <c r="A1785" s="295" t="s">
        <v>707</v>
      </c>
      <c r="B1785" s="326">
        <v>924</v>
      </c>
      <c r="C1785" s="296">
        <v>10</v>
      </c>
      <c r="D1785" s="296">
        <v>3</v>
      </c>
      <c r="E1785" s="297">
        <v>110051350</v>
      </c>
      <c r="F1785" s="298">
        <v>300</v>
      </c>
      <c r="G1785" s="299">
        <v>8936.6</v>
      </c>
      <c r="H1785" s="299">
        <v>8936.6</v>
      </c>
      <c r="I1785" s="289">
        <f t="shared" si="27"/>
        <v>100</v>
      </c>
      <c r="J1785" s="324"/>
    </row>
    <row r="1786" spans="1:10" s="271" customFormat="1" ht="22.5" x14ac:dyDescent="0.2">
      <c r="A1786" s="295" t="s">
        <v>1479</v>
      </c>
      <c r="B1786" s="326">
        <v>924</v>
      </c>
      <c r="C1786" s="296">
        <v>10</v>
      </c>
      <c r="D1786" s="296">
        <v>3</v>
      </c>
      <c r="E1786" s="297">
        <v>110051370</v>
      </c>
      <c r="F1786" s="298"/>
      <c r="G1786" s="299">
        <v>163.30000000000001</v>
      </c>
      <c r="H1786" s="299">
        <v>163.30000000000001</v>
      </c>
      <c r="I1786" s="289">
        <f t="shared" si="27"/>
        <v>100</v>
      </c>
      <c r="J1786" s="324"/>
    </row>
    <row r="1787" spans="1:10" s="271" customFormat="1" ht="11.25" x14ac:dyDescent="0.2">
      <c r="A1787" s="295" t="s">
        <v>707</v>
      </c>
      <c r="B1787" s="326">
        <v>924</v>
      </c>
      <c r="C1787" s="296">
        <v>10</v>
      </c>
      <c r="D1787" s="296">
        <v>3</v>
      </c>
      <c r="E1787" s="297">
        <v>110051370</v>
      </c>
      <c r="F1787" s="298">
        <v>300</v>
      </c>
      <c r="G1787" s="299">
        <v>163.30000000000001</v>
      </c>
      <c r="H1787" s="299">
        <v>163.30000000000001</v>
      </c>
      <c r="I1787" s="289">
        <f t="shared" si="27"/>
        <v>100</v>
      </c>
      <c r="J1787" s="324"/>
    </row>
    <row r="1788" spans="1:10" s="271" customFormat="1" ht="33.75" x14ac:dyDescent="0.2">
      <c r="A1788" s="295" t="s">
        <v>1480</v>
      </c>
      <c r="B1788" s="326">
        <v>924</v>
      </c>
      <c r="C1788" s="296">
        <v>10</v>
      </c>
      <c r="D1788" s="296">
        <v>3</v>
      </c>
      <c r="E1788" s="297">
        <v>110051760</v>
      </c>
      <c r="F1788" s="298"/>
      <c r="G1788" s="299">
        <v>24634.400000000001</v>
      </c>
      <c r="H1788" s="299">
        <v>24634.400000000001</v>
      </c>
      <c r="I1788" s="289">
        <f t="shared" si="27"/>
        <v>100</v>
      </c>
      <c r="J1788" s="324"/>
    </row>
    <row r="1789" spans="1:10" s="271" customFormat="1" ht="11.25" x14ac:dyDescent="0.2">
      <c r="A1789" s="295" t="s">
        <v>707</v>
      </c>
      <c r="B1789" s="326">
        <v>924</v>
      </c>
      <c r="C1789" s="296">
        <v>10</v>
      </c>
      <c r="D1789" s="296">
        <v>3</v>
      </c>
      <c r="E1789" s="297">
        <v>110051760</v>
      </c>
      <c r="F1789" s="298">
        <v>300</v>
      </c>
      <c r="G1789" s="299">
        <v>24634.400000000001</v>
      </c>
      <c r="H1789" s="299">
        <v>24634.400000000001</v>
      </c>
      <c r="I1789" s="289">
        <f t="shared" si="27"/>
        <v>100</v>
      </c>
      <c r="J1789" s="324"/>
    </row>
    <row r="1790" spans="1:10" s="271" customFormat="1" ht="11.25" x14ac:dyDescent="0.2">
      <c r="A1790" s="295" t="s">
        <v>1481</v>
      </c>
      <c r="B1790" s="326">
        <v>924</v>
      </c>
      <c r="C1790" s="296">
        <v>10</v>
      </c>
      <c r="D1790" s="296">
        <v>3</v>
      </c>
      <c r="E1790" s="297">
        <v>110052500</v>
      </c>
      <c r="F1790" s="298"/>
      <c r="G1790" s="299">
        <v>204688.5</v>
      </c>
      <c r="H1790" s="299">
        <v>204688.5</v>
      </c>
      <c r="I1790" s="289">
        <f t="shared" si="27"/>
        <v>100</v>
      </c>
      <c r="J1790" s="324"/>
    </row>
    <row r="1791" spans="1:10" s="271" customFormat="1" ht="11.25" x14ac:dyDescent="0.2">
      <c r="A1791" s="295" t="s">
        <v>710</v>
      </c>
      <c r="B1791" s="326">
        <v>924</v>
      </c>
      <c r="C1791" s="296">
        <v>10</v>
      </c>
      <c r="D1791" s="296">
        <v>3</v>
      </c>
      <c r="E1791" s="297">
        <v>110052500</v>
      </c>
      <c r="F1791" s="298">
        <v>500</v>
      </c>
      <c r="G1791" s="299">
        <v>204688.5</v>
      </c>
      <c r="H1791" s="299">
        <v>204688.5</v>
      </c>
      <c r="I1791" s="289">
        <f t="shared" si="27"/>
        <v>100</v>
      </c>
      <c r="J1791" s="324"/>
    </row>
    <row r="1792" spans="1:10" s="271" customFormat="1" ht="45" x14ac:dyDescent="0.2">
      <c r="A1792" s="295" t="s">
        <v>1482</v>
      </c>
      <c r="B1792" s="326">
        <v>924</v>
      </c>
      <c r="C1792" s="296">
        <v>10</v>
      </c>
      <c r="D1792" s="296">
        <v>3</v>
      </c>
      <c r="E1792" s="297">
        <v>110052800</v>
      </c>
      <c r="F1792" s="298"/>
      <c r="G1792" s="299">
        <v>40.1</v>
      </c>
      <c r="H1792" s="299">
        <v>40.1</v>
      </c>
      <c r="I1792" s="289">
        <f t="shared" si="27"/>
        <v>100</v>
      </c>
      <c r="J1792" s="324"/>
    </row>
    <row r="1793" spans="1:10" s="271" customFormat="1" ht="11.25" x14ac:dyDescent="0.2">
      <c r="A1793" s="295" t="s">
        <v>707</v>
      </c>
      <c r="B1793" s="326">
        <v>924</v>
      </c>
      <c r="C1793" s="296">
        <v>10</v>
      </c>
      <c r="D1793" s="296">
        <v>3</v>
      </c>
      <c r="E1793" s="297">
        <v>110052800</v>
      </c>
      <c r="F1793" s="298">
        <v>300</v>
      </c>
      <c r="G1793" s="299">
        <v>40.1</v>
      </c>
      <c r="H1793" s="299">
        <v>40.1</v>
      </c>
      <c r="I1793" s="289">
        <f t="shared" si="27"/>
        <v>100</v>
      </c>
      <c r="J1793" s="324"/>
    </row>
    <row r="1794" spans="1:10" s="271" customFormat="1" ht="67.5" x14ac:dyDescent="0.2">
      <c r="A1794" s="295" t="s">
        <v>1483</v>
      </c>
      <c r="B1794" s="326">
        <v>924</v>
      </c>
      <c r="C1794" s="296">
        <v>10</v>
      </c>
      <c r="D1794" s="296">
        <v>3</v>
      </c>
      <c r="E1794" s="297">
        <v>110076030</v>
      </c>
      <c r="F1794" s="298"/>
      <c r="G1794" s="299">
        <v>315757.3</v>
      </c>
      <c r="H1794" s="299">
        <v>315757.09999999998</v>
      </c>
      <c r="I1794" s="289">
        <f t="shared" si="27"/>
        <v>99.999936660213393</v>
      </c>
      <c r="J1794" s="324"/>
    </row>
    <row r="1795" spans="1:10" s="271" customFormat="1" ht="11.25" x14ac:dyDescent="0.2">
      <c r="A1795" s="295" t="s">
        <v>710</v>
      </c>
      <c r="B1795" s="326">
        <v>924</v>
      </c>
      <c r="C1795" s="296">
        <v>10</v>
      </c>
      <c r="D1795" s="296">
        <v>3</v>
      </c>
      <c r="E1795" s="297">
        <v>110076030</v>
      </c>
      <c r="F1795" s="298">
        <v>500</v>
      </c>
      <c r="G1795" s="299">
        <v>315757.3</v>
      </c>
      <c r="H1795" s="299">
        <v>315757.09999999998</v>
      </c>
      <c r="I1795" s="289">
        <f t="shared" si="27"/>
        <v>99.999936660213393</v>
      </c>
      <c r="J1795" s="324"/>
    </row>
    <row r="1796" spans="1:10" s="271" customFormat="1" ht="67.5" x14ac:dyDescent="0.2">
      <c r="A1796" s="295" t="s">
        <v>1484</v>
      </c>
      <c r="B1796" s="326">
        <v>924</v>
      </c>
      <c r="C1796" s="296">
        <v>10</v>
      </c>
      <c r="D1796" s="296">
        <v>3</v>
      </c>
      <c r="E1796" s="297">
        <v>110076060</v>
      </c>
      <c r="F1796" s="298"/>
      <c r="G1796" s="299">
        <v>146969.79999999999</v>
      </c>
      <c r="H1796" s="299">
        <v>146318.79999999999</v>
      </c>
      <c r="I1796" s="289">
        <f t="shared" si="27"/>
        <v>99.557051856912111</v>
      </c>
      <c r="J1796" s="324"/>
    </row>
    <row r="1797" spans="1:10" s="271" customFormat="1" ht="11.25" x14ac:dyDescent="0.2">
      <c r="A1797" s="295" t="s">
        <v>710</v>
      </c>
      <c r="B1797" s="326">
        <v>924</v>
      </c>
      <c r="C1797" s="296">
        <v>10</v>
      </c>
      <c r="D1797" s="296">
        <v>3</v>
      </c>
      <c r="E1797" s="297">
        <v>110076060</v>
      </c>
      <c r="F1797" s="298">
        <v>500</v>
      </c>
      <c r="G1797" s="299">
        <v>146969.79999999999</v>
      </c>
      <c r="H1797" s="299">
        <v>146318.79999999999</v>
      </c>
      <c r="I1797" s="289">
        <f t="shared" si="27"/>
        <v>99.557051856912111</v>
      </c>
      <c r="J1797" s="324"/>
    </row>
    <row r="1798" spans="1:10" s="271" customFormat="1" ht="78.75" x14ac:dyDescent="0.2">
      <c r="A1798" s="295" t="s">
        <v>1485</v>
      </c>
      <c r="B1798" s="326">
        <v>924</v>
      </c>
      <c r="C1798" s="296">
        <v>10</v>
      </c>
      <c r="D1798" s="296">
        <v>3</v>
      </c>
      <c r="E1798" s="297">
        <v>110076080</v>
      </c>
      <c r="F1798" s="298"/>
      <c r="G1798" s="299">
        <v>1175.9000000000001</v>
      </c>
      <c r="H1798" s="299">
        <v>1170.4000000000001</v>
      </c>
      <c r="I1798" s="289">
        <f t="shared" si="27"/>
        <v>99.53227315247895</v>
      </c>
      <c r="J1798" s="324"/>
    </row>
    <row r="1799" spans="1:10" s="271" customFormat="1" ht="11.25" x14ac:dyDescent="0.2">
      <c r="A1799" s="295" t="s">
        <v>710</v>
      </c>
      <c r="B1799" s="326">
        <v>924</v>
      </c>
      <c r="C1799" s="296">
        <v>10</v>
      </c>
      <c r="D1799" s="296">
        <v>3</v>
      </c>
      <c r="E1799" s="297">
        <v>110076080</v>
      </c>
      <c r="F1799" s="298">
        <v>500</v>
      </c>
      <c r="G1799" s="299">
        <v>1175.9000000000001</v>
      </c>
      <c r="H1799" s="299">
        <v>1170.4000000000001</v>
      </c>
      <c r="I1799" s="289">
        <f t="shared" si="27"/>
        <v>99.53227315247895</v>
      </c>
      <c r="J1799" s="324"/>
    </row>
    <row r="1800" spans="1:10" s="271" customFormat="1" ht="22.5" x14ac:dyDescent="0.2">
      <c r="A1800" s="295" t="s">
        <v>1486</v>
      </c>
      <c r="B1800" s="326">
        <v>924</v>
      </c>
      <c r="C1800" s="296">
        <v>10</v>
      </c>
      <c r="D1800" s="296">
        <v>3</v>
      </c>
      <c r="E1800" s="297">
        <v>110076120</v>
      </c>
      <c r="F1800" s="298"/>
      <c r="G1800" s="299">
        <v>5485.6</v>
      </c>
      <c r="H1800" s="299">
        <v>5240</v>
      </c>
      <c r="I1800" s="289">
        <f t="shared" si="27"/>
        <v>95.522823392153995</v>
      </c>
      <c r="J1800" s="324"/>
    </row>
    <row r="1801" spans="1:10" s="271" customFormat="1" ht="11.25" x14ac:dyDescent="0.2">
      <c r="A1801" s="295" t="s">
        <v>710</v>
      </c>
      <c r="B1801" s="326">
        <v>924</v>
      </c>
      <c r="C1801" s="296">
        <v>10</v>
      </c>
      <c r="D1801" s="296">
        <v>3</v>
      </c>
      <c r="E1801" s="297">
        <v>110076120</v>
      </c>
      <c r="F1801" s="298">
        <v>500</v>
      </c>
      <c r="G1801" s="299">
        <v>5485.6</v>
      </c>
      <c r="H1801" s="299">
        <v>5240</v>
      </c>
      <c r="I1801" s="289">
        <f t="shared" si="27"/>
        <v>95.522823392153995</v>
      </c>
      <c r="J1801" s="324"/>
    </row>
    <row r="1802" spans="1:10" s="271" customFormat="1" ht="33.75" x14ac:dyDescent="0.2">
      <c r="A1802" s="295" t="s">
        <v>227</v>
      </c>
      <c r="B1802" s="326">
        <v>924</v>
      </c>
      <c r="C1802" s="296">
        <v>10</v>
      </c>
      <c r="D1802" s="296">
        <v>3</v>
      </c>
      <c r="E1802" s="297" t="s">
        <v>1487</v>
      </c>
      <c r="F1802" s="298"/>
      <c r="G1802" s="299">
        <v>273992.59999999998</v>
      </c>
      <c r="H1802" s="299">
        <v>271052.40000000002</v>
      </c>
      <c r="I1802" s="289">
        <f t="shared" si="27"/>
        <v>98.926905325180343</v>
      </c>
      <c r="J1802" s="324"/>
    </row>
    <row r="1803" spans="1:10" s="271" customFormat="1" ht="11.25" x14ac:dyDescent="0.2">
      <c r="A1803" s="295" t="s">
        <v>698</v>
      </c>
      <c r="B1803" s="326">
        <v>924</v>
      </c>
      <c r="C1803" s="296">
        <v>10</v>
      </c>
      <c r="D1803" s="296">
        <v>3</v>
      </c>
      <c r="E1803" s="297" t="s">
        <v>1487</v>
      </c>
      <c r="F1803" s="298">
        <v>200</v>
      </c>
      <c r="G1803" s="299">
        <v>9500</v>
      </c>
      <c r="H1803" s="299">
        <v>9415.6</v>
      </c>
      <c r="I1803" s="289">
        <f t="shared" si="27"/>
        <v>99.111578947368429</v>
      </c>
      <c r="J1803" s="324"/>
    </row>
    <row r="1804" spans="1:10" s="271" customFormat="1" ht="11.25" x14ac:dyDescent="0.2">
      <c r="A1804" s="295" t="s">
        <v>707</v>
      </c>
      <c r="B1804" s="326">
        <v>924</v>
      </c>
      <c r="C1804" s="296">
        <v>10</v>
      </c>
      <c r="D1804" s="296">
        <v>3</v>
      </c>
      <c r="E1804" s="297" t="s">
        <v>1487</v>
      </c>
      <c r="F1804" s="298">
        <v>300</v>
      </c>
      <c r="G1804" s="299">
        <v>176145.5</v>
      </c>
      <c r="H1804" s="299">
        <v>174489.5</v>
      </c>
      <c r="I1804" s="289">
        <f t="shared" si="27"/>
        <v>99.059868120389112</v>
      </c>
      <c r="J1804" s="324"/>
    </row>
    <row r="1805" spans="1:10" s="271" customFormat="1" ht="11.25" x14ac:dyDescent="0.2">
      <c r="A1805" s="295" t="s">
        <v>713</v>
      </c>
      <c r="B1805" s="326">
        <v>924</v>
      </c>
      <c r="C1805" s="296">
        <v>10</v>
      </c>
      <c r="D1805" s="296">
        <v>3</v>
      </c>
      <c r="E1805" s="297" t="s">
        <v>1487</v>
      </c>
      <c r="F1805" s="298">
        <v>800</v>
      </c>
      <c r="G1805" s="299">
        <v>88347.1</v>
      </c>
      <c r="H1805" s="299">
        <v>87147.3</v>
      </c>
      <c r="I1805" s="289">
        <f t="shared" si="27"/>
        <v>98.641947500257501</v>
      </c>
      <c r="J1805" s="324"/>
    </row>
    <row r="1806" spans="1:10" s="271" customFormat="1" ht="22.5" x14ac:dyDescent="0.2">
      <c r="A1806" s="295" t="s">
        <v>1488</v>
      </c>
      <c r="B1806" s="326">
        <v>924</v>
      </c>
      <c r="C1806" s="296">
        <v>10</v>
      </c>
      <c r="D1806" s="296">
        <v>3</v>
      </c>
      <c r="E1806" s="297" t="s">
        <v>1489</v>
      </c>
      <c r="F1806" s="298"/>
      <c r="G1806" s="299">
        <v>427.7</v>
      </c>
      <c r="H1806" s="299">
        <v>427.7</v>
      </c>
      <c r="I1806" s="289">
        <f t="shared" ref="I1806:I1869" si="28">+H1806/G1806*100</f>
        <v>100</v>
      </c>
      <c r="J1806" s="324"/>
    </row>
    <row r="1807" spans="1:10" s="271" customFormat="1" ht="11.25" x14ac:dyDescent="0.2">
      <c r="A1807" s="295" t="s">
        <v>710</v>
      </c>
      <c r="B1807" s="326">
        <v>924</v>
      </c>
      <c r="C1807" s="296">
        <v>10</v>
      </c>
      <c r="D1807" s="296">
        <v>3</v>
      </c>
      <c r="E1807" s="297" t="s">
        <v>1489</v>
      </c>
      <c r="F1807" s="298">
        <v>500</v>
      </c>
      <c r="G1807" s="299">
        <v>427.7</v>
      </c>
      <c r="H1807" s="299">
        <v>427.7</v>
      </c>
      <c r="I1807" s="289">
        <f t="shared" si="28"/>
        <v>100</v>
      </c>
      <c r="J1807" s="324"/>
    </row>
    <row r="1808" spans="1:10" s="271" customFormat="1" ht="22.5" x14ac:dyDescent="0.2">
      <c r="A1808" s="295" t="s">
        <v>1470</v>
      </c>
      <c r="B1808" s="326">
        <v>924</v>
      </c>
      <c r="C1808" s="296">
        <v>10</v>
      </c>
      <c r="D1808" s="296">
        <v>3</v>
      </c>
      <c r="E1808" s="297">
        <v>120000000</v>
      </c>
      <c r="F1808" s="298"/>
      <c r="G1808" s="299">
        <v>1626</v>
      </c>
      <c r="H1808" s="299">
        <v>1353</v>
      </c>
      <c r="I1808" s="289">
        <f t="shared" si="28"/>
        <v>83.210332103321036</v>
      </c>
      <c r="J1808" s="324"/>
    </row>
    <row r="1809" spans="1:10" s="271" customFormat="1" ht="22.5" x14ac:dyDescent="0.2">
      <c r="A1809" s="295" t="s">
        <v>1471</v>
      </c>
      <c r="B1809" s="326">
        <v>924</v>
      </c>
      <c r="C1809" s="296">
        <v>10</v>
      </c>
      <c r="D1809" s="296">
        <v>3</v>
      </c>
      <c r="E1809" s="297">
        <v>120200000</v>
      </c>
      <c r="F1809" s="298"/>
      <c r="G1809" s="299">
        <v>1626</v>
      </c>
      <c r="H1809" s="299">
        <v>1353</v>
      </c>
      <c r="I1809" s="289">
        <f t="shared" si="28"/>
        <v>83.210332103321036</v>
      </c>
      <c r="J1809" s="324"/>
    </row>
    <row r="1810" spans="1:10" s="271" customFormat="1" ht="22.5" x14ac:dyDescent="0.2">
      <c r="A1810" s="295" t="s">
        <v>1490</v>
      </c>
      <c r="B1810" s="326">
        <v>924</v>
      </c>
      <c r="C1810" s="296">
        <v>10</v>
      </c>
      <c r="D1810" s="296">
        <v>3</v>
      </c>
      <c r="E1810" s="297">
        <v>120200280</v>
      </c>
      <c r="F1810" s="298"/>
      <c r="G1810" s="299">
        <v>1626</v>
      </c>
      <c r="H1810" s="299">
        <v>1353</v>
      </c>
      <c r="I1810" s="289">
        <f t="shared" si="28"/>
        <v>83.210332103321036</v>
      </c>
      <c r="J1810" s="324"/>
    </row>
    <row r="1811" spans="1:10" s="271" customFormat="1" ht="11.25" x14ac:dyDescent="0.2">
      <c r="A1811" s="295" t="s">
        <v>698</v>
      </c>
      <c r="B1811" s="326">
        <v>924</v>
      </c>
      <c r="C1811" s="296">
        <v>10</v>
      </c>
      <c r="D1811" s="296">
        <v>3</v>
      </c>
      <c r="E1811" s="297">
        <v>120200280</v>
      </c>
      <c r="F1811" s="298">
        <v>200</v>
      </c>
      <c r="G1811" s="299">
        <v>672.1</v>
      </c>
      <c r="H1811" s="299">
        <v>514.6</v>
      </c>
      <c r="I1811" s="289">
        <f t="shared" si="28"/>
        <v>76.565987204285079</v>
      </c>
      <c r="J1811" s="324"/>
    </row>
    <row r="1812" spans="1:10" s="271" customFormat="1" ht="11.25" x14ac:dyDescent="0.2">
      <c r="A1812" s="295" t="s">
        <v>707</v>
      </c>
      <c r="B1812" s="326">
        <v>924</v>
      </c>
      <c r="C1812" s="296">
        <v>10</v>
      </c>
      <c r="D1812" s="296">
        <v>3</v>
      </c>
      <c r="E1812" s="297">
        <v>120200280</v>
      </c>
      <c r="F1812" s="298">
        <v>300</v>
      </c>
      <c r="G1812" s="299">
        <v>946.7</v>
      </c>
      <c r="H1812" s="299">
        <v>838.4</v>
      </c>
      <c r="I1812" s="289">
        <f t="shared" si="28"/>
        <v>88.560261962606944</v>
      </c>
      <c r="J1812" s="324"/>
    </row>
    <row r="1813" spans="1:10" s="271" customFormat="1" ht="11.25" x14ac:dyDescent="0.2">
      <c r="A1813" s="295" t="s">
        <v>914</v>
      </c>
      <c r="B1813" s="326">
        <v>924</v>
      </c>
      <c r="C1813" s="296">
        <v>10</v>
      </c>
      <c r="D1813" s="296">
        <v>3</v>
      </c>
      <c r="E1813" s="297">
        <v>120200280</v>
      </c>
      <c r="F1813" s="298">
        <v>400</v>
      </c>
      <c r="G1813" s="299">
        <v>7.2</v>
      </c>
      <c r="H1813" s="299">
        <v>0</v>
      </c>
      <c r="I1813" s="289">
        <f t="shared" si="28"/>
        <v>0</v>
      </c>
      <c r="J1813" s="324"/>
    </row>
    <row r="1814" spans="1:10" s="271" customFormat="1" ht="22.5" x14ac:dyDescent="0.2">
      <c r="A1814" s="295" t="s">
        <v>801</v>
      </c>
      <c r="B1814" s="326">
        <v>924</v>
      </c>
      <c r="C1814" s="296">
        <v>10</v>
      </c>
      <c r="D1814" s="296">
        <v>3</v>
      </c>
      <c r="E1814" s="297">
        <v>400000000</v>
      </c>
      <c r="F1814" s="298"/>
      <c r="G1814" s="299">
        <v>1283346.1000000001</v>
      </c>
      <c r="H1814" s="299">
        <v>1283344.2</v>
      </c>
      <c r="I1814" s="289">
        <f t="shared" si="28"/>
        <v>99.999851949524754</v>
      </c>
      <c r="J1814" s="324"/>
    </row>
    <row r="1815" spans="1:10" s="271" customFormat="1" ht="11.25" x14ac:dyDescent="0.2">
      <c r="A1815" s="295" t="s">
        <v>1491</v>
      </c>
      <c r="B1815" s="326">
        <v>924</v>
      </c>
      <c r="C1815" s="296">
        <v>10</v>
      </c>
      <c r="D1815" s="296">
        <v>3</v>
      </c>
      <c r="E1815" s="297">
        <v>440000000</v>
      </c>
      <c r="F1815" s="298"/>
      <c r="G1815" s="299">
        <v>1279018.3</v>
      </c>
      <c r="H1815" s="299">
        <v>1279016.3999999999</v>
      </c>
      <c r="I1815" s="289">
        <f t="shared" si="28"/>
        <v>99.999851448567995</v>
      </c>
      <c r="J1815" s="324"/>
    </row>
    <row r="1816" spans="1:10" s="271" customFormat="1" ht="11.25" x14ac:dyDescent="0.2">
      <c r="A1816" s="295" t="s">
        <v>1492</v>
      </c>
      <c r="B1816" s="326">
        <v>924</v>
      </c>
      <c r="C1816" s="296">
        <v>10</v>
      </c>
      <c r="D1816" s="296">
        <v>3</v>
      </c>
      <c r="E1816" s="297">
        <v>440100000</v>
      </c>
      <c r="F1816" s="298"/>
      <c r="G1816" s="299">
        <v>1279018.3</v>
      </c>
      <c r="H1816" s="299">
        <v>1279016.3999999999</v>
      </c>
      <c r="I1816" s="289">
        <f t="shared" si="28"/>
        <v>99.999851448567995</v>
      </c>
      <c r="J1816" s="324"/>
    </row>
    <row r="1817" spans="1:10" s="271" customFormat="1" ht="33.75" x14ac:dyDescent="0.2">
      <c r="A1817" s="295" t="s">
        <v>1493</v>
      </c>
      <c r="B1817" s="326">
        <v>924</v>
      </c>
      <c r="C1817" s="296">
        <v>10</v>
      </c>
      <c r="D1817" s="296">
        <v>3</v>
      </c>
      <c r="E1817" s="297">
        <v>440152900</v>
      </c>
      <c r="F1817" s="298"/>
      <c r="G1817" s="299">
        <v>339098.3</v>
      </c>
      <c r="H1817" s="299">
        <v>339098.3</v>
      </c>
      <c r="I1817" s="289">
        <f t="shared" si="28"/>
        <v>100</v>
      </c>
      <c r="J1817" s="324"/>
    </row>
    <row r="1818" spans="1:10" s="271" customFormat="1" ht="11.25" x14ac:dyDescent="0.2">
      <c r="A1818" s="295" t="s">
        <v>698</v>
      </c>
      <c r="B1818" s="326">
        <v>924</v>
      </c>
      <c r="C1818" s="296">
        <v>10</v>
      </c>
      <c r="D1818" s="296">
        <v>3</v>
      </c>
      <c r="E1818" s="297">
        <v>440152900</v>
      </c>
      <c r="F1818" s="298">
        <v>200</v>
      </c>
      <c r="G1818" s="299">
        <v>1454.4</v>
      </c>
      <c r="H1818" s="299">
        <v>1454.4</v>
      </c>
      <c r="I1818" s="289">
        <f t="shared" si="28"/>
        <v>100</v>
      </c>
      <c r="J1818" s="324"/>
    </row>
    <row r="1819" spans="1:10" s="271" customFormat="1" ht="11.25" x14ac:dyDescent="0.2">
      <c r="A1819" s="295" t="s">
        <v>707</v>
      </c>
      <c r="B1819" s="326">
        <v>924</v>
      </c>
      <c r="C1819" s="296">
        <v>10</v>
      </c>
      <c r="D1819" s="296">
        <v>3</v>
      </c>
      <c r="E1819" s="297">
        <v>440152900</v>
      </c>
      <c r="F1819" s="298">
        <v>300</v>
      </c>
      <c r="G1819" s="299">
        <v>331956.5</v>
      </c>
      <c r="H1819" s="299">
        <v>331956.5</v>
      </c>
      <c r="I1819" s="289">
        <f t="shared" si="28"/>
        <v>100</v>
      </c>
      <c r="J1819" s="324"/>
    </row>
    <row r="1820" spans="1:10" s="271" customFormat="1" ht="11.25" x14ac:dyDescent="0.2">
      <c r="A1820" s="295" t="s">
        <v>710</v>
      </c>
      <c r="B1820" s="326">
        <v>924</v>
      </c>
      <c r="C1820" s="296">
        <v>10</v>
      </c>
      <c r="D1820" s="296">
        <v>3</v>
      </c>
      <c r="E1820" s="297">
        <v>440152900</v>
      </c>
      <c r="F1820" s="298">
        <v>500</v>
      </c>
      <c r="G1820" s="299">
        <v>5687.4</v>
      </c>
      <c r="H1820" s="299">
        <v>5687.4</v>
      </c>
      <c r="I1820" s="289">
        <f t="shared" si="28"/>
        <v>100</v>
      </c>
      <c r="J1820" s="324"/>
    </row>
    <row r="1821" spans="1:10" s="271" customFormat="1" ht="33.75" x14ac:dyDescent="0.2">
      <c r="A1821" s="295" t="s">
        <v>1494</v>
      </c>
      <c r="B1821" s="326">
        <v>924</v>
      </c>
      <c r="C1821" s="296">
        <v>10</v>
      </c>
      <c r="D1821" s="296">
        <v>3</v>
      </c>
      <c r="E1821" s="297" t="s">
        <v>1495</v>
      </c>
      <c r="F1821" s="298"/>
      <c r="G1821" s="299">
        <v>939920</v>
      </c>
      <c r="H1821" s="299">
        <v>939918.1</v>
      </c>
      <c r="I1821" s="289">
        <f t="shared" si="28"/>
        <v>99.999797855136606</v>
      </c>
      <c r="J1821" s="324"/>
    </row>
    <row r="1822" spans="1:10" s="271" customFormat="1" ht="11.25" x14ac:dyDescent="0.2">
      <c r="A1822" s="295" t="s">
        <v>698</v>
      </c>
      <c r="B1822" s="326">
        <v>924</v>
      </c>
      <c r="C1822" s="296">
        <v>10</v>
      </c>
      <c r="D1822" s="296">
        <v>3</v>
      </c>
      <c r="E1822" s="297" t="s">
        <v>1495</v>
      </c>
      <c r="F1822" s="298">
        <v>200</v>
      </c>
      <c r="G1822" s="299">
        <v>5417.6</v>
      </c>
      <c r="H1822" s="299">
        <v>5417.6</v>
      </c>
      <c r="I1822" s="289">
        <f t="shared" si="28"/>
        <v>100</v>
      </c>
      <c r="J1822" s="324"/>
    </row>
    <row r="1823" spans="1:10" s="271" customFormat="1" ht="11.25" x14ac:dyDescent="0.2">
      <c r="A1823" s="295" t="s">
        <v>707</v>
      </c>
      <c r="B1823" s="326">
        <v>924</v>
      </c>
      <c r="C1823" s="296">
        <v>10</v>
      </c>
      <c r="D1823" s="296">
        <v>3</v>
      </c>
      <c r="E1823" s="297" t="s">
        <v>1495</v>
      </c>
      <c r="F1823" s="298">
        <v>300</v>
      </c>
      <c r="G1823" s="299">
        <v>934502.40000000002</v>
      </c>
      <c r="H1823" s="299">
        <v>934500.5</v>
      </c>
      <c r="I1823" s="289">
        <f t="shared" si="28"/>
        <v>99.999796683240191</v>
      </c>
      <c r="J1823" s="324"/>
    </row>
    <row r="1824" spans="1:10" s="271" customFormat="1" ht="33.75" x14ac:dyDescent="0.2">
      <c r="A1824" s="295" t="s">
        <v>819</v>
      </c>
      <c r="B1824" s="326">
        <v>924</v>
      </c>
      <c r="C1824" s="296">
        <v>10</v>
      </c>
      <c r="D1824" s="296">
        <v>3</v>
      </c>
      <c r="E1824" s="297">
        <v>470000000</v>
      </c>
      <c r="F1824" s="298"/>
      <c r="G1824" s="299">
        <v>2252.9</v>
      </c>
      <c r="H1824" s="299">
        <v>2252.9</v>
      </c>
      <c r="I1824" s="289">
        <f t="shared" si="28"/>
        <v>100</v>
      </c>
      <c r="J1824" s="324"/>
    </row>
    <row r="1825" spans="1:10" s="271" customFormat="1" ht="11.25" x14ac:dyDescent="0.2">
      <c r="A1825" s="295" t="s">
        <v>820</v>
      </c>
      <c r="B1825" s="326">
        <v>924</v>
      </c>
      <c r="C1825" s="296">
        <v>10</v>
      </c>
      <c r="D1825" s="296">
        <v>3</v>
      </c>
      <c r="E1825" s="297" t="s">
        <v>821</v>
      </c>
      <c r="F1825" s="298"/>
      <c r="G1825" s="299">
        <v>2252.9</v>
      </c>
      <c r="H1825" s="299">
        <v>2252.9</v>
      </c>
      <c r="I1825" s="289">
        <f t="shared" si="28"/>
        <v>100</v>
      </c>
      <c r="J1825" s="324"/>
    </row>
    <row r="1826" spans="1:10" s="285" customFormat="1" ht="33.75" x14ac:dyDescent="0.15">
      <c r="A1826" s="295" t="s">
        <v>822</v>
      </c>
      <c r="B1826" s="326">
        <v>924</v>
      </c>
      <c r="C1826" s="296">
        <v>10</v>
      </c>
      <c r="D1826" s="296">
        <v>3</v>
      </c>
      <c r="E1826" s="297" t="s">
        <v>823</v>
      </c>
      <c r="F1826" s="298"/>
      <c r="G1826" s="299">
        <v>2252.9</v>
      </c>
      <c r="H1826" s="299">
        <v>2252.9</v>
      </c>
      <c r="I1826" s="289">
        <f t="shared" si="28"/>
        <v>100</v>
      </c>
      <c r="J1826" s="324"/>
    </row>
    <row r="1827" spans="1:10" s="271" customFormat="1" ht="11.25" x14ac:dyDescent="0.2">
      <c r="A1827" s="295" t="s">
        <v>707</v>
      </c>
      <c r="B1827" s="326">
        <v>924</v>
      </c>
      <c r="C1827" s="296">
        <v>10</v>
      </c>
      <c r="D1827" s="296">
        <v>3</v>
      </c>
      <c r="E1827" s="297" t="s">
        <v>823</v>
      </c>
      <c r="F1827" s="298">
        <v>300</v>
      </c>
      <c r="G1827" s="299">
        <v>2252.9</v>
      </c>
      <c r="H1827" s="299">
        <v>2252.9</v>
      </c>
      <c r="I1827" s="289">
        <f t="shared" si="28"/>
        <v>100</v>
      </c>
      <c r="J1827" s="324"/>
    </row>
    <row r="1828" spans="1:10" s="271" customFormat="1" ht="45" x14ac:dyDescent="0.2">
      <c r="A1828" s="295" t="s">
        <v>824</v>
      </c>
      <c r="B1828" s="326">
        <v>924</v>
      </c>
      <c r="C1828" s="296">
        <v>10</v>
      </c>
      <c r="D1828" s="296">
        <v>3</v>
      </c>
      <c r="E1828" s="297">
        <v>480000000</v>
      </c>
      <c r="F1828" s="298"/>
      <c r="G1828" s="299">
        <v>2074.9</v>
      </c>
      <c r="H1828" s="299">
        <v>2074.9</v>
      </c>
      <c r="I1828" s="289">
        <f t="shared" si="28"/>
        <v>100</v>
      </c>
      <c r="J1828" s="324"/>
    </row>
    <row r="1829" spans="1:10" s="271" customFormat="1" ht="22.5" x14ac:dyDescent="0.2">
      <c r="A1829" s="295" t="s">
        <v>825</v>
      </c>
      <c r="B1829" s="326">
        <v>924</v>
      </c>
      <c r="C1829" s="296">
        <v>10</v>
      </c>
      <c r="D1829" s="296">
        <v>3</v>
      </c>
      <c r="E1829" s="297" t="s">
        <v>826</v>
      </c>
      <c r="F1829" s="298"/>
      <c r="G1829" s="299">
        <v>2074.9</v>
      </c>
      <c r="H1829" s="299">
        <v>2074.9</v>
      </c>
      <c r="I1829" s="289">
        <f t="shared" si="28"/>
        <v>100</v>
      </c>
      <c r="J1829" s="324"/>
    </row>
    <row r="1830" spans="1:10" s="271" customFormat="1" ht="22.5" x14ac:dyDescent="0.2">
      <c r="A1830" s="295" t="s">
        <v>827</v>
      </c>
      <c r="B1830" s="326">
        <v>924</v>
      </c>
      <c r="C1830" s="296">
        <v>10</v>
      </c>
      <c r="D1830" s="296">
        <v>3</v>
      </c>
      <c r="E1830" s="297" t="s">
        <v>828</v>
      </c>
      <c r="F1830" s="298"/>
      <c r="G1830" s="299">
        <v>2074.9</v>
      </c>
      <c r="H1830" s="299">
        <v>2074.9</v>
      </c>
      <c r="I1830" s="289">
        <f t="shared" si="28"/>
        <v>100</v>
      </c>
      <c r="J1830" s="324"/>
    </row>
    <row r="1831" spans="1:10" s="271" customFormat="1" ht="11.25" x14ac:dyDescent="0.2">
      <c r="A1831" s="295" t="s">
        <v>707</v>
      </c>
      <c r="B1831" s="326">
        <v>924</v>
      </c>
      <c r="C1831" s="296">
        <v>10</v>
      </c>
      <c r="D1831" s="296">
        <v>3</v>
      </c>
      <c r="E1831" s="297" t="s">
        <v>828</v>
      </c>
      <c r="F1831" s="298">
        <v>300</v>
      </c>
      <c r="G1831" s="299">
        <v>2074.9</v>
      </c>
      <c r="H1831" s="299">
        <v>2074.9</v>
      </c>
      <c r="I1831" s="289">
        <f t="shared" si="28"/>
        <v>100</v>
      </c>
      <c r="J1831" s="324"/>
    </row>
    <row r="1832" spans="1:10" s="271" customFormat="1" ht="22.5" x14ac:dyDescent="0.2">
      <c r="A1832" s="295" t="s">
        <v>1204</v>
      </c>
      <c r="B1832" s="326">
        <v>924</v>
      </c>
      <c r="C1832" s="296">
        <v>10</v>
      </c>
      <c r="D1832" s="296">
        <v>3</v>
      </c>
      <c r="E1832" s="297">
        <v>1000000000</v>
      </c>
      <c r="F1832" s="298"/>
      <c r="G1832" s="299">
        <v>278732.79999999999</v>
      </c>
      <c r="H1832" s="299">
        <v>276726.7</v>
      </c>
      <c r="I1832" s="289">
        <f t="shared" si="28"/>
        <v>99.280278460231457</v>
      </c>
      <c r="J1832" s="324"/>
    </row>
    <row r="1833" spans="1:10" s="271" customFormat="1" ht="11.25" x14ac:dyDescent="0.2">
      <c r="A1833" s="295" t="s">
        <v>1504</v>
      </c>
      <c r="B1833" s="326">
        <v>924</v>
      </c>
      <c r="C1833" s="296">
        <v>10</v>
      </c>
      <c r="D1833" s="296">
        <v>3</v>
      </c>
      <c r="E1833" s="297">
        <v>1010000000</v>
      </c>
      <c r="F1833" s="298"/>
      <c r="G1833" s="299">
        <v>945</v>
      </c>
      <c r="H1833" s="299">
        <v>884.4</v>
      </c>
      <c r="I1833" s="289">
        <f t="shared" si="28"/>
        <v>93.587301587301582</v>
      </c>
      <c r="J1833" s="324"/>
    </row>
    <row r="1834" spans="1:10" s="271" customFormat="1" ht="11.25" x14ac:dyDescent="0.2">
      <c r="A1834" s="295" t="s">
        <v>1505</v>
      </c>
      <c r="B1834" s="326">
        <v>924</v>
      </c>
      <c r="C1834" s="296">
        <v>10</v>
      </c>
      <c r="D1834" s="296">
        <v>3</v>
      </c>
      <c r="E1834" s="297">
        <v>1010042290</v>
      </c>
      <c r="F1834" s="298"/>
      <c r="G1834" s="299">
        <v>945</v>
      </c>
      <c r="H1834" s="299">
        <v>884.4</v>
      </c>
      <c r="I1834" s="289">
        <f t="shared" si="28"/>
        <v>93.587301587301582</v>
      </c>
      <c r="J1834" s="324"/>
    </row>
    <row r="1835" spans="1:10" s="271" customFormat="1" ht="11.25" x14ac:dyDescent="0.2">
      <c r="A1835" s="295" t="s">
        <v>698</v>
      </c>
      <c r="B1835" s="326">
        <v>924</v>
      </c>
      <c r="C1835" s="296">
        <v>10</v>
      </c>
      <c r="D1835" s="296">
        <v>3</v>
      </c>
      <c r="E1835" s="297">
        <v>1010042290</v>
      </c>
      <c r="F1835" s="298">
        <v>200</v>
      </c>
      <c r="G1835" s="299">
        <v>945</v>
      </c>
      <c r="H1835" s="299">
        <v>884.4</v>
      </c>
      <c r="I1835" s="289">
        <f t="shared" si="28"/>
        <v>93.587301587301582</v>
      </c>
      <c r="J1835" s="324"/>
    </row>
    <row r="1836" spans="1:10" s="271" customFormat="1" ht="22.5" x14ac:dyDescent="0.2">
      <c r="A1836" s="295" t="s">
        <v>1506</v>
      </c>
      <c r="B1836" s="326">
        <v>924</v>
      </c>
      <c r="C1836" s="296">
        <v>10</v>
      </c>
      <c r="D1836" s="296">
        <v>3</v>
      </c>
      <c r="E1836" s="297">
        <v>1030000000</v>
      </c>
      <c r="F1836" s="298"/>
      <c r="G1836" s="299">
        <v>277787.8</v>
      </c>
      <c r="H1836" s="299">
        <v>275842.3</v>
      </c>
      <c r="I1836" s="289">
        <f t="shared" si="28"/>
        <v>99.299645268798699</v>
      </c>
      <c r="J1836" s="324"/>
    </row>
    <row r="1837" spans="1:10" s="271" customFormat="1" ht="22.5" x14ac:dyDescent="0.2">
      <c r="A1837" s="295" t="s">
        <v>1507</v>
      </c>
      <c r="B1837" s="326">
        <v>924</v>
      </c>
      <c r="C1837" s="296">
        <v>10</v>
      </c>
      <c r="D1837" s="296">
        <v>3</v>
      </c>
      <c r="E1837" s="297">
        <v>1030089093</v>
      </c>
      <c r="F1837" s="298"/>
      <c r="G1837" s="299">
        <v>55200</v>
      </c>
      <c r="H1837" s="299">
        <v>55200</v>
      </c>
      <c r="I1837" s="289">
        <f t="shared" si="28"/>
        <v>100</v>
      </c>
      <c r="J1837" s="324"/>
    </row>
    <row r="1838" spans="1:10" s="271" customFormat="1" ht="22.5" x14ac:dyDescent="0.2">
      <c r="A1838" s="295" t="s">
        <v>724</v>
      </c>
      <c r="B1838" s="326">
        <v>924</v>
      </c>
      <c r="C1838" s="296">
        <v>10</v>
      </c>
      <c r="D1838" s="296">
        <v>3</v>
      </c>
      <c r="E1838" s="297">
        <v>1030089093</v>
      </c>
      <c r="F1838" s="298">
        <v>600</v>
      </c>
      <c r="G1838" s="299">
        <v>55200</v>
      </c>
      <c r="H1838" s="299">
        <v>55200</v>
      </c>
      <c r="I1838" s="289">
        <f t="shared" si="28"/>
        <v>100</v>
      </c>
      <c r="J1838" s="324"/>
    </row>
    <row r="1839" spans="1:10" s="271" customFormat="1" ht="11.25" x14ac:dyDescent="0.2">
      <c r="A1839" s="295" t="s">
        <v>1666</v>
      </c>
      <c r="B1839" s="326">
        <v>924</v>
      </c>
      <c r="C1839" s="296">
        <v>10</v>
      </c>
      <c r="D1839" s="296">
        <v>3</v>
      </c>
      <c r="E1839" s="297">
        <v>1030089094</v>
      </c>
      <c r="F1839" s="298"/>
      <c r="G1839" s="299">
        <v>0.1</v>
      </c>
      <c r="H1839" s="299">
        <v>0</v>
      </c>
      <c r="I1839" s="289">
        <f t="shared" si="28"/>
        <v>0</v>
      </c>
      <c r="J1839" s="324"/>
    </row>
    <row r="1840" spans="1:10" s="271" customFormat="1" ht="11.25" x14ac:dyDescent="0.2">
      <c r="A1840" s="295" t="s">
        <v>707</v>
      </c>
      <c r="B1840" s="326">
        <v>924</v>
      </c>
      <c r="C1840" s="296">
        <v>10</v>
      </c>
      <c r="D1840" s="296">
        <v>3</v>
      </c>
      <c r="E1840" s="297">
        <v>1030089094</v>
      </c>
      <c r="F1840" s="298">
        <v>300</v>
      </c>
      <c r="G1840" s="299">
        <v>0.1</v>
      </c>
      <c r="H1840" s="299">
        <v>0</v>
      </c>
      <c r="I1840" s="289">
        <f t="shared" si="28"/>
        <v>0</v>
      </c>
      <c r="J1840" s="324"/>
    </row>
    <row r="1841" spans="1:10" s="271" customFormat="1" ht="11.25" x14ac:dyDescent="0.2">
      <c r="A1841" s="295" t="s">
        <v>1508</v>
      </c>
      <c r="B1841" s="326">
        <v>924</v>
      </c>
      <c r="C1841" s="296">
        <v>10</v>
      </c>
      <c r="D1841" s="296">
        <v>3</v>
      </c>
      <c r="E1841" s="297">
        <v>1030100000</v>
      </c>
      <c r="F1841" s="298"/>
      <c r="G1841" s="299">
        <v>218758.39999999999</v>
      </c>
      <c r="H1841" s="299">
        <v>216834.2</v>
      </c>
      <c r="I1841" s="289">
        <f t="shared" si="28"/>
        <v>99.12039949094526</v>
      </c>
      <c r="J1841" s="324"/>
    </row>
    <row r="1842" spans="1:10" s="271" customFormat="1" ht="67.5" x14ac:dyDescent="0.2">
      <c r="A1842" s="295" t="s">
        <v>1509</v>
      </c>
      <c r="B1842" s="326">
        <v>924</v>
      </c>
      <c r="C1842" s="296">
        <v>10</v>
      </c>
      <c r="D1842" s="296">
        <v>3</v>
      </c>
      <c r="E1842" s="297">
        <v>1030176070</v>
      </c>
      <c r="F1842" s="298"/>
      <c r="G1842" s="299">
        <v>169930.8</v>
      </c>
      <c r="H1842" s="299">
        <v>169124.1</v>
      </c>
      <c r="I1842" s="289">
        <f t="shared" si="28"/>
        <v>99.525277348191153</v>
      </c>
      <c r="J1842" s="324"/>
    </row>
    <row r="1843" spans="1:10" s="271" customFormat="1" ht="11.25" x14ac:dyDescent="0.2">
      <c r="A1843" s="295" t="s">
        <v>710</v>
      </c>
      <c r="B1843" s="326">
        <v>924</v>
      </c>
      <c r="C1843" s="296">
        <v>10</v>
      </c>
      <c r="D1843" s="296">
        <v>3</v>
      </c>
      <c r="E1843" s="297">
        <v>1030176070</v>
      </c>
      <c r="F1843" s="298">
        <v>500</v>
      </c>
      <c r="G1843" s="299">
        <v>169930.8</v>
      </c>
      <c r="H1843" s="299">
        <v>169124.1</v>
      </c>
      <c r="I1843" s="289">
        <f t="shared" si="28"/>
        <v>99.525277348191153</v>
      </c>
      <c r="J1843" s="324"/>
    </row>
    <row r="1844" spans="1:10" s="271" customFormat="1" ht="22.5" x14ac:dyDescent="0.2">
      <c r="A1844" s="295" t="s">
        <v>1510</v>
      </c>
      <c r="B1844" s="326">
        <v>924</v>
      </c>
      <c r="C1844" s="296">
        <v>10</v>
      </c>
      <c r="D1844" s="296">
        <v>3</v>
      </c>
      <c r="E1844" s="297">
        <v>1030189060</v>
      </c>
      <c r="F1844" s="298"/>
      <c r="G1844" s="299">
        <v>48827.6</v>
      </c>
      <c r="H1844" s="299">
        <v>47710.1</v>
      </c>
      <c r="I1844" s="289">
        <f t="shared" si="28"/>
        <v>97.711335392278144</v>
      </c>
      <c r="J1844" s="324"/>
    </row>
    <row r="1845" spans="1:10" s="271" customFormat="1" ht="11.25" x14ac:dyDescent="0.2">
      <c r="A1845" s="295" t="s">
        <v>707</v>
      </c>
      <c r="B1845" s="326">
        <v>924</v>
      </c>
      <c r="C1845" s="296">
        <v>10</v>
      </c>
      <c r="D1845" s="296">
        <v>3</v>
      </c>
      <c r="E1845" s="297">
        <v>1030189060</v>
      </c>
      <c r="F1845" s="298">
        <v>300</v>
      </c>
      <c r="G1845" s="299">
        <v>48827.6</v>
      </c>
      <c r="H1845" s="299">
        <v>47710.1</v>
      </c>
      <c r="I1845" s="289">
        <f t="shared" si="28"/>
        <v>97.711335392278144</v>
      </c>
      <c r="J1845" s="324"/>
    </row>
    <row r="1846" spans="1:10" s="271" customFormat="1" ht="11.25" x14ac:dyDescent="0.2">
      <c r="A1846" s="295" t="s">
        <v>1511</v>
      </c>
      <c r="B1846" s="326">
        <v>924</v>
      </c>
      <c r="C1846" s="296">
        <v>10</v>
      </c>
      <c r="D1846" s="296">
        <v>3</v>
      </c>
      <c r="E1846" s="297" t="s">
        <v>1512</v>
      </c>
      <c r="F1846" s="298"/>
      <c r="G1846" s="299">
        <v>3829.3</v>
      </c>
      <c r="H1846" s="299">
        <v>3808.1</v>
      </c>
      <c r="I1846" s="289">
        <f t="shared" si="28"/>
        <v>99.446374010915832</v>
      </c>
      <c r="J1846" s="324"/>
    </row>
    <row r="1847" spans="1:10" s="271" customFormat="1" ht="11.25" x14ac:dyDescent="0.2">
      <c r="A1847" s="295" t="s">
        <v>1513</v>
      </c>
      <c r="B1847" s="326">
        <v>924</v>
      </c>
      <c r="C1847" s="296">
        <v>10</v>
      </c>
      <c r="D1847" s="296">
        <v>3</v>
      </c>
      <c r="E1847" s="297" t="s">
        <v>1514</v>
      </c>
      <c r="F1847" s="298"/>
      <c r="G1847" s="299">
        <v>3829.3</v>
      </c>
      <c r="H1847" s="299">
        <v>3808.1</v>
      </c>
      <c r="I1847" s="289">
        <f t="shared" si="28"/>
        <v>99.446374010915832</v>
      </c>
      <c r="J1847" s="324"/>
    </row>
    <row r="1848" spans="1:10" s="285" customFormat="1" ht="11.25" x14ac:dyDescent="0.15">
      <c r="A1848" s="295" t="s">
        <v>707</v>
      </c>
      <c r="B1848" s="326">
        <v>924</v>
      </c>
      <c r="C1848" s="296">
        <v>10</v>
      </c>
      <c r="D1848" s="296">
        <v>3</v>
      </c>
      <c r="E1848" s="297" t="s">
        <v>1514</v>
      </c>
      <c r="F1848" s="298">
        <v>300</v>
      </c>
      <c r="G1848" s="299">
        <v>3829.3</v>
      </c>
      <c r="H1848" s="299">
        <v>3808.1</v>
      </c>
      <c r="I1848" s="289">
        <f t="shared" si="28"/>
        <v>99.446374010915832</v>
      </c>
      <c r="J1848" s="324"/>
    </row>
    <row r="1849" spans="1:10" s="271" customFormat="1" ht="33.75" x14ac:dyDescent="0.2">
      <c r="A1849" s="295" t="s">
        <v>849</v>
      </c>
      <c r="B1849" s="326">
        <v>924</v>
      </c>
      <c r="C1849" s="296">
        <v>10</v>
      </c>
      <c r="D1849" s="296">
        <v>3</v>
      </c>
      <c r="E1849" s="297">
        <v>1800000000</v>
      </c>
      <c r="F1849" s="298"/>
      <c r="G1849" s="299">
        <v>200</v>
      </c>
      <c r="H1849" s="299">
        <v>200</v>
      </c>
      <c r="I1849" s="289">
        <f t="shared" si="28"/>
        <v>100</v>
      </c>
      <c r="J1849" s="324"/>
    </row>
    <row r="1850" spans="1:10" s="271" customFormat="1" ht="11.25" x14ac:dyDescent="0.2">
      <c r="A1850" s="295" t="s">
        <v>888</v>
      </c>
      <c r="B1850" s="326">
        <v>924</v>
      </c>
      <c r="C1850" s="296">
        <v>10</v>
      </c>
      <c r="D1850" s="296">
        <v>3</v>
      </c>
      <c r="E1850" s="297" t="s">
        <v>889</v>
      </c>
      <c r="F1850" s="298"/>
      <c r="G1850" s="299">
        <v>200</v>
      </c>
      <c r="H1850" s="299">
        <v>200</v>
      </c>
      <c r="I1850" s="289">
        <f t="shared" si="28"/>
        <v>100</v>
      </c>
      <c r="J1850" s="324"/>
    </row>
    <row r="1851" spans="1:10" s="271" customFormat="1" ht="22.5" x14ac:dyDescent="0.2">
      <c r="A1851" s="295" t="s">
        <v>1519</v>
      </c>
      <c r="B1851" s="326">
        <v>924</v>
      </c>
      <c r="C1851" s="296">
        <v>10</v>
      </c>
      <c r="D1851" s="296">
        <v>3</v>
      </c>
      <c r="E1851" s="297" t="s">
        <v>1520</v>
      </c>
      <c r="F1851" s="298"/>
      <c r="G1851" s="299">
        <v>200</v>
      </c>
      <c r="H1851" s="299">
        <v>200</v>
      </c>
      <c r="I1851" s="289">
        <f t="shared" si="28"/>
        <v>100</v>
      </c>
      <c r="J1851" s="324"/>
    </row>
    <row r="1852" spans="1:10" s="271" customFormat="1" ht="11.25" x14ac:dyDescent="0.2">
      <c r="A1852" s="295" t="s">
        <v>710</v>
      </c>
      <c r="B1852" s="326">
        <v>924</v>
      </c>
      <c r="C1852" s="296">
        <v>10</v>
      </c>
      <c r="D1852" s="296">
        <v>3</v>
      </c>
      <c r="E1852" s="297" t="s">
        <v>1520</v>
      </c>
      <c r="F1852" s="298">
        <v>500</v>
      </c>
      <c r="G1852" s="299">
        <v>200</v>
      </c>
      <c r="H1852" s="299">
        <v>200</v>
      </c>
      <c r="I1852" s="289">
        <f t="shared" si="28"/>
        <v>100</v>
      </c>
      <c r="J1852" s="324"/>
    </row>
    <row r="1853" spans="1:10" s="271" customFormat="1" ht="11.25" x14ac:dyDescent="0.2">
      <c r="A1853" s="295" t="s">
        <v>1159</v>
      </c>
      <c r="B1853" s="326">
        <v>924</v>
      </c>
      <c r="C1853" s="296">
        <v>10</v>
      </c>
      <c r="D1853" s="296">
        <v>3</v>
      </c>
      <c r="E1853" s="297">
        <v>2400000000</v>
      </c>
      <c r="F1853" s="298"/>
      <c r="G1853" s="299">
        <v>2198.3000000000002</v>
      </c>
      <c r="H1853" s="299">
        <v>1454.7</v>
      </c>
      <c r="I1853" s="289">
        <f t="shared" si="28"/>
        <v>66.17386162034299</v>
      </c>
      <c r="J1853" s="324"/>
    </row>
    <row r="1854" spans="1:10" s="271" customFormat="1" ht="33.75" x14ac:dyDescent="0.2">
      <c r="A1854" s="295" t="s">
        <v>1160</v>
      </c>
      <c r="B1854" s="326">
        <v>924</v>
      </c>
      <c r="C1854" s="296">
        <v>10</v>
      </c>
      <c r="D1854" s="296">
        <v>3</v>
      </c>
      <c r="E1854" s="297">
        <v>2410000000</v>
      </c>
      <c r="F1854" s="298"/>
      <c r="G1854" s="299">
        <v>2198.3000000000002</v>
      </c>
      <c r="H1854" s="299">
        <v>1454.7</v>
      </c>
      <c r="I1854" s="289">
        <f t="shared" si="28"/>
        <v>66.17386162034299</v>
      </c>
      <c r="J1854" s="324"/>
    </row>
    <row r="1855" spans="1:10" s="271" customFormat="1" ht="22.5" x14ac:dyDescent="0.2">
      <c r="A1855" s="295" t="s">
        <v>1354</v>
      </c>
      <c r="B1855" s="326">
        <v>924</v>
      </c>
      <c r="C1855" s="296">
        <v>10</v>
      </c>
      <c r="D1855" s="296">
        <v>3</v>
      </c>
      <c r="E1855" s="297">
        <v>2410100000</v>
      </c>
      <c r="F1855" s="298"/>
      <c r="G1855" s="299">
        <v>2198.3000000000002</v>
      </c>
      <c r="H1855" s="299">
        <v>1454.7</v>
      </c>
      <c r="I1855" s="289">
        <f t="shared" si="28"/>
        <v>66.17386162034299</v>
      </c>
      <c r="J1855" s="324"/>
    </row>
    <row r="1856" spans="1:10" s="271" customFormat="1" ht="22.5" x14ac:dyDescent="0.2">
      <c r="A1856" s="295" t="s">
        <v>1355</v>
      </c>
      <c r="B1856" s="326">
        <v>924</v>
      </c>
      <c r="C1856" s="296">
        <v>10</v>
      </c>
      <c r="D1856" s="296">
        <v>3</v>
      </c>
      <c r="E1856" s="297">
        <v>2410142250</v>
      </c>
      <c r="F1856" s="298"/>
      <c r="G1856" s="299">
        <v>1159.5999999999999</v>
      </c>
      <c r="H1856" s="299">
        <v>416.4</v>
      </c>
      <c r="I1856" s="289">
        <f t="shared" si="28"/>
        <v>35.908934115212141</v>
      </c>
      <c r="J1856" s="324"/>
    </row>
    <row r="1857" spans="1:10" s="285" customFormat="1" ht="11.25" x14ac:dyDescent="0.15">
      <c r="A1857" s="295" t="s">
        <v>698</v>
      </c>
      <c r="B1857" s="326">
        <v>924</v>
      </c>
      <c r="C1857" s="296">
        <v>10</v>
      </c>
      <c r="D1857" s="296">
        <v>3</v>
      </c>
      <c r="E1857" s="297">
        <v>2410142250</v>
      </c>
      <c r="F1857" s="298">
        <v>200</v>
      </c>
      <c r="G1857" s="299">
        <v>749.6</v>
      </c>
      <c r="H1857" s="299">
        <v>206.4</v>
      </c>
      <c r="I1857" s="289">
        <f t="shared" si="28"/>
        <v>27.534685165421557</v>
      </c>
      <c r="J1857" s="324"/>
    </row>
    <row r="1858" spans="1:10" s="271" customFormat="1" ht="11.25" x14ac:dyDescent="0.2">
      <c r="A1858" s="295" t="s">
        <v>707</v>
      </c>
      <c r="B1858" s="326">
        <v>924</v>
      </c>
      <c r="C1858" s="296">
        <v>10</v>
      </c>
      <c r="D1858" s="296">
        <v>3</v>
      </c>
      <c r="E1858" s="297">
        <v>2410142250</v>
      </c>
      <c r="F1858" s="298">
        <v>300</v>
      </c>
      <c r="G1858" s="299">
        <v>120</v>
      </c>
      <c r="H1858" s="299">
        <v>0</v>
      </c>
      <c r="I1858" s="289">
        <f t="shared" si="28"/>
        <v>0</v>
      </c>
      <c r="J1858" s="324"/>
    </row>
    <row r="1859" spans="1:10" s="271" customFormat="1" ht="22.5" x14ac:dyDescent="0.2">
      <c r="A1859" s="295" t="s">
        <v>724</v>
      </c>
      <c r="B1859" s="326">
        <v>924</v>
      </c>
      <c r="C1859" s="296">
        <v>10</v>
      </c>
      <c r="D1859" s="296">
        <v>3</v>
      </c>
      <c r="E1859" s="297">
        <v>2410142250</v>
      </c>
      <c r="F1859" s="298">
        <v>600</v>
      </c>
      <c r="G1859" s="299">
        <v>290</v>
      </c>
      <c r="H1859" s="299">
        <v>210</v>
      </c>
      <c r="I1859" s="289">
        <f t="shared" si="28"/>
        <v>72.41379310344827</v>
      </c>
      <c r="J1859" s="324"/>
    </row>
    <row r="1860" spans="1:10" s="271" customFormat="1" ht="22.5" x14ac:dyDescent="0.2">
      <c r="A1860" s="295" t="s">
        <v>1521</v>
      </c>
      <c r="B1860" s="326">
        <v>924</v>
      </c>
      <c r="C1860" s="296">
        <v>10</v>
      </c>
      <c r="D1860" s="296">
        <v>3</v>
      </c>
      <c r="E1860" s="297">
        <v>2410176110</v>
      </c>
      <c r="F1860" s="298"/>
      <c r="G1860" s="299">
        <v>1038.7</v>
      </c>
      <c r="H1860" s="299">
        <v>1038.3</v>
      </c>
      <c r="I1860" s="289">
        <f t="shared" si="28"/>
        <v>99.961490324444</v>
      </c>
      <c r="J1860" s="324"/>
    </row>
    <row r="1861" spans="1:10" s="271" customFormat="1" ht="11.25" x14ac:dyDescent="0.2">
      <c r="A1861" s="295" t="s">
        <v>710</v>
      </c>
      <c r="B1861" s="326">
        <v>924</v>
      </c>
      <c r="C1861" s="296">
        <v>10</v>
      </c>
      <c r="D1861" s="296">
        <v>3</v>
      </c>
      <c r="E1861" s="297">
        <v>2410176110</v>
      </c>
      <c r="F1861" s="298">
        <v>500</v>
      </c>
      <c r="G1861" s="299">
        <v>1038.7</v>
      </c>
      <c r="H1861" s="299">
        <v>1038.3</v>
      </c>
      <c r="I1861" s="289">
        <f t="shared" si="28"/>
        <v>99.961490324444</v>
      </c>
      <c r="J1861" s="324"/>
    </row>
    <row r="1862" spans="1:10" s="271" customFormat="1" ht="22.5" x14ac:dyDescent="0.2">
      <c r="A1862" s="295" t="s">
        <v>728</v>
      </c>
      <c r="B1862" s="326">
        <v>924</v>
      </c>
      <c r="C1862" s="296">
        <v>10</v>
      </c>
      <c r="D1862" s="296">
        <v>3</v>
      </c>
      <c r="E1862" s="297">
        <v>9700000000</v>
      </c>
      <c r="F1862" s="298"/>
      <c r="G1862" s="299">
        <v>520</v>
      </c>
      <c r="H1862" s="299">
        <v>520</v>
      </c>
      <c r="I1862" s="289">
        <f t="shared" si="28"/>
        <v>100</v>
      </c>
      <c r="J1862" s="324"/>
    </row>
    <row r="1863" spans="1:10" s="271" customFormat="1" ht="22.5" x14ac:dyDescent="0.2">
      <c r="A1863" s="295" t="s">
        <v>729</v>
      </c>
      <c r="B1863" s="326">
        <v>924</v>
      </c>
      <c r="C1863" s="296">
        <v>10</v>
      </c>
      <c r="D1863" s="296">
        <v>3</v>
      </c>
      <c r="E1863" s="297">
        <v>9700004000</v>
      </c>
      <c r="F1863" s="298"/>
      <c r="G1863" s="299">
        <v>520</v>
      </c>
      <c r="H1863" s="299">
        <v>520</v>
      </c>
      <c r="I1863" s="289">
        <f t="shared" si="28"/>
        <v>100</v>
      </c>
      <c r="J1863" s="324"/>
    </row>
    <row r="1864" spans="1:10" s="271" customFormat="1" ht="11.25" x14ac:dyDescent="0.2">
      <c r="A1864" s="295" t="s">
        <v>707</v>
      </c>
      <c r="B1864" s="326">
        <v>924</v>
      </c>
      <c r="C1864" s="296">
        <v>10</v>
      </c>
      <c r="D1864" s="296">
        <v>3</v>
      </c>
      <c r="E1864" s="297">
        <v>9700004000</v>
      </c>
      <c r="F1864" s="298">
        <v>300</v>
      </c>
      <c r="G1864" s="299">
        <v>520</v>
      </c>
      <c r="H1864" s="299">
        <v>520</v>
      </c>
      <c r="I1864" s="289">
        <f t="shared" si="28"/>
        <v>100</v>
      </c>
      <c r="J1864" s="324"/>
    </row>
    <row r="1865" spans="1:10" s="271" customFormat="1" ht="11.25" x14ac:dyDescent="0.2">
      <c r="A1865" s="295" t="s">
        <v>1526</v>
      </c>
      <c r="B1865" s="326">
        <v>924</v>
      </c>
      <c r="C1865" s="296">
        <v>10</v>
      </c>
      <c r="D1865" s="296">
        <v>4</v>
      </c>
      <c r="E1865" s="297"/>
      <c r="F1865" s="298"/>
      <c r="G1865" s="299">
        <v>3814850.6</v>
      </c>
      <c r="H1865" s="299">
        <v>3752079</v>
      </c>
      <c r="I1865" s="289">
        <f t="shared" si="28"/>
        <v>98.354546309100542</v>
      </c>
      <c r="J1865" s="324"/>
    </row>
    <row r="1866" spans="1:10" s="271" customFormat="1" ht="22.5" x14ac:dyDescent="0.2">
      <c r="A1866" s="295" t="s">
        <v>1204</v>
      </c>
      <c r="B1866" s="326">
        <v>924</v>
      </c>
      <c r="C1866" s="296">
        <v>10</v>
      </c>
      <c r="D1866" s="296">
        <v>4</v>
      </c>
      <c r="E1866" s="297">
        <v>1000000000</v>
      </c>
      <c r="F1866" s="298"/>
      <c r="G1866" s="299">
        <v>3814850.6</v>
      </c>
      <c r="H1866" s="299">
        <v>3752079</v>
      </c>
      <c r="I1866" s="289">
        <f t="shared" si="28"/>
        <v>98.354546309100542</v>
      </c>
      <c r="J1866" s="324"/>
    </row>
    <row r="1867" spans="1:10" s="271" customFormat="1" ht="22.5" x14ac:dyDescent="0.2">
      <c r="A1867" s="295" t="s">
        <v>1506</v>
      </c>
      <c r="B1867" s="326">
        <v>924</v>
      </c>
      <c r="C1867" s="296">
        <v>10</v>
      </c>
      <c r="D1867" s="296">
        <v>4</v>
      </c>
      <c r="E1867" s="297">
        <v>1030000000</v>
      </c>
      <c r="F1867" s="298"/>
      <c r="G1867" s="299">
        <v>3788651.5</v>
      </c>
      <c r="H1867" s="299">
        <v>3726439.9</v>
      </c>
      <c r="I1867" s="289">
        <f t="shared" si="28"/>
        <v>98.357948731890488</v>
      </c>
      <c r="J1867" s="324"/>
    </row>
    <row r="1868" spans="1:10" s="271" customFormat="1" ht="11.25" x14ac:dyDescent="0.2">
      <c r="A1868" s="295" t="s">
        <v>1508</v>
      </c>
      <c r="B1868" s="326">
        <v>924</v>
      </c>
      <c r="C1868" s="296">
        <v>10</v>
      </c>
      <c r="D1868" s="296">
        <v>4</v>
      </c>
      <c r="E1868" s="297">
        <v>1030100000</v>
      </c>
      <c r="F1868" s="298"/>
      <c r="G1868" s="299">
        <v>3081984.6</v>
      </c>
      <c r="H1868" s="299">
        <v>3020818.4</v>
      </c>
      <c r="I1868" s="289">
        <f t="shared" si="28"/>
        <v>98.015363217583882</v>
      </c>
      <c r="J1868" s="324"/>
    </row>
    <row r="1869" spans="1:10" s="271" customFormat="1" ht="22.5" x14ac:dyDescent="0.2">
      <c r="A1869" s="295" t="s">
        <v>1530</v>
      </c>
      <c r="B1869" s="326">
        <v>924</v>
      </c>
      <c r="C1869" s="296">
        <v>10</v>
      </c>
      <c r="D1869" s="296">
        <v>4</v>
      </c>
      <c r="E1869" s="297">
        <v>1030152600</v>
      </c>
      <c r="F1869" s="298"/>
      <c r="G1869" s="299">
        <v>26062.5</v>
      </c>
      <c r="H1869" s="299">
        <v>17727.2</v>
      </c>
      <c r="I1869" s="289">
        <f t="shared" si="28"/>
        <v>68.018033573141494</v>
      </c>
      <c r="J1869" s="324"/>
    </row>
    <row r="1870" spans="1:10" s="271" customFormat="1" ht="11.25" x14ac:dyDescent="0.2">
      <c r="A1870" s="295" t="s">
        <v>707</v>
      </c>
      <c r="B1870" s="326">
        <v>924</v>
      </c>
      <c r="C1870" s="296">
        <v>10</v>
      </c>
      <c r="D1870" s="296">
        <v>4</v>
      </c>
      <c r="E1870" s="297">
        <v>1030152600</v>
      </c>
      <c r="F1870" s="298">
        <v>300</v>
      </c>
      <c r="G1870" s="299">
        <v>26062.5</v>
      </c>
      <c r="H1870" s="299">
        <v>17727.2</v>
      </c>
      <c r="I1870" s="289">
        <f t="shared" ref="I1870:I1933" si="29">+H1870/G1870*100</f>
        <v>68.018033573141494</v>
      </c>
      <c r="J1870" s="324"/>
    </row>
    <row r="1871" spans="1:10" s="271" customFormat="1" ht="45" x14ac:dyDescent="0.2">
      <c r="A1871" s="295" t="s">
        <v>1531</v>
      </c>
      <c r="B1871" s="326">
        <v>924</v>
      </c>
      <c r="C1871" s="296">
        <v>10</v>
      </c>
      <c r="D1871" s="296">
        <v>4</v>
      </c>
      <c r="E1871" s="297">
        <v>1030152700</v>
      </c>
      <c r="F1871" s="298"/>
      <c r="G1871" s="299">
        <v>40838.6</v>
      </c>
      <c r="H1871" s="299">
        <v>30511.3</v>
      </c>
      <c r="I1871" s="289">
        <f t="shared" si="29"/>
        <v>74.711914708143766</v>
      </c>
      <c r="J1871" s="324"/>
    </row>
    <row r="1872" spans="1:10" s="271" customFormat="1" ht="11.25" x14ac:dyDescent="0.2">
      <c r="A1872" s="295" t="s">
        <v>698</v>
      </c>
      <c r="B1872" s="326">
        <v>924</v>
      </c>
      <c r="C1872" s="296">
        <v>10</v>
      </c>
      <c r="D1872" s="296">
        <v>4</v>
      </c>
      <c r="E1872" s="297">
        <v>1030152700</v>
      </c>
      <c r="F1872" s="298">
        <v>200</v>
      </c>
      <c r="G1872" s="299">
        <v>2</v>
      </c>
      <c r="H1872" s="299">
        <v>0</v>
      </c>
      <c r="I1872" s="289">
        <f t="shared" si="29"/>
        <v>0</v>
      </c>
      <c r="J1872" s="324"/>
    </row>
    <row r="1873" spans="1:10" s="271" customFormat="1" ht="11.25" x14ac:dyDescent="0.2">
      <c r="A1873" s="295" t="s">
        <v>707</v>
      </c>
      <c r="B1873" s="326">
        <v>924</v>
      </c>
      <c r="C1873" s="296">
        <v>10</v>
      </c>
      <c r="D1873" s="296">
        <v>4</v>
      </c>
      <c r="E1873" s="297">
        <v>1030152700</v>
      </c>
      <c r="F1873" s="298">
        <v>300</v>
      </c>
      <c r="G1873" s="299">
        <v>40836.6</v>
      </c>
      <c r="H1873" s="299">
        <v>30511.3</v>
      </c>
      <c r="I1873" s="289">
        <f t="shared" si="29"/>
        <v>74.715573774506211</v>
      </c>
      <c r="J1873" s="324"/>
    </row>
    <row r="1874" spans="1:10" s="271" customFormat="1" ht="56.25" x14ac:dyDescent="0.2">
      <c r="A1874" s="295" t="s">
        <v>1532</v>
      </c>
      <c r="B1874" s="326">
        <v>924</v>
      </c>
      <c r="C1874" s="296">
        <v>10</v>
      </c>
      <c r="D1874" s="296">
        <v>4</v>
      </c>
      <c r="E1874" s="297">
        <v>1030153800</v>
      </c>
      <c r="F1874" s="298"/>
      <c r="G1874" s="299">
        <v>621523.69999999995</v>
      </c>
      <c r="H1874" s="299">
        <v>608577.80000000005</v>
      </c>
      <c r="I1874" s="289">
        <f t="shared" si="29"/>
        <v>97.917070579931249</v>
      </c>
      <c r="J1874" s="324"/>
    </row>
    <row r="1875" spans="1:10" s="271" customFormat="1" ht="11.25" x14ac:dyDescent="0.2">
      <c r="A1875" s="295" t="s">
        <v>710</v>
      </c>
      <c r="B1875" s="326">
        <v>924</v>
      </c>
      <c r="C1875" s="296">
        <v>10</v>
      </c>
      <c r="D1875" s="296">
        <v>4</v>
      </c>
      <c r="E1875" s="297">
        <v>1030153800</v>
      </c>
      <c r="F1875" s="298">
        <v>500</v>
      </c>
      <c r="G1875" s="299">
        <v>621523.69999999995</v>
      </c>
      <c r="H1875" s="299">
        <v>608577.80000000005</v>
      </c>
      <c r="I1875" s="289">
        <f t="shared" si="29"/>
        <v>97.917070579931249</v>
      </c>
      <c r="J1875" s="324"/>
    </row>
    <row r="1876" spans="1:10" s="271" customFormat="1" ht="67.5" x14ac:dyDescent="0.2">
      <c r="A1876" s="295" t="s">
        <v>1533</v>
      </c>
      <c r="B1876" s="326">
        <v>924</v>
      </c>
      <c r="C1876" s="296">
        <v>10</v>
      </c>
      <c r="D1876" s="296">
        <v>4</v>
      </c>
      <c r="E1876" s="297" t="s">
        <v>1534</v>
      </c>
      <c r="F1876" s="298"/>
      <c r="G1876" s="299">
        <v>79503.5</v>
      </c>
      <c r="H1876" s="299">
        <v>65172.1</v>
      </c>
      <c r="I1876" s="289">
        <f t="shared" si="29"/>
        <v>81.973875363977683</v>
      </c>
      <c r="J1876" s="324"/>
    </row>
    <row r="1877" spans="1:10" s="271" customFormat="1" ht="11.25" x14ac:dyDescent="0.2">
      <c r="A1877" s="295" t="s">
        <v>710</v>
      </c>
      <c r="B1877" s="326">
        <v>924</v>
      </c>
      <c r="C1877" s="296">
        <v>10</v>
      </c>
      <c r="D1877" s="296">
        <v>4</v>
      </c>
      <c r="E1877" s="297" t="s">
        <v>1534</v>
      </c>
      <c r="F1877" s="298">
        <v>500</v>
      </c>
      <c r="G1877" s="299">
        <v>79503.5</v>
      </c>
      <c r="H1877" s="299">
        <v>65172.1</v>
      </c>
      <c r="I1877" s="289">
        <f t="shared" si="29"/>
        <v>81.973875363977683</v>
      </c>
      <c r="J1877" s="324"/>
    </row>
    <row r="1878" spans="1:10" s="271" customFormat="1" ht="90" x14ac:dyDescent="0.2">
      <c r="A1878" s="295" t="s">
        <v>1535</v>
      </c>
      <c r="B1878" s="326">
        <v>924</v>
      </c>
      <c r="C1878" s="296">
        <v>10</v>
      </c>
      <c r="D1878" s="296">
        <v>4</v>
      </c>
      <c r="E1878" s="297">
        <v>1030159400</v>
      </c>
      <c r="F1878" s="298"/>
      <c r="G1878" s="299">
        <v>153.9</v>
      </c>
      <c r="H1878" s="299">
        <v>0</v>
      </c>
      <c r="I1878" s="289">
        <f t="shared" si="29"/>
        <v>0</v>
      </c>
      <c r="J1878" s="324"/>
    </row>
    <row r="1879" spans="1:10" s="271" customFormat="1" ht="11.25" x14ac:dyDescent="0.2">
      <c r="A1879" s="295" t="s">
        <v>698</v>
      </c>
      <c r="B1879" s="326">
        <v>924</v>
      </c>
      <c r="C1879" s="296">
        <v>10</v>
      </c>
      <c r="D1879" s="296">
        <v>4</v>
      </c>
      <c r="E1879" s="297">
        <v>1030159400</v>
      </c>
      <c r="F1879" s="298">
        <v>200</v>
      </c>
      <c r="G1879" s="299">
        <v>153.9</v>
      </c>
      <c r="H1879" s="299">
        <v>0</v>
      </c>
      <c r="I1879" s="289">
        <f t="shared" si="29"/>
        <v>0</v>
      </c>
      <c r="J1879" s="324"/>
    </row>
    <row r="1880" spans="1:10" s="285" customFormat="1" ht="22.5" x14ac:dyDescent="0.15">
      <c r="A1880" s="295" t="s">
        <v>1510</v>
      </c>
      <c r="B1880" s="326">
        <v>924</v>
      </c>
      <c r="C1880" s="296">
        <v>10</v>
      </c>
      <c r="D1880" s="296">
        <v>4</v>
      </c>
      <c r="E1880" s="297">
        <v>1030189060</v>
      </c>
      <c r="F1880" s="298"/>
      <c r="G1880" s="299">
        <v>300573</v>
      </c>
      <c r="H1880" s="299">
        <v>300529</v>
      </c>
      <c r="I1880" s="289">
        <f t="shared" si="29"/>
        <v>99.985361293263196</v>
      </c>
      <c r="J1880" s="324"/>
    </row>
    <row r="1881" spans="1:10" s="271" customFormat="1" ht="11.25" x14ac:dyDescent="0.2">
      <c r="A1881" s="295" t="s">
        <v>698</v>
      </c>
      <c r="B1881" s="326">
        <v>924</v>
      </c>
      <c r="C1881" s="296">
        <v>10</v>
      </c>
      <c r="D1881" s="296">
        <v>4</v>
      </c>
      <c r="E1881" s="297">
        <v>1030189060</v>
      </c>
      <c r="F1881" s="298">
        <v>200</v>
      </c>
      <c r="G1881" s="299">
        <v>12</v>
      </c>
      <c r="H1881" s="299">
        <v>1.5</v>
      </c>
      <c r="I1881" s="289">
        <f t="shared" si="29"/>
        <v>12.5</v>
      </c>
      <c r="J1881" s="324"/>
    </row>
    <row r="1882" spans="1:10" s="271" customFormat="1" ht="11.25" x14ac:dyDescent="0.2">
      <c r="A1882" s="295" t="s">
        <v>707</v>
      </c>
      <c r="B1882" s="326">
        <v>924</v>
      </c>
      <c r="C1882" s="296">
        <v>10</v>
      </c>
      <c r="D1882" s="296">
        <v>4</v>
      </c>
      <c r="E1882" s="297">
        <v>1030189060</v>
      </c>
      <c r="F1882" s="298">
        <v>300</v>
      </c>
      <c r="G1882" s="299">
        <v>300561</v>
      </c>
      <c r="H1882" s="299">
        <v>300527.5</v>
      </c>
      <c r="I1882" s="289">
        <f t="shared" si="29"/>
        <v>99.988854176024162</v>
      </c>
      <c r="J1882" s="324"/>
    </row>
    <row r="1883" spans="1:10" s="271" customFormat="1" ht="22.5" x14ac:dyDescent="0.2">
      <c r="A1883" s="295" t="s">
        <v>1537</v>
      </c>
      <c r="B1883" s="326">
        <v>924</v>
      </c>
      <c r="C1883" s="296">
        <v>10</v>
      </c>
      <c r="D1883" s="296">
        <v>4</v>
      </c>
      <c r="E1883" s="297">
        <v>1030189080</v>
      </c>
      <c r="F1883" s="298"/>
      <c r="G1883" s="299">
        <v>400</v>
      </c>
      <c r="H1883" s="299">
        <v>300</v>
      </c>
      <c r="I1883" s="289">
        <f t="shared" si="29"/>
        <v>75</v>
      </c>
      <c r="J1883" s="324"/>
    </row>
    <row r="1884" spans="1:10" s="271" customFormat="1" ht="11.25" x14ac:dyDescent="0.2">
      <c r="A1884" s="295" t="s">
        <v>707</v>
      </c>
      <c r="B1884" s="326">
        <v>924</v>
      </c>
      <c r="C1884" s="296">
        <v>10</v>
      </c>
      <c r="D1884" s="296">
        <v>4</v>
      </c>
      <c r="E1884" s="297">
        <v>1030189080</v>
      </c>
      <c r="F1884" s="298">
        <v>300</v>
      </c>
      <c r="G1884" s="299">
        <v>400</v>
      </c>
      <c r="H1884" s="299">
        <v>300</v>
      </c>
      <c r="I1884" s="289">
        <f t="shared" si="29"/>
        <v>75</v>
      </c>
      <c r="J1884" s="324"/>
    </row>
    <row r="1885" spans="1:10" s="271" customFormat="1" ht="22.5" x14ac:dyDescent="0.2">
      <c r="A1885" s="295" t="s">
        <v>1538</v>
      </c>
      <c r="B1885" s="326">
        <v>924</v>
      </c>
      <c r="C1885" s="296">
        <v>10</v>
      </c>
      <c r="D1885" s="296">
        <v>4</v>
      </c>
      <c r="E1885" s="297" t="s">
        <v>1539</v>
      </c>
      <c r="F1885" s="298"/>
      <c r="G1885" s="299">
        <v>972039</v>
      </c>
      <c r="H1885" s="299">
        <v>972039</v>
      </c>
      <c r="I1885" s="289">
        <f t="shared" si="29"/>
        <v>100</v>
      </c>
      <c r="J1885" s="324"/>
    </row>
    <row r="1886" spans="1:10" s="271" customFormat="1" ht="11.25" x14ac:dyDescent="0.2">
      <c r="A1886" s="295" t="s">
        <v>710</v>
      </c>
      <c r="B1886" s="326">
        <v>924</v>
      </c>
      <c r="C1886" s="296">
        <v>10</v>
      </c>
      <c r="D1886" s="296">
        <v>4</v>
      </c>
      <c r="E1886" s="297" t="s">
        <v>1539</v>
      </c>
      <c r="F1886" s="298">
        <v>500</v>
      </c>
      <c r="G1886" s="299">
        <v>972039</v>
      </c>
      <c r="H1886" s="299">
        <v>972039</v>
      </c>
      <c r="I1886" s="289">
        <f t="shared" si="29"/>
        <v>100</v>
      </c>
      <c r="J1886" s="324"/>
    </row>
    <row r="1887" spans="1:10" s="271" customFormat="1" ht="22.5" x14ac:dyDescent="0.2">
      <c r="A1887" s="295" t="s">
        <v>1538</v>
      </c>
      <c r="B1887" s="326">
        <v>924</v>
      </c>
      <c r="C1887" s="296">
        <v>10</v>
      </c>
      <c r="D1887" s="296">
        <v>4</v>
      </c>
      <c r="E1887" s="297" t="s">
        <v>1540</v>
      </c>
      <c r="F1887" s="298"/>
      <c r="G1887" s="299">
        <v>1040890.4</v>
      </c>
      <c r="H1887" s="299">
        <v>1025962</v>
      </c>
      <c r="I1887" s="289">
        <f t="shared" si="29"/>
        <v>98.565804814800856</v>
      </c>
      <c r="J1887" s="324"/>
    </row>
    <row r="1888" spans="1:10" s="271" customFormat="1" ht="11.25" x14ac:dyDescent="0.2">
      <c r="A1888" s="295" t="s">
        <v>710</v>
      </c>
      <c r="B1888" s="326">
        <v>924</v>
      </c>
      <c r="C1888" s="296">
        <v>10</v>
      </c>
      <c r="D1888" s="296">
        <v>4</v>
      </c>
      <c r="E1888" s="297" t="s">
        <v>1540</v>
      </c>
      <c r="F1888" s="298">
        <v>500</v>
      </c>
      <c r="G1888" s="299">
        <v>1040890.4</v>
      </c>
      <c r="H1888" s="299">
        <v>1025962</v>
      </c>
      <c r="I1888" s="289">
        <f t="shared" si="29"/>
        <v>98.565804814800856</v>
      </c>
      <c r="J1888" s="324"/>
    </row>
    <row r="1889" spans="1:10" s="271" customFormat="1" ht="11.25" x14ac:dyDescent="0.2">
      <c r="A1889" s="295" t="s">
        <v>1511</v>
      </c>
      <c r="B1889" s="326">
        <v>924</v>
      </c>
      <c r="C1889" s="296">
        <v>10</v>
      </c>
      <c r="D1889" s="296">
        <v>4</v>
      </c>
      <c r="E1889" s="297" t="s">
        <v>1512</v>
      </c>
      <c r="F1889" s="298"/>
      <c r="G1889" s="299">
        <v>706666.9</v>
      </c>
      <c r="H1889" s="299">
        <v>705621.5</v>
      </c>
      <c r="I1889" s="289">
        <f t="shared" si="29"/>
        <v>99.852066086581942</v>
      </c>
      <c r="J1889" s="324"/>
    </row>
    <row r="1890" spans="1:10" s="271" customFormat="1" ht="33.75" x14ac:dyDescent="0.2">
      <c r="A1890" s="295" t="s">
        <v>171</v>
      </c>
      <c r="B1890" s="326">
        <v>924</v>
      </c>
      <c r="C1890" s="296">
        <v>10</v>
      </c>
      <c r="D1890" s="296">
        <v>4</v>
      </c>
      <c r="E1890" s="297" t="s">
        <v>1541</v>
      </c>
      <c r="F1890" s="298"/>
      <c r="G1890" s="299">
        <v>188104.2</v>
      </c>
      <c r="H1890" s="299">
        <v>188104.3</v>
      </c>
      <c r="I1890" s="289">
        <f t="shared" si="29"/>
        <v>100.000053162024</v>
      </c>
      <c r="J1890" s="324"/>
    </row>
    <row r="1891" spans="1:10" s="271" customFormat="1" ht="11.25" x14ac:dyDescent="0.2">
      <c r="A1891" s="295" t="s">
        <v>710</v>
      </c>
      <c r="B1891" s="326">
        <v>924</v>
      </c>
      <c r="C1891" s="296">
        <v>10</v>
      </c>
      <c r="D1891" s="296">
        <v>4</v>
      </c>
      <c r="E1891" s="297" t="s">
        <v>1541</v>
      </c>
      <c r="F1891" s="298">
        <v>500</v>
      </c>
      <c r="G1891" s="299">
        <v>188104.2</v>
      </c>
      <c r="H1891" s="299">
        <v>188104.3</v>
      </c>
      <c r="I1891" s="289">
        <f t="shared" si="29"/>
        <v>100.000053162024</v>
      </c>
      <c r="J1891" s="324"/>
    </row>
    <row r="1892" spans="1:10" s="271" customFormat="1" ht="33.75" x14ac:dyDescent="0.2">
      <c r="A1892" s="295" t="s">
        <v>1542</v>
      </c>
      <c r="B1892" s="326">
        <v>924</v>
      </c>
      <c r="C1892" s="296">
        <v>10</v>
      </c>
      <c r="D1892" s="296">
        <v>4</v>
      </c>
      <c r="E1892" s="297" t="s">
        <v>1543</v>
      </c>
      <c r="F1892" s="298"/>
      <c r="G1892" s="299">
        <v>509490</v>
      </c>
      <c r="H1892" s="299">
        <v>508464</v>
      </c>
      <c r="I1892" s="289">
        <f t="shared" si="29"/>
        <v>99.798622151563336</v>
      </c>
      <c r="J1892" s="324"/>
    </row>
    <row r="1893" spans="1:10" s="271" customFormat="1" ht="11.25" x14ac:dyDescent="0.2">
      <c r="A1893" s="295" t="s">
        <v>710</v>
      </c>
      <c r="B1893" s="326">
        <v>924</v>
      </c>
      <c r="C1893" s="296">
        <v>10</v>
      </c>
      <c r="D1893" s="296">
        <v>4</v>
      </c>
      <c r="E1893" s="297" t="s">
        <v>1543</v>
      </c>
      <c r="F1893" s="298">
        <v>500</v>
      </c>
      <c r="G1893" s="299">
        <v>509490</v>
      </c>
      <c r="H1893" s="299">
        <v>508464</v>
      </c>
      <c r="I1893" s="289">
        <f t="shared" si="29"/>
        <v>99.798622151563336</v>
      </c>
      <c r="J1893" s="324"/>
    </row>
    <row r="1894" spans="1:10" s="271" customFormat="1" ht="11.25" x14ac:dyDescent="0.2">
      <c r="A1894" s="295" t="s">
        <v>1544</v>
      </c>
      <c r="B1894" s="326">
        <v>924</v>
      </c>
      <c r="C1894" s="296">
        <v>10</v>
      </c>
      <c r="D1894" s="296">
        <v>4</v>
      </c>
      <c r="E1894" s="297" t="s">
        <v>1545</v>
      </c>
      <c r="F1894" s="298"/>
      <c r="G1894" s="299">
        <v>8712.7000000000007</v>
      </c>
      <c r="H1894" s="299">
        <v>8693.2000000000007</v>
      </c>
      <c r="I1894" s="289">
        <f t="shared" si="29"/>
        <v>99.776188781893097</v>
      </c>
      <c r="J1894" s="324"/>
    </row>
    <row r="1895" spans="1:10" s="271" customFormat="1" ht="11.25" x14ac:dyDescent="0.2">
      <c r="A1895" s="295" t="s">
        <v>698</v>
      </c>
      <c r="B1895" s="326">
        <v>924</v>
      </c>
      <c r="C1895" s="296">
        <v>10</v>
      </c>
      <c r="D1895" s="296">
        <v>4</v>
      </c>
      <c r="E1895" s="297" t="s">
        <v>1545</v>
      </c>
      <c r="F1895" s="298">
        <v>200</v>
      </c>
      <c r="G1895" s="299">
        <v>16.5</v>
      </c>
      <c r="H1895" s="299">
        <v>16.5</v>
      </c>
      <c r="I1895" s="289">
        <f t="shared" si="29"/>
        <v>100</v>
      </c>
      <c r="J1895" s="324"/>
    </row>
    <row r="1896" spans="1:10" s="271" customFormat="1" ht="11.25" x14ac:dyDescent="0.2">
      <c r="A1896" s="295" t="s">
        <v>707</v>
      </c>
      <c r="B1896" s="326">
        <v>924</v>
      </c>
      <c r="C1896" s="296">
        <v>10</v>
      </c>
      <c r="D1896" s="296">
        <v>4</v>
      </c>
      <c r="E1896" s="297" t="s">
        <v>1545</v>
      </c>
      <c r="F1896" s="298">
        <v>300</v>
      </c>
      <c r="G1896" s="299">
        <v>8696.2000000000007</v>
      </c>
      <c r="H1896" s="299">
        <v>8676.7000000000007</v>
      </c>
      <c r="I1896" s="289">
        <f t="shared" si="29"/>
        <v>99.775764126860011</v>
      </c>
      <c r="J1896" s="324"/>
    </row>
    <row r="1897" spans="1:10" s="271" customFormat="1" ht="11.25" x14ac:dyDescent="0.2">
      <c r="A1897" s="295" t="s">
        <v>1546</v>
      </c>
      <c r="B1897" s="326">
        <v>924</v>
      </c>
      <c r="C1897" s="296">
        <v>10</v>
      </c>
      <c r="D1897" s="296">
        <v>4</v>
      </c>
      <c r="E1897" s="297" t="s">
        <v>1547</v>
      </c>
      <c r="F1897" s="298"/>
      <c r="G1897" s="299">
        <v>360</v>
      </c>
      <c r="H1897" s="299">
        <v>360</v>
      </c>
      <c r="I1897" s="289">
        <f t="shared" si="29"/>
        <v>100</v>
      </c>
      <c r="J1897" s="324"/>
    </row>
    <row r="1898" spans="1:10" s="271" customFormat="1" ht="11.25" x14ac:dyDescent="0.2">
      <c r="A1898" s="295" t="s">
        <v>707</v>
      </c>
      <c r="B1898" s="326">
        <v>924</v>
      </c>
      <c r="C1898" s="296">
        <v>10</v>
      </c>
      <c r="D1898" s="296">
        <v>4</v>
      </c>
      <c r="E1898" s="297" t="s">
        <v>1547</v>
      </c>
      <c r="F1898" s="298">
        <v>300</v>
      </c>
      <c r="G1898" s="299">
        <v>360</v>
      </c>
      <c r="H1898" s="299">
        <v>360</v>
      </c>
      <c r="I1898" s="289">
        <f t="shared" si="29"/>
        <v>100</v>
      </c>
      <c r="J1898" s="324"/>
    </row>
    <row r="1899" spans="1:10" s="271" customFormat="1" ht="45" x14ac:dyDescent="0.2">
      <c r="A1899" s="295" t="s">
        <v>1548</v>
      </c>
      <c r="B1899" s="326">
        <v>924</v>
      </c>
      <c r="C1899" s="296">
        <v>10</v>
      </c>
      <c r="D1899" s="296">
        <v>4</v>
      </c>
      <c r="E1899" s="297">
        <v>1050000000</v>
      </c>
      <c r="F1899" s="298"/>
      <c r="G1899" s="299">
        <v>26199.1</v>
      </c>
      <c r="H1899" s="299">
        <v>25639.1</v>
      </c>
      <c r="I1899" s="289">
        <f t="shared" si="29"/>
        <v>97.862521995030363</v>
      </c>
      <c r="J1899" s="324"/>
    </row>
    <row r="1900" spans="1:10" s="271" customFormat="1" ht="33.75" x14ac:dyDescent="0.2">
      <c r="A1900" s="295" t="s">
        <v>1549</v>
      </c>
      <c r="B1900" s="326">
        <v>924</v>
      </c>
      <c r="C1900" s="296">
        <v>10</v>
      </c>
      <c r="D1900" s="296">
        <v>4</v>
      </c>
      <c r="E1900" s="297">
        <v>1050100000</v>
      </c>
      <c r="F1900" s="298"/>
      <c r="G1900" s="299">
        <v>26199.1</v>
      </c>
      <c r="H1900" s="299">
        <v>25639.1</v>
      </c>
      <c r="I1900" s="289">
        <f t="shared" si="29"/>
        <v>97.862521995030363</v>
      </c>
      <c r="J1900" s="324"/>
    </row>
    <row r="1901" spans="1:10" s="271" customFormat="1" ht="33.75" x14ac:dyDescent="0.2">
      <c r="A1901" s="295" t="s">
        <v>1551</v>
      </c>
      <c r="B1901" s="326">
        <v>924</v>
      </c>
      <c r="C1901" s="296">
        <v>10</v>
      </c>
      <c r="D1901" s="296">
        <v>4</v>
      </c>
      <c r="E1901" s="297">
        <v>1050140100</v>
      </c>
      <c r="F1901" s="298"/>
      <c r="G1901" s="299">
        <v>26199.1</v>
      </c>
      <c r="H1901" s="299">
        <v>25639.1</v>
      </c>
      <c r="I1901" s="289">
        <f t="shared" si="29"/>
        <v>97.862521995030363</v>
      </c>
      <c r="J1901" s="324"/>
    </row>
    <row r="1902" spans="1:10" s="271" customFormat="1" ht="11.25" x14ac:dyDescent="0.2">
      <c r="A1902" s="295" t="s">
        <v>698</v>
      </c>
      <c r="B1902" s="326">
        <v>924</v>
      </c>
      <c r="C1902" s="296">
        <v>10</v>
      </c>
      <c r="D1902" s="296">
        <v>4</v>
      </c>
      <c r="E1902" s="297">
        <v>1050140100</v>
      </c>
      <c r="F1902" s="298">
        <v>200</v>
      </c>
      <c r="G1902" s="299">
        <v>80</v>
      </c>
      <c r="H1902" s="299">
        <v>72</v>
      </c>
      <c r="I1902" s="289">
        <f t="shared" si="29"/>
        <v>90</v>
      </c>
      <c r="J1902" s="324"/>
    </row>
    <row r="1903" spans="1:10" s="271" customFormat="1" ht="11.25" x14ac:dyDescent="0.2">
      <c r="A1903" s="295" t="s">
        <v>713</v>
      </c>
      <c r="B1903" s="326">
        <v>924</v>
      </c>
      <c r="C1903" s="296">
        <v>10</v>
      </c>
      <c r="D1903" s="296">
        <v>4</v>
      </c>
      <c r="E1903" s="297">
        <v>1050140100</v>
      </c>
      <c r="F1903" s="298">
        <v>800</v>
      </c>
      <c r="G1903" s="299">
        <v>26119.1</v>
      </c>
      <c r="H1903" s="299">
        <v>25567.1</v>
      </c>
      <c r="I1903" s="289">
        <f t="shared" si="29"/>
        <v>97.886604056035623</v>
      </c>
      <c r="J1903" s="324"/>
    </row>
    <row r="1904" spans="1:10" s="271" customFormat="1" ht="11.25" x14ac:dyDescent="0.2">
      <c r="A1904" s="295" t="s">
        <v>1558</v>
      </c>
      <c r="B1904" s="326">
        <v>924</v>
      </c>
      <c r="C1904" s="296">
        <v>10</v>
      </c>
      <c r="D1904" s="296">
        <v>6</v>
      </c>
      <c r="E1904" s="297"/>
      <c r="F1904" s="298"/>
      <c r="G1904" s="299">
        <v>258946.5</v>
      </c>
      <c r="H1904" s="299">
        <v>257961.7</v>
      </c>
      <c r="I1904" s="289">
        <f t="shared" si="29"/>
        <v>99.619689781479963</v>
      </c>
      <c r="J1904" s="324"/>
    </row>
    <row r="1905" spans="1:10" s="271" customFormat="1" ht="22.5" x14ac:dyDescent="0.2">
      <c r="A1905" s="295" t="s">
        <v>1469</v>
      </c>
      <c r="B1905" s="326">
        <v>924</v>
      </c>
      <c r="C1905" s="296">
        <v>10</v>
      </c>
      <c r="D1905" s="296">
        <v>6</v>
      </c>
      <c r="E1905" s="297">
        <v>100000000</v>
      </c>
      <c r="F1905" s="298"/>
      <c r="G1905" s="299">
        <v>159191.9</v>
      </c>
      <c r="H1905" s="299">
        <v>159191.79999999999</v>
      </c>
      <c r="I1905" s="289">
        <f t="shared" si="29"/>
        <v>99.999937182733547</v>
      </c>
      <c r="J1905" s="324"/>
    </row>
    <row r="1906" spans="1:10" s="271" customFormat="1" ht="22.5" x14ac:dyDescent="0.2">
      <c r="A1906" s="295" t="s">
        <v>1470</v>
      </c>
      <c r="B1906" s="326">
        <v>924</v>
      </c>
      <c r="C1906" s="296">
        <v>10</v>
      </c>
      <c r="D1906" s="296">
        <v>6</v>
      </c>
      <c r="E1906" s="297">
        <v>120000000</v>
      </c>
      <c r="F1906" s="298"/>
      <c r="G1906" s="299">
        <v>157841.9</v>
      </c>
      <c r="H1906" s="299">
        <v>157841.79999999999</v>
      </c>
      <c r="I1906" s="289">
        <f t="shared" si="29"/>
        <v>99.999936645466121</v>
      </c>
      <c r="J1906" s="324"/>
    </row>
    <row r="1907" spans="1:10" s="271" customFormat="1" ht="22.5" x14ac:dyDescent="0.2">
      <c r="A1907" s="295" t="s">
        <v>1450</v>
      </c>
      <c r="B1907" s="326">
        <v>924</v>
      </c>
      <c r="C1907" s="296">
        <v>10</v>
      </c>
      <c r="D1907" s="296">
        <v>6</v>
      </c>
      <c r="E1907" s="297" t="s">
        <v>1560</v>
      </c>
      <c r="F1907" s="298"/>
      <c r="G1907" s="299">
        <v>157841.9</v>
      </c>
      <c r="H1907" s="299">
        <v>157841.79999999999</v>
      </c>
      <c r="I1907" s="289">
        <f t="shared" si="29"/>
        <v>99.999936645466121</v>
      </c>
      <c r="J1907" s="324"/>
    </row>
    <row r="1908" spans="1:10" s="285" customFormat="1" ht="22.5" x14ac:dyDescent="0.15">
      <c r="A1908" s="295" t="s">
        <v>1561</v>
      </c>
      <c r="B1908" s="326">
        <v>924</v>
      </c>
      <c r="C1908" s="296">
        <v>10</v>
      </c>
      <c r="D1908" s="296">
        <v>6</v>
      </c>
      <c r="E1908" s="297" t="s">
        <v>1562</v>
      </c>
      <c r="F1908" s="298"/>
      <c r="G1908" s="299">
        <v>157841.9</v>
      </c>
      <c r="H1908" s="299">
        <v>157841.79999999999</v>
      </c>
      <c r="I1908" s="289">
        <f t="shared" si="29"/>
        <v>99.999936645466121</v>
      </c>
      <c r="J1908" s="324"/>
    </row>
    <row r="1909" spans="1:10" s="271" customFormat="1" ht="11.25" x14ac:dyDescent="0.2">
      <c r="A1909" s="295" t="s">
        <v>914</v>
      </c>
      <c r="B1909" s="326">
        <v>924</v>
      </c>
      <c r="C1909" s="296">
        <v>10</v>
      </c>
      <c r="D1909" s="296">
        <v>6</v>
      </c>
      <c r="E1909" s="297" t="s">
        <v>1562</v>
      </c>
      <c r="F1909" s="298">
        <v>400</v>
      </c>
      <c r="G1909" s="299">
        <v>157841.9</v>
      </c>
      <c r="H1909" s="299">
        <v>157841.79999999999</v>
      </c>
      <c r="I1909" s="289">
        <f t="shared" si="29"/>
        <v>99.999936645466121</v>
      </c>
      <c r="J1909" s="324"/>
    </row>
    <row r="1910" spans="1:10" s="271" customFormat="1" ht="22.5" x14ac:dyDescent="0.2">
      <c r="A1910" s="295" t="s">
        <v>1563</v>
      </c>
      <c r="B1910" s="326">
        <v>924</v>
      </c>
      <c r="C1910" s="296">
        <v>10</v>
      </c>
      <c r="D1910" s="296">
        <v>6</v>
      </c>
      <c r="E1910" s="297">
        <v>140000000</v>
      </c>
      <c r="F1910" s="298"/>
      <c r="G1910" s="299">
        <v>1350</v>
      </c>
      <c r="H1910" s="299">
        <v>1350</v>
      </c>
      <c r="I1910" s="289">
        <f t="shared" si="29"/>
        <v>100</v>
      </c>
      <c r="J1910" s="324"/>
    </row>
    <row r="1911" spans="1:10" s="271" customFormat="1" ht="11.25" x14ac:dyDescent="0.2">
      <c r="A1911" s="295" t="s">
        <v>1564</v>
      </c>
      <c r="B1911" s="326">
        <v>924</v>
      </c>
      <c r="C1911" s="296">
        <v>10</v>
      </c>
      <c r="D1911" s="296">
        <v>6</v>
      </c>
      <c r="E1911" s="297">
        <v>140042270</v>
      </c>
      <c r="F1911" s="298"/>
      <c r="G1911" s="299">
        <v>1350</v>
      </c>
      <c r="H1911" s="299">
        <v>1350</v>
      </c>
      <c r="I1911" s="289">
        <f t="shared" si="29"/>
        <v>100</v>
      </c>
      <c r="J1911" s="324"/>
    </row>
    <row r="1912" spans="1:10" s="271" customFormat="1" ht="22.5" x14ac:dyDescent="0.2">
      <c r="A1912" s="295" t="s">
        <v>724</v>
      </c>
      <c r="B1912" s="326">
        <v>924</v>
      </c>
      <c r="C1912" s="296">
        <v>10</v>
      </c>
      <c r="D1912" s="296">
        <v>6</v>
      </c>
      <c r="E1912" s="297">
        <v>140042270</v>
      </c>
      <c r="F1912" s="298">
        <v>600</v>
      </c>
      <c r="G1912" s="299">
        <v>1350</v>
      </c>
      <c r="H1912" s="299">
        <v>1350</v>
      </c>
      <c r="I1912" s="289">
        <f t="shared" si="29"/>
        <v>100</v>
      </c>
      <c r="J1912" s="324"/>
    </row>
    <row r="1913" spans="1:10" s="271" customFormat="1" ht="22.5" x14ac:dyDescent="0.2">
      <c r="A1913" s="295" t="s">
        <v>1306</v>
      </c>
      <c r="B1913" s="326">
        <v>924</v>
      </c>
      <c r="C1913" s="296">
        <v>10</v>
      </c>
      <c r="D1913" s="296">
        <v>6</v>
      </c>
      <c r="E1913" s="297">
        <v>3700000000</v>
      </c>
      <c r="F1913" s="298"/>
      <c r="G1913" s="299">
        <v>140</v>
      </c>
      <c r="H1913" s="299">
        <v>0</v>
      </c>
      <c r="I1913" s="289">
        <f t="shared" si="29"/>
        <v>0</v>
      </c>
      <c r="J1913" s="324"/>
    </row>
    <row r="1914" spans="1:10" s="271" customFormat="1" ht="22.5" x14ac:dyDescent="0.2">
      <c r="A1914" s="295" t="s">
        <v>1565</v>
      </c>
      <c r="B1914" s="326">
        <v>924</v>
      </c>
      <c r="C1914" s="296">
        <v>10</v>
      </c>
      <c r="D1914" s="296">
        <v>6</v>
      </c>
      <c r="E1914" s="297">
        <v>3700300000</v>
      </c>
      <c r="F1914" s="298"/>
      <c r="G1914" s="299">
        <v>140</v>
      </c>
      <c r="H1914" s="299">
        <v>0</v>
      </c>
      <c r="I1914" s="289">
        <f t="shared" si="29"/>
        <v>0</v>
      </c>
      <c r="J1914" s="324"/>
    </row>
    <row r="1915" spans="1:10" s="271" customFormat="1" ht="22.5" x14ac:dyDescent="0.2">
      <c r="A1915" s="295" t="s">
        <v>1566</v>
      </c>
      <c r="B1915" s="326">
        <v>924</v>
      </c>
      <c r="C1915" s="296">
        <v>10</v>
      </c>
      <c r="D1915" s="296">
        <v>6</v>
      </c>
      <c r="E1915" s="297">
        <v>3700303010</v>
      </c>
      <c r="F1915" s="298"/>
      <c r="G1915" s="299">
        <v>60</v>
      </c>
      <c r="H1915" s="299">
        <v>0</v>
      </c>
      <c r="I1915" s="289">
        <f t="shared" si="29"/>
        <v>0</v>
      </c>
      <c r="J1915" s="324"/>
    </row>
    <row r="1916" spans="1:10" s="271" customFormat="1" ht="11.25" x14ac:dyDescent="0.2">
      <c r="A1916" s="295" t="s">
        <v>698</v>
      </c>
      <c r="B1916" s="326">
        <v>924</v>
      </c>
      <c r="C1916" s="296">
        <v>10</v>
      </c>
      <c r="D1916" s="296">
        <v>6</v>
      </c>
      <c r="E1916" s="297">
        <v>3700303010</v>
      </c>
      <c r="F1916" s="298">
        <v>200</v>
      </c>
      <c r="G1916" s="299">
        <v>60</v>
      </c>
      <c r="H1916" s="299">
        <v>0</v>
      </c>
      <c r="I1916" s="289">
        <f t="shared" si="29"/>
        <v>0</v>
      </c>
      <c r="J1916" s="324"/>
    </row>
    <row r="1917" spans="1:10" s="271" customFormat="1" ht="22.5" x14ac:dyDescent="0.2">
      <c r="A1917" s="295" t="s">
        <v>1567</v>
      </c>
      <c r="B1917" s="326">
        <v>924</v>
      </c>
      <c r="C1917" s="296">
        <v>10</v>
      </c>
      <c r="D1917" s="296">
        <v>6</v>
      </c>
      <c r="E1917" s="297">
        <v>3700303040</v>
      </c>
      <c r="F1917" s="298"/>
      <c r="G1917" s="299">
        <v>80</v>
      </c>
      <c r="H1917" s="299">
        <v>0</v>
      </c>
      <c r="I1917" s="289">
        <f t="shared" si="29"/>
        <v>0</v>
      </c>
      <c r="J1917" s="324"/>
    </row>
    <row r="1918" spans="1:10" s="271" customFormat="1" ht="11.25" x14ac:dyDescent="0.2">
      <c r="A1918" s="295" t="s">
        <v>698</v>
      </c>
      <c r="B1918" s="326">
        <v>924</v>
      </c>
      <c r="C1918" s="296">
        <v>10</v>
      </c>
      <c r="D1918" s="296">
        <v>6</v>
      </c>
      <c r="E1918" s="297">
        <v>3700303040</v>
      </c>
      <c r="F1918" s="298">
        <v>200</v>
      </c>
      <c r="G1918" s="299">
        <v>80</v>
      </c>
      <c r="H1918" s="299">
        <v>0</v>
      </c>
      <c r="I1918" s="289">
        <f t="shared" si="29"/>
        <v>0</v>
      </c>
      <c r="J1918" s="324"/>
    </row>
    <row r="1919" spans="1:10" s="271" customFormat="1" ht="11.25" x14ac:dyDescent="0.2">
      <c r="A1919" s="295" t="s">
        <v>1466</v>
      </c>
      <c r="B1919" s="326">
        <v>924</v>
      </c>
      <c r="C1919" s="296">
        <v>10</v>
      </c>
      <c r="D1919" s="296">
        <v>6</v>
      </c>
      <c r="E1919" s="297">
        <v>8600000000</v>
      </c>
      <c r="F1919" s="298"/>
      <c r="G1919" s="299">
        <v>66102.7</v>
      </c>
      <c r="H1919" s="299">
        <v>65707.899999999994</v>
      </c>
      <c r="I1919" s="289">
        <f t="shared" si="29"/>
        <v>99.40274754283864</v>
      </c>
      <c r="J1919" s="324"/>
    </row>
    <row r="1920" spans="1:10" s="271" customFormat="1" ht="11.25" x14ac:dyDescent="0.2">
      <c r="A1920" s="295" t="s">
        <v>1570</v>
      </c>
      <c r="B1920" s="326">
        <v>924</v>
      </c>
      <c r="C1920" s="296">
        <v>10</v>
      </c>
      <c r="D1920" s="296">
        <v>6</v>
      </c>
      <c r="E1920" s="297">
        <v>8600002150</v>
      </c>
      <c r="F1920" s="298"/>
      <c r="G1920" s="299">
        <v>1414.7</v>
      </c>
      <c r="H1920" s="299">
        <v>1375.7</v>
      </c>
      <c r="I1920" s="289">
        <f t="shared" si="29"/>
        <v>97.243231780589525</v>
      </c>
      <c r="J1920" s="324"/>
    </row>
    <row r="1921" spans="1:10" s="271" customFormat="1" ht="11.25" x14ac:dyDescent="0.2">
      <c r="A1921" s="295" t="s">
        <v>698</v>
      </c>
      <c r="B1921" s="326">
        <v>924</v>
      </c>
      <c r="C1921" s="296">
        <v>10</v>
      </c>
      <c r="D1921" s="296">
        <v>6</v>
      </c>
      <c r="E1921" s="297">
        <v>8600002150</v>
      </c>
      <c r="F1921" s="298">
        <v>200</v>
      </c>
      <c r="G1921" s="299">
        <v>1414.7</v>
      </c>
      <c r="H1921" s="299">
        <v>1375.7</v>
      </c>
      <c r="I1921" s="289">
        <f t="shared" si="29"/>
        <v>97.243231780589525</v>
      </c>
      <c r="J1921" s="324"/>
    </row>
    <row r="1922" spans="1:10" s="271" customFormat="1" ht="22.5" x14ac:dyDescent="0.2">
      <c r="A1922" s="295" t="s">
        <v>1571</v>
      </c>
      <c r="B1922" s="326">
        <v>924</v>
      </c>
      <c r="C1922" s="296">
        <v>10</v>
      </c>
      <c r="D1922" s="296">
        <v>6</v>
      </c>
      <c r="E1922" s="297">
        <v>8600040590</v>
      </c>
      <c r="F1922" s="298"/>
      <c r="G1922" s="299">
        <v>30417.200000000001</v>
      </c>
      <c r="H1922" s="299">
        <v>30067.3</v>
      </c>
      <c r="I1922" s="289">
        <f t="shared" si="29"/>
        <v>98.849664005891398</v>
      </c>
      <c r="J1922" s="324"/>
    </row>
    <row r="1923" spans="1:10" s="271" customFormat="1" ht="22.5" x14ac:dyDescent="0.2">
      <c r="A1923" s="295" t="s">
        <v>724</v>
      </c>
      <c r="B1923" s="326">
        <v>924</v>
      </c>
      <c r="C1923" s="296">
        <v>10</v>
      </c>
      <c r="D1923" s="296">
        <v>6</v>
      </c>
      <c r="E1923" s="297">
        <v>8600040590</v>
      </c>
      <c r="F1923" s="298">
        <v>600</v>
      </c>
      <c r="G1923" s="299">
        <v>30417.200000000001</v>
      </c>
      <c r="H1923" s="299">
        <v>30067.3</v>
      </c>
      <c r="I1923" s="289">
        <f t="shared" si="29"/>
        <v>98.849664005891398</v>
      </c>
      <c r="J1923" s="324"/>
    </row>
    <row r="1924" spans="1:10" s="285" customFormat="1" ht="11.25" x14ac:dyDescent="0.15">
      <c r="A1924" s="295" t="s">
        <v>1572</v>
      </c>
      <c r="B1924" s="326">
        <v>924</v>
      </c>
      <c r="C1924" s="296">
        <v>10</v>
      </c>
      <c r="D1924" s="296">
        <v>6</v>
      </c>
      <c r="E1924" s="297">
        <v>8600040591</v>
      </c>
      <c r="F1924" s="298"/>
      <c r="G1924" s="299">
        <v>33580.5</v>
      </c>
      <c r="H1924" s="299">
        <v>33574.6</v>
      </c>
      <c r="I1924" s="289">
        <f t="shared" si="29"/>
        <v>99.982430279477668</v>
      </c>
      <c r="J1924" s="324"/>
    </row>
    <row r="1925" spans="1:10" s="271" customFormat="1" ht="33.75" x14ac:dyDescent="0.2">
      <c r="A1925" s="295" t="s">
        <v>695</v>
      </c>
      <c r="B1925" s="326">
        <v>924</v>
      </c>
      <c r="C1925" s="296">
        <v>10</v>
      </c>
      <c r="D1925" s="296">
        <v>6</v>
      </c>
      <c r="E1925" s="297">
        <v>8600040591</v>
      </c>
      <c r="F1925" s="298">
        <v>100</v>
      </c>
      <c r="G1925" s="299">
        <v>31228.1</v>
      </c>
      <c r="H1925" s="299">
        <v>31226.799999999999</v>
      </c>
      <c r="I1925" s="289">
        <f t="shared" si="29"/>
        <v>99.995837082627503</v>
      </c>
      <c r="J1925" s="324"/>
    </row>
    <row r="1926" spans="1:10" s="271" customFormat="1" ht="11.25" x14ac:dyDescent="0.2">
      <c r="A1926" s="295" t="s">
        <v>698</v>
      </c>
      <c r="B1926" s="326">
        <v>924</v>
      </c>
      <c r="C1926" s="296">
        <v>10</v>
      </c>
      <c r="D1926" s="296">
        <v>6</v>
      </c>
      <c r="E1926" s="297">
        <v>8600040591</v>
      </c>
      <c r="F1926" s="298">
        <v>200</v>
      </c>
      <c r="G1926" s="299">
        <v>2347.6999999999998</v>
      </c>
      <c r="H1926" s="299">
        <v>2347.8000000000002</v>
      </c>
      <c r="I1926" s="289">
        <f t="shared" si="29"/>
        <v>100.00425948800955</v>
      </c>
      <c r="J1926" s="324"/>
    </row>
    <row r="1927" spans="1:10" s="271" customFormat="1" ht="11.25" x14ac:dyDescent="0.2">
      <c r="A1927" s="295" t="s">
        <v>713</v>
      </c>
      <c r="B1927" s="326">
        <v>924</v>
      </c>
      <c r="C1927" s="296">
        <v>10</v>
      </c>
      <c r="D1927" s="296">
        <v>6</v>
      </c>
      <c r="E1927" s="297">
        <v>8600040591</v>
      </c>
      <c r="F1927" s="298">
        <v>800</v>
      </c>
      <c r="G1927" s="299">
        <v>4.7</v>
      </c>
      <c r="H1927" s="299">
        <v>0</v>
      </c>
      <c r="I1927" s="289">
        <f t="shared" si="29"/>
        <v>0</v>
      </c>
      <c r="J1927" s="324"/>
    </row>
    <row r="1928" spans="1:10" s="271" customFormat="1" ht="22.5" x14ac:dyDescent="0.2">
      <c r="A1928" s="295" t="s">
        <v>1573</v>
      </c>
      <c r="B1928" s="326">
        <v>924</v>
      </c>
      <c r="C1928" s="296">
        <v>10</v>
      </c>
      <c r="D1928" s="296">
        <v>6</v>
      </c>
      <c r="E1928" s="297" t="s">
        <v>1574</v>
      </c>
      <c r="F1928" s="298"/>
      <c r="G1928" s="299">
        <v>690.3</v>
      </c>
      <c r="H1928" s="299">
        <v>690.3</v>
      </c>
      <c r="I1928" s="289">
        <f t="shared" si="29"/>
        <v>100</v>
      </c>
      <c r="J1928" s="324"/>
    </row>
    <row r="1929" spans="1:10" s="271" customFormat="1" ht="11.25" x14ac:dyDescent="0.2">
      <c r="A1929" s="295" t="s">
        <v>710</v>
      </c>
      <c r="B1929" s="326">
        <v>924</v>
      </c>
      <c r="C1929" s="296">
        <v>10</v>
      </c>
      <c r="D1929" s="296">
        <v>6</v>
      </c>
      <c r="E1929" s="297" t="s">
        <v>1574</v>
      </c>
      <c r="F1929" s="298">
        <v>500</v>
      </c>
      <c r="G1929" s="299">
        <v>690.3</v>
      </c>
      <c r="H1929" s="299">
        <v>690.3</v>
      </c>
      <c r="I1929" s="289">
        <f t="shared" si="29"/>
        <v>100</v>
      </c>
      <c r="J1929" s="324"/>
    </row>
    <row r="1930" spans="1:10" s="271" customFormat="1" ht="11.25" x14ac:dyDescent="0.2">
      <c r="A1930" s="295" t="s">
        <v>712</v>
      </c>
      <c r="B1930" s="326">
        <v>924</v>
      </c>
      <c r="C1930" s="296">
        <v>10</v>
      </c>
      <c r="D1930" s="296">
        <v>6</v>
      </c>
      <c r="E1930" s="297">
        <v>8900000000</v>
      </c>
      <c r="F1930" s="298"/>
      <c r="G1930" s="299">
        <v>33511.9</v>
      </c>
      <c r="H1930" s="299">
        <v>33062</v>
      </c>
      <c r="I1930" s="289">
        <f t="shared" si="29"/>
        <v>98.657491816339856</v>
      </c>
      <c r="J1930" s="324"/>
    </row>
    <row r="1931" spans="1:10" s="271" customFormat="1" ht="11.25" x14ac:dyDescent="0.2">
      <c r="A1931" s="295" t="s">
        <v>712</v>
      </c>
      <c r="B1931" s="326">
        <v>924</v>
      </c>
      <c r="C1931" s="296">
        <v>10</v>
      </c>
      <c r="D1931" s="296">
        <v>6</v>
      </c>
      <c r="E1931" s="297">
        <v>8900000110</v>
      </c>
      <c r="F1931" s="298"/>
      <c r="G1931" s="299">
        <v>32072</v>
      </c>
      <c r="H1931" s="299">
        <v>31824.400000000001</v>
      </c>
      <c r="I1931" s="289">
        <f t="shared" si="29"/>
        <v>99.227987029184334</v>
      </c>
      <c r="J1931" s="324"/>
    </row>
    <row r="1932" spans="1:10" s="271" customFormat="1" ht="33.75" x14ac:dyDescent="0.2">
      <c r="A1932" s="295" t="s">
        <v>695</v>
      </c>
      <c r="B1932" s="326">
        <v>924</v>
      </c>
      <c r="C1932" s="296">
        <v>10</v>
      </c>
      <c r="D1932" s="296">
        <v>6</v>
      </c>
      <c r="E1932" s="297">
        <v>8900000110</v>
      </c>
      <c r="F1932" s="298">
        <v>100</v>
      </c>
      <c r="G1932" s="299">
        <v>32072</v>
      </c>
      <c r="H1932" s="299">
        <v>31824.400000000001</v>
      </c>
      <c r="I1932" s="289">
        <f t="shared" si="29"/>
        <v>99.227987029184334</v>
      </c>
      <c r="J1932" s="324"/>
    </row>
    <row r="1933" spans="1:10" s="271" customFormat="1" ht="11.25" x14ac:dyDescent="0.2">
      <c r="A1933" s="295" t="s">
        <v>712</v>
      </c>
      <c r="B1933" s="326">
        <v>924</v>
      </c>
      <c r="C1933" s="296">
        <v>10</v>
      </c>
      <c r="D1933" s="296">
        <v>6</v>
      </c>
      <c r="E1933" s="297">
        <v>8900000190</v>
      </c>
      <c r="F1933" s="298"/>
      <c r="G1933" s="299">
        <v>1271.9000000000001</v>
      </c>
      <c r="H1933" s="299">
        <v>1084.5999999999999</v>
      </c>
      <c r="I1933" s="289">
        <f t="shared" si="29"/>
        <v>85.273999528264781</v>
      </c>
      <c r="J1933" s="324"/>
    </row>
    <row r="1934" spans="1:10" s="271" customFormat="1" ht="33.75" x14ac:dyDescent="0.2">
      <c r="A1934" s="295" t="s">
        <v>695</v>
      </c>
      <c r="B1934" s="326">
        <v>924</v>
      </c>
      <c r="C1934" s="296">
        <v>10</v>
      </c>
      <c r="D1934" s="296">
        <v>6</v>
      </c>
      <c r="E1934" s="297">
        <v>8900000190</v>
      </c>
      <c r="F1934" s="298">
        <v>100</v>
      </c>
      <c r="G1934" s="299">
        <v>267.60000000000002</v>
      </c>
      <c r="H1934" s="299">
        <v>213.6</v>
      </c>
      <c r="I1934" s="289">
        <f t="shared" ref="I1934:I1997" si="30">+H1934/G1934*100</f>
        <v>79.820627802690566</v>
      </c>
      <c r="J1934" s="324"/>
    </row>
    <row r="1935" spans="1:10" s="271" customFormat="1" ht="11.25" x14ac:dyDescent="0.2">
      <c r="A1935" s="295" t="s">
        <v>698</v>
      </c>
      <c r="B1935" s="326">
        <v>924</v>
      </c>
      <c r="C1935" s="296">
        <v>10</v>
      </c>
      <c r="D1935" s="296">
        <v>6</v>
      </c>
      <c r="E1935" s="297">
        <v>8900000190</v>
      </c>
      <c r="F1935" s="298">
        <v>200</v>
      </c>
      <c r="G1935" s="299">
        <v>913.4</v>
      </c>
      <c r="H1935" s="299">
        <v>803.9</v>
      </c>
      <c r="I1935" s="289">
        <f t="shared" si="30"/>
        <v>88.011823954455878</v>
      </c>
      <c r="J1935" s="324"/>
    </row>
    <row r="1936" spans="1:10" s="271" customFormat="1" ht="11.25" x14ac:dyDescent="0.2">
      <c r="A1936" s="295" t="s">
        <v>713</v>
      </c>
      <c r="B1936" s="326">
        <v>924</v>
      </c>
      <c r="C1936" s="296">
        <v>10</v>
      </c>
      <c r="D1936" s="296">
        <v>6</v>
      </c>
      <c r="E1936" s="297">
        <v>8900000190</v>
      </c>
      <c r="F1936" s="298">
        <v>800</v>
      </c>
      <c r="G1936" s="299">
        <v>90.9</v>
      </c>
      <c r="H1936" s="299">
        <v>67.099999999999994</v>
      </c>
      <c r="I1936" s="289">
        <f t="shared" si="30"/>
        <v>73.817381738173808</v>
      </c>
      <c r="J1936" s="324"/>
    </row>
    <row r="1937" spans="1:10" s="271" customFormat="1" ht="11.25" x14ac:dyDescent="0.2">
      <c r="A1937" s="295" t="s">
        <v>712</v>
      </c>
      <c r="B1937" s="326">
        <v>924</v>
      </c>
      <c r="C1937" s="296">
        <v>10</v>
      </c>
      <c r="D1937" s="296">
        <v>6</v>
      </c>
      <c r="E1937" s="297">
        <v>8900000870</v>
      </c>
      <c r="F1937" s="298"/>
      <c r="G1937" s="299">
        <v>168</v>
      </c>
      <c r="H1937" s="299">
        <v>153</v>
      </c>
      <c r="I1937" s="289">
        <f t="shared" si="30"/>
        <v>91.071428571428569</v>
      </c>
      <c r="J1937" s="324"/>
    </row>
    <row r="1938" spans="1:10" s="271" customFormat="1" ht="33.75" x14ac:dyDescent="0.2">
      <c r="A1938" s="295" t="s">
        <v>695</v>
      </c>
      <c r="B1938" s="326">
        <v>924</v>
      </c>
      <c r="C1938" s="296">
        <v>10</v>
      </c>
      <c r="D1938" s="296">
        <v>6</v>
      </c>
      <c r="E1938" s="297">
        <v>8900000870</v>
      </c>
      <c r="F1938" s="298">
        <v>100</v>
      </c>
      <c r="G1938" s="299">
        <v>168</v>
      </c>
      <c r="H1938" s="299">
        <v>153</v>
      </c>
      <c r="I1938" s="289">
        <f t="shared" si="30"/>
        <v>91.071428571428569</v>
      </c>
      <c r="J1938" s="324"/>
    </row>
    <row r="1939" spans="1:10" s="285" customFormat="1" ht="10.5" x14ac:dyDescent="0.15">
      <c r="A1939" s="291" t="s">
        <v>645</v>
      </c>
      <c r="B1939" s="325">
        <v>926</v>
      </c>
      <c r="C1939" s="292"/>
      <c r="D1939" s="292"/>
      <c r="E1939" s="293"/>
      <c r="F1939" s="294"/>
      <c r="G1939" s="282">
        <v>177218.3</v>
      </c>
      <c r="H1939" s="282">
        <v>170167.9</v>
      </c>
      <c r="I1939" s="283">
        <f t="shared" si="30"/>
        <v>96.021629820396655</v>
      </c>
      <c r="J1939" s="319"/>
    </row>
    <row r="1940" spans="1:10" s="271" customFormat="1" ht="11.25" x14ac:dyDescent="0.2">
      <c r="A1940" s="295" t="s">
        <v>692</v>
      </c>
      <c r="B1940" s="326">
        <v>926</v>
      </c>
      <c r="C1940" s="296">
        <v>1</v>
      </c>
      <c r="D1940" s="296"/>
      <c r="E1940" s="297"/>
      <c r="F1940" s="298"/>
      <c r="G1940" s="299">
        <v>102670.8</v>
      </c>
      <c r="H1940" s="299">
        <v>102511.1</v>
      </c>
      <c r="I1940" s="289">
        <f t="shared" si="30"/>
        <v>99.844454314176971</v>
      </c>
      <c r="J1940" s="324"/>
    </row>
    <row r="1941" spans="1:10" s="271" customFormat="1" ht="11.25" x14ac:dyDescent="0.2">
      <c r="A1941" s="295" t="s">
        <v>720</v>
      </c>
      <c r="B1941" s="326">
        <v>926</v>
      </c>
      <c r="C1941" s="296">
        <v>1</v>
      </c>
      <c r="D1941" s="296">
        <v>10</v>
      </c>
      <c r="E1941" s="297"/>
      <c r="F1941" s="298"/>
      <c r="G1941" s="299">
        <v>66988.600000000006</v>
      </c>
      <c r="H1941" s="299">
        <v>66969</v>
      </c>
      <c r="I1941" s="289">
        <f t="shared" si="30"/>
        <v>99.970741290309078</v>
      </c>
      <c r="J1941" s="324"/>
    </row>
    <row r="1942" spans="1:10" s="271" customFormat="1" ht="22.5" x14ac:dyDescent="0.2">
      <c r="A1942" s="295" t="s">
        <v>721</v>
      </c>
      <c r="B1942" s="326">
        <v>926</v>
      </c>
      <c r="C1942" s="296">
        <v>1</v>
      </c>
      <c r="D1942" s="296">
        <v>10</v>
      </c>
      <c r="E1942" s="297">
        <v>700000000</v>
      </c>
      <c r="F1942" s="298"/>
      <c r="G1942" s="299">
        <v>66988.600000000006</v>
      </c>
      <c r="H1942" s="299">
        <v>66969</v>
      </c>
      <c r="I1942" s="289">
        <f t="shared" si="30"/>
        <v>99.970741290309078</v>
      </c>
      <c r="J1942" s="324"/>
    </row>
    <row r="1943" spans="1:10" s="271" customFormat="1" ht="22.5" x14ac:dyDescent="0.2">
      <c r="A1943" s="295" t="s">
        <v>722</v>
      </c>
      <c r="B1943" s="326">
        <v>926</v>
      </c>
      <c r="C1943" s="296">
        <v>1</v>
      </c>
      <c r="D1943" s="296">
        <v>10</v>
      </c>
      <c r="E1943" s="297">
        <v>780000000</v>
      </c>
      <c r="F1943" s="298"/>
      <c r="G1943" s="299">
        <v>66988.600000000006</v>
      </c>
      <c r="H1943" s="299">
        <v>66969</v>
      </c>
      <c r="I1943" s="289">
        <f t="shared" si="30"/>
        <v>99.970741290309078</v>
      </c>
      <c r="J1943" s="324"/>
    </row>
    <row r="1944" spans="1:10" s="271" customFormat="1" ht="33.75" x14ac:dyDescent="0.2">
      <c r="A1944" s="295" t="s">
        <v>723</v>
      </c>
      <c r="B1944" s="326">
        <v>926</v>
      </c>
      <c r="C1944" s="296">
        <v>1</v>
      </c>
      <c r="D1944" s="296">
        <v>10</v>
      </c>
      <c r="E1944" s="297">
        <v>780046100</v>
      </c>
      <c r="F1944" s="298"/>
      <c r="G1944" s="299">
        <v>66988.600000000006</v>
      </c>
      <c r="H1944" s="299">
        <v>66969</v>
      </c>
      <c r="I1944" s="289">
        <f t="shared" si="30"/>
        <v>99.970741290309078</v>
      </c>
      <c r="J1944" s="324"/>
    </row>
    <row r="1945" spans="1:10" s="271" customFormat="1" ht="22.5" x14ac:dyDescent="0.2">
      <c r="A1945" s="295" t="s">
        <v>724</v>
      </c>
      <c r="B1945" s="326">
        <v>926</v>
      </c>
      <c r="C1945" s="296">
        <v>1</v>
      </c>
      <c r="D1945" s="296">
        <v>10</v>
      </c>
      <c r="E1945" s="297">
        <v>780046100</v>
      </c>
      <c r="F1945" s="298">
        <v>600</v>
      </c>
      <c r="G1945" s="299">
        <v>66988.600000000006</v>
      </c>
      <c r="H1945" s="299">
        <v>66969</v>
      </c>
      <c r="I1945" s="289">
        <f t="shared" si="30"/>
        <v>99.970741290309078</v>
      </c>
      <c r="J1945" s="324"/>
    </row>
    <row r="1946" spans="1:10" s="271" customFormat="1" ht="11.25" x14ac:dyDescent="0.2">
      <c r="A1946" s="295" t="s">
        <v>730</v>
      </c>
      <c r="B1946" s="326">
        <v>926</v>
      </c>
      <c r="C1946" s="296">
        <v>1</v>
      </c>
      <c r="D1946" s="296">
        <v>13</v>
      </c>
      <c r="E1946" s="297"/>
      <c r="F1946" s="298"/>
      <c r="G1946" s="299">
        <v>35682.199999999997</v>
      </c>
      <c r="H1946" s="299">
        <v>35542.1</v>
      </c>
      <c r="I1946" s="289">
        <f t="shared" si="30"/>
        <v>99.607367258745256</v>
      </c>
      <c r="J1946" s="324"/>
    </row>
    <row r="1947" spans="1:10" s="285" customFormat="1" ht="11.25" x14ac:dyDescent="0.15">
      <c r="A1947" s="295" t="s">
        <v>712</v>
      </c>
      <c r="B1947" s="326">
        <v>926</v>
      </c>
      <c r="C1947" s="296">
        <v>1</v>
      </c>
      <c r="D1947" s="296">
        <v>13</v>
      </c>
      <c r="E1947" s="297">
        <v>8900000000</v>
      </c>
      <c r="F1947" s="298"/>
      <c r="G1947" s="299">
        <v>29337.7</v>
      </c>
      <c r="H1947" s="299">
        <v>29264.5</v>
      </c>
      <c r="I1947" s="289">
        <f t="shared" si="30"/>
        <v>99.750491688169134</v>
      </c>
      <c r="J1947" s="324"/>
    </row>
    <row r="1948" spans="1:10" s="271" customFormat="1" ht="11.25" x14ac:dyDescent="0.2">
      <c r="A1948" s="295" t="s">
        <v>712</v>
      </c>
      <c r="B1948" s="326">
        <v>926</v>
      </c>
      <c r="C1948" s="296">
        <v>1</v>
      </c>
      <c r="D1948" s="296">
        <v>13</v>
      </c>
      <c r="E1948" s="297">
        <v>8900000110</v>
      </c>
      <c r="F1948" s="298"/>
      <c r="G1948" s="299">
        <v>17411.5</v>
      </c>
      <c r="H1948" s="299">
        <v>17411.5</v>
      </c>
      <c r="I1948" s="289">
        <f t="shared" si="30"/>
        <v>100</v>
      </c>
      <c r="J1948" s="324"/>
    </row>
    <row r="1949" spans="1:10" s="271" customFormat="1" ht="33.75" x14ac:dyDescent="0.2">
      <c r="A1949" s="295" t="s">
        <v>695</v>
      </c>
      <c r="B1949" s="326">
        <v>926</v>
      </c>
      <c r="C1949" s="296">
        <v>1</v>
      </c>
      <c r="D1949" s="296">
        <v>13</v>
      </c>
      <c r="E1949" s="297">
        <v>8900000110</v>
      </c>
      <c r="F1949" s="298">
        <v>100</v>
      </c>
      <c r="G1949" s="299">
        <v>17411.5</v>
      </c>
      <c r="H1949" s="299">
        <v>17411.5</v>
      </c>
      <c r="I1949" s="289">
        <f t="shared" si="30"/>
        <v>100</v>
      </c>
      <c r="J1949" s="324"/>
    </row>
    <row r="1950" spans="1:10" s="271" customFormat="1" ht="11.25" x14ac:dyDescent="0.2">
      <c r="A1950" s="295" t="s">
        <v>712</v>
      </c>
      <c r="B1950" s="326">
        <v>926</v>
      </c>
      <c r="C1950" s="296">
        <v>1</v>
      </c>
      <c r="D1950" s="296">
        <v>13</v>
      </c>
      <c r="E1950" s="297">
        <v>8900000190</v>
      </c>
      <c r="F1950" s="298"/>
      <c r="G1950" s="299">
        <v>2177</v>
      </c>
      <c r="H1950" s="299">
        <v>2103.8000000000002</v>
      </c>
      <c r="I1950" s="289">
        <f t="shared" si="30"/>
        <v>96.637574644005525</v>
      </c>
      <c r="J1950" s="324"/>
    </row>
    <row r="1951" spans="1:10" s="271" customFormat="1" ht="33.75" x14ac:dyDescent="0.2">
      <c r="A1951" s="295" t="s">
        <v>695</v>
      </c>
      <c r="B1951" s="326">
        <v>926</v>
      </c>
      <c r="C1951" s="296">
        <v>1</v>
      </c>
      <c r="D1951" s="296">
        <v>13</v>
      </c>
      <c r="E1951" s="297">
        <v>8900000190</v>
      </c>
      <c r="F1951" s="298">
        <v>100</v>
      </c>
      <c r="G1951" s="299">
        <v>414.4</v>
      </c>
      <c r="H1951" s="299">
        <v>414.4</v>
      </c>
      <c r="I1951" s="289">
        <f t="shared" si="30"/>
        <v>100</v>
      </c>
      <c r="J1951" s="324"/>
    </row>
    <row r="1952" spans="1:10" s="271" customFormat="1" ht="11.25" x14ac:dyDescent="0.2">
      <c r="A1952" s="295" t="s">
        <v>698</v>
      </c>
      <c r="B1952" s="326">
        <v>926</v>
      </c>
      <c r="C1952" s="296">
        <v>1</v>
      </c>
      <c r="D1952" s="296">
        <v>13</v>
      </c>
      <c r="E1952" s="297">
        <v>8900000190</v>
      </c>
      <c r="F1952" s="298">
        <v>200</v>
      </c>
      <c r="G1952" s="299">
        <v>1714.6</v>
      </c>
      <c r="H1952" s="299">
        <v>1641.4</v>
      </c>
      <c r="I1952" s="289">
        <f t="shared" si="30"/>
        <v>95.730782689840211</v>
      </c>
      <c r="J1952" s="324"/>
    </row>
    <row r="1953" spans="1:10" s="271" customFormat="1" ht="11.25" x14ac:dyDescent="0.2">
      <c r="A1953" s="295" t="s">
        <v>713</v>
      </c>
      <c r="B1953" s="326">
        <v>926</v>
      </c>
      <c r="C1953" s="296">
        <v>1</v>
      </c>
      <c r="D1953" s="296">
        <v>13</v>
      </c>
      <c r="E1953" s="297">
        <v>8900000190</v>
      </c>
      <c r="F1953" s="298">
        <v>800</v>
      </c>
      <c r="G1953" s="299">
        <v>48</v>
      </c>
      <c r="H1953" s="299">
        <v>48</v>
      </c>
      <c r="I1953" s="289">
        <f t="shared" si="30"/>
        <v>100</v>
      </c>
      <c r="J1953" s="324"/>
    </row>
    <row r="1954" spans="1:10" s="271" customFormat="1" ht="11.25" x14ac:dyDescent="0.2">
      <c r="A1954" s="295" t="s">
        <v>712</v>
      </c>
      <c r="B1954" s="326">
        <v>926</v>
      </c>
      <c r="C1954" s="296">
        <v>1</v>
      </c>
      <c r="D1954" s="296">
        <v>13</v>
      </c>
      <c r="E1954" s="297">
        <v>8900000870</v>
      </c>
      <c r="F1954" s="298"/>
      <c r="G1954" s="299">
        <v>150</v>
      </c>
      <c r="H1954" s="299">
        <v>150</v>
      </c>
      <c r="I1954" s="289">
        <f t="shared" si="30"/>
        <v>100</v>
      </c>
      <c r="J1954" s="324"/>
    </row>
    <row r="1955" spans="1:10" s="271" customFormat="1" ht="33.75" x14ac:dyDescent="0.2">
      <c r="A1955" s="295" t="s">
        <v>695</v>
      </c>
      <c r="B1955" s="326">
        <v>926</v>
      </c>
      <c r="C1955" s="296">
        <v>1</v>
      </c>
      <c r="D1955" s="296">
        <v>13</v>
      </c>
      <c r="E1955" s="297">
        <v>8900000870</v>
      </c>
      <c r="F1955" s="298">
        <v>100</v>
      </c>
      <c r="G1955" s="299">
        <v>150</v>
      </c>
      <c r="H1955" s="299">
        <v>150</v>
      </c>
      <c r="I1955" s="289">
        <f t="shared" si="30"/>
        <v>100</v>
      </c>
      <c r="J1955" s="324"/>
    </row>
    <row r="1956" spans="1:10" s="271" customFormat="1" ht="11.25" x14ac:dyDescent="0.2">
      <c r="A1956" s="295" t="s">
        <v>735</v>
      </c>
      <c r="B1956" s="326">
        <v>926</v>
      </c>
      <c r="C1956" s="296">
        <v>1</v>
      </c>
      <c r="D1956" s="296">
        <v>13</v>
      </c>
      <c r="E1956" s="297">
        <v>8900099990</v>
      </c>
      <c r="F1956" s="298"/>
      <c r="G1956" s="299">
        <v>9599.2000000000007</v>
      </c>
      <c r="H1956" s="299">
        <v>9599.2000000000007</v>
      </c>
      <c r="I1956" s="289">
        <f t="shared" si="30"/>
        <v>100</v>
      </c>
      <c r="J1956" s="324"/>
    </row>
    <row r="1957" spans="1:10" s="271" customFormat="1" ht="11.25" x14ac:dyDescent="0.2">
      <c r="A1957" s="295" t="s">
        <v>698</v>
      </c>
      <c r="B1957" s="326">
        <v>926</v>
      </c>
      <c r="C1957" s="296">
        <v>1</v>
      </c>
      <c r="D1957" s="296">
        <v>13</v>
      </c>
      <c r="E1957" s="297">
        <v>8900099990</v>
      </c>
      <c r="F1957" s="298">
        <v>200</v>
      </c>
      <c r="G1957" s="299">
        <v>9599.2000000000007</v>
      </c>
      <c r="H1957" s="299">
        <v>9599.2000000000007</v>
      </c>
      <c r="I1957" s="289">
        <f t="shared" si="30"/>
        <v>100</v>
      </c>
      <c r="J1957" s="324"/>
    </row>
    <row r="1958" spans="1:10" s="271" customFormat="1" ht="11.25" x14ac:dyDescent="0.2">
      <c r="A1958" s="295" t="s">
        <v>736</v>
      </c>
      <c r="B1958" s="326">
        <v>926</v>
      </c>
      <c r="C1958" s="296">
        <v>1</v>
      </c>
      <c r="D1958" s="296">
        <v>13</v>
      </c>
      <c r="E1958" s="297">
        <v>9600000000</v>
      </c>
      <c r="F1958" s="298"/>
      <c r="G1958" s="299">
        <v>6344.5</v>
      </c>
      <c r="H1958" s="299">
        <v>6277.6</v>
      </c>
      <c r="I1958" s="289">
        <f t="shared" si="30"/>
        <v>98.945543384033414</v>
      </c>
      <c r="J1958" s="324"/>
    </row>
    <row r="1959" spans="1:10" s="271" customFormat="1" ht="11.25" x14ac:dyDescent="0.2">
      <c r="A1959" s="295" t="s">
        <v>737</v>
      </c>
      <c r="B1959" s="326">
        <v>926</v>
      </c>
      <c r="C1959" s="296">
        <v>1</v>
      </c>
      <c r="D1959" s="296">
        <v>13</v>
      </c>
      <c r="E1959" s="297">
        <v>9600040420</v>
      </c>
      <c r="F1959" s="298"/>
      <c r="G1959" s="299">
        <v>6344.5</v>
      </c>
      <c r="H1959" s="299">
        <v>6277.6</v>
      </c>
      <c r="I1959" s="289">
        <f t="shared" si="30"/>
        <v>98.945543384033414</v>
      </c>
      <c r="J1959" s="324"/>
    </row>
    <row r="1960" spans="1:10" s="271" customFormat="1" ht="33.75" x14ac:dyDescent="0.2">
      <c r="A1960" s="295" t="s">
        <v>695</v>
      </c>
      <c r="B1960" s="326">
        <v>926</v>
      </c>
      <c r="C1960" s="296">
        <v>1</v>
      </c>
      <c r="D1960" s="296">
        <v>13</v>
      </c>
      <c r="E1960" s="297">
        <v>9600040420</v>
      </c>
      <c r="F1960" s="298">
        <v>100</v>
      </c>
      <c r="G1960" s="299">
        <v>4761.3999999999996</v>
      </c>
      <c r="H1960" s="299">
        <v>4761.3999999999996</v>
      </c>
      <c r="I1960" s="289">
        <f t="shared" si="30"/>
        <v>100</v>
      </c>
      <c r="J1960" s="324"/>
    </row>
    <row r="1961" spans="1:10" s="271" customFormat="1" ht="11.25" x14ac:dyDescent="0.2">
      <c r="A1961" s="295" t="s">
        <v>698</v>
      </c>
      <c r="B1961" s="326">
        <v>926</v>
      </c>
      <c r="C1961" s="296">
        <v>1</v>
      </c>
      <c r="D1961" s="296">
        <v>13</v>
      </c>
      <c r="E1961" s="297">
        <v>9600040420</v>
      </c>
      <c r="F1961" s="298">
        <v>200</v>
      </c>
      <c r="G1961" s="299">
        <v>1574.7</v>
      </c>
      <c r="H1961" s="299">
        <v>1516.2</v>
      </c>
      <c r="I1961" s="289">
        <f t="shared" si="30"/>
        <v>96.285006667936742</v>
      </c>
      <c r="J1961" s="324"/>
    </row>
    <row r="1962" spans="1:10" s="271" customFormat="1" ht="11.25" x14ac:dyDescent="0.2">
      <c r="A1962" s="295" t="s">
        <v>713</v>
      </c>
      <c r="B1962" s="326">
        <v>926</v>
      </c>
      <c r="C1962" s="296">
        <v>1</v>
      </c>
      <c r="D1962" s="296">
        <v>13</v>
      </c>
      <c r="E1962" s="297">
        <v>9600040420</v>
      </c>
      <c r="F1962" s="298">
        <v>800</v>
      </c>
      <c r="G1962" s="299">
        <v>8.4</v>
      </c>
      <c r="H1962" s="299">
        <v>0</v>
      </c>
      <c r="I1962" s="289">
        <f t="shared" si="30"/>
        <v>0</v>
      </c>
      <c r="J1962" s="324"/>
    </row>
    <row r="1963" spans="1:10" s="271" customFormat="1" ht="11.25" x14ac:dyDescent="0.2">
      <c r="A1963" s="295" t="s">
        <v>743</v>
      </c>
      <c r="B1963" s="326">
        <v>926</v>
      </c>
      <c r="C1963" s="296">
        <v>3</v>
      </c>
      <c r="D1963" s="296"/>
      <c r="E1963" s="297"/>
      <c r="F1963" s="298"/>
      <c r="G1963" s="299">
        <v>575</v>
      </c>
      <c r="H1963" s="299">
        <v>575</v>
      </c>
      <c r="I1963" s="289">
        <f t="shared" si="30"/>
        <v>100</v>
      </c>
      <c r="J1963" s="324"/>
    </row>
    <row r="1964" spans="1:10" s="271" customFormat="1" ht="11.25" x14ac:dyDescent="0.2">
      <c r="A1964" s="295" t="s">
        <v>775</v>
      </c>
      <c r="B1964" s="326">
        <v>926</v>
      </c>
      <c r="C1964" s="296">
        <v>3</v>
      </c>
      <c r="D1964" s="296">
        <v>14</v>
      </c>
      <c r="E1964" s="297"/>
      <c r="F1964" s="298"/>
      <c r="G1964" s="299">
        <v>575</v>
      </c>
      <c r="H1964" s="299">
        <v>575</v>
      </c>
      <c r="I1964" s="289">
        <f t="shared" si="30"/>
        <v>100</v>
      </c>
      <c r="J1964" s="324"/>
    </row>
    <row r="1965" spans="1:10" s="271" customFormat="1" ht="22.5" x14ac:dyDescent="0.2">
      <c r="A1965" s="295" t="s">
        <v>776</v>
      </c>
      <c r="B1965" s="326">
        <v>926</v>
      </c>
      <c r="C1965" s="296">
        <v>3</v>
      </c>
      <c r="D1965" s="296">
        <v>14</v>
      </c>
      <c r="E1965" s="297">
        <v>200000000</v>
      </c>
      <c r="F1965" s="298"/>
      <c r="G1965" s="299">
        <v>575</v>
      </c>
      <c r="H1965" s="299">
        <v>575</v>
      </c>
      <c r="I1965" s="289">
        <f t="shared" si="30"/>
        <v>100</v>
      </c>
      <c r="J1965" s="324"/>
    </row>
    <row r="1966" spans="1:10" s="271" customFormat="1" ht="11.25" x14ac:dyDescent="0.2">
      <c r="A1966" s="295" t="s">
        <v>780</v>
      </c>
      <c r="B1966" s="326">
        <v>926</v>
      </c>
      <c r="C1966" s="296">
        <v>3</v>
      </c>
      <c r="D1966" s="296">
        <v>14</v>
      </c>
      <c r="E1966" s="297">
        <v>200003170</v>
      </c>
      <c r="F1966" s="298"/>
      <c r="G1966" s="299">
        <v>575</v>
      </c>
      <c r="H1966" s="299">
        <v>575</v>
      </c>
      <c r="I1966" s="289">
        <f t="shared" si="30"/>
        <v>100</v>
      </c>
      <c r="J1966" s="324"/>
    </row>
    <row r="1967" spans="1:10" s="271" customFormat="1" ht="11.25" x14ac:dyDescent="0.2">
      <c r="A1967" s="295" t="s">
        <v>698</v>
      </c>
      <c r="B1967" s="326">
        <v>926</v>
      </c>
      <c r="C1967" s="296">
        <v>3</v>
      </c>
      <c r="D1967" s="296">
        <v>14</v>
      </c>
      <c r="E1967" s="297">
        <v>200003170</v>
      </c>
      <c r="F1967" s="298">
        <v>200</v>
      </c>
      <c r="G1967" s="299">
        <v>575</v>
      </c>
      <c r="H1967" s="299">
        <v>575</v>
      </c>
      <c r="I1967" s="289">
        <f t="shared" si="30"/>
        <v>100</v>
      </c>
      <c r="J1967" s="324"/>
    </row>
    <row r="1968" spans="1:10" s="271" customFormat="1" ht="11.25" x14ac:dyDescent="0.2">
      <c r="A1968" s="295" t="s">
        <v>799</v>
      </c>
      <c r="B1968" s="326">
        <v>926</v>
      </c>
      <c r="C1968" s="296">
        <v>4</v>
      </c>
      <c r="D1968" s="296"/>
      <c r="E1968" s="297"/>
      <c r="F1968" s="298"/>
      <c r="G1968" s="299">
        <v>73972.5</v>
      </c>
      <c r="H1968" s="299">
        <v>67081.8</v>
      </c>
      <c r="I1968" s="289">
        <f t="shared" si="30"/>
        <v>90.684781506640988</v>
      </c>
      <c r="J1968" s="324"/>
    </row>
    <row r="1969" spans="1:10" s="271" customFormat="1" ht="11.25" x14ac:dyDescent="0.2">
      <c r="A1969" s="295" t="s">
        <v>991</v>
      </c>
      <c r="B1969" s="326">
        <v>926</v>
      </c>
      <c r="C1969" s="296">
        <v>4</v>
      </c>
      <c r="D1969" s="296">
        <v>10</v>
      </c>
      <c r="E1969" s="297"/>
      <c r="F1969" s="298"/>
      <c r="G1969" s="299">
        <v>493.1</v>
      </c>
      <c r="H1969" s="299">
        <v>493.1</v>
      </c>
      <c r="I1969" s="289">
        <f t="shared" si="30"/>
        <v>100</v>
      </c>
      <c r="J1969" s="324"/>
    </row>
    <row r="1970" spans="1:10" s="271" customFormat="1" ht="22.5" x14ac:dyDescent="0.2">
      <c r="A1970" s="295" t="s">
        <v>834</v>
      </c>
      <c r="B1970" s="326">
        <v>926</v>
      </c>
      <c r="C1970" s="296">
        <v>4</v>
      </c>
      <c r="D1970" s="296">
        <v>10</v>
      </c>
      <c r="E1970" s="297">
        <v>1200000000</v>
      </c>
      <c r="F1970" s="298"/>
      <c r="G1970" s="299">
        <v>493.1</v>
      </c>
      <c r="H1970" s="299">
        <v>493.1</v>
      </c>
      <c r="I1970" s="289">
        <f t="shared" si="30"/>
        <v>100</v>
      </c>
      <c r="J1970" s="324"/>
    </row>
    <row r="1971" spans="1:10" s="271" customFormat="1" ht="22.5" x14ac:dyDescent="0.2">
      <c r="A1971" s="295" t="s">
        <v>992</v>
      </c>
      <c r="B1971" s="326">
        <v>926</v>
      </c>
      <c r="C1971" s="296">
        <v>4</v>
      </c>
      <c r="D1971" s="296">
        <v>10</v>
      </c>
      <c r="E1971" s="297">
        <v>1210000000</v>
      </c>
      <c r="F1971" s="298"/>
      <c r="G1971" s="299">
        <v>493.1</v>
      </c>
      <c r="H1971" s="299">
        <v>493.1</v>
      </c>
      <c r="I1971" s="289">
        <f t="shared" si="30"/>
        <v>100</v>
      </c>
      <c r="J1971" s="324"/>
    </row>
    <row r="1972" spans="1:10" s="271" customFormat="1" ht="22.5" x14ac:dyDescent="0.2">
      <c r="A1972" s="295" t="s">
        <v>995</v>
      </c>
      <c r="B1972" s="326">
        <v>926</v>
      </c>
      <c r="C1972" s="296">
        <v>4</v>
      </c>
      <c r="D1972" s="296">
        <v>10</v>
      </c>
      <c r="E1972" s="297">
        <v>1210300000</v>
      </c>
      <c r="F1972" s="298"/>
      <c r="G1972" s="299">
        <v>493.1</v>
      </c>
      <c r="H1972" s="299">
        <v>493.1</v>
      </c>
      <c r="I1972" s="289">
        <f t="shared" si="30"/>
        <v>100</v>
      </c>
      <c r="J1972" s="324"/>
    </row>
    <row r="1973" spans="1:10" s="271" customFormat="1" ht="22.5" x14ac:dyDescent="0.2">
      <c r="A1973" s="295" t="s">
        <v>995</v>
      </c>
      <c r="B1973" s="326">
        <v>926</v>
      </c>
      <c r="C1973" s="296">
        <v>4</v>
      </c>
      <c r="D1973" s="296">
        <v>10</v>
      </c>
      <c r="E1973" s="297">
        <v>1210300190</v>
      </c>
      <c r="F1973" s="298"/>
      <c r="G1973" s="299">
        <v>493.1</v>
      </c>
      <c r="H1973" s="299">
        <v>493.1</v>
      </c>
      <c r="I1973" s="289">
        <f t="shared" si="30"/>
        <v>100</v>
      </c>
      <c r="J1973" s="324"/>
    </row>
    <row r="1974" spans="1:10" s="271" customFormat="1" ht="11.25" x14ac:dyDescent="0.2">
      <c r="A1974" s="295" t="s">
        <v>698</v>
      </c>
      <c r="B1974" s="326">
        <v>926</v>
      </c>
      <c r="C1974" s="296">
        <v>4</v>
      </c>
      <c r="D1974" s="296">
        <v>10</v>
      </c>
      <c r="E1974" s="297">
        <v>1210300190</v>
      </c>
      <c r="F1974" s="298">
        <v>200</v>
      </c>
      <c r="G1974" s="299">
        <v>493.1</v>
      </c>
      <c r="H1974" s="299">
        <v>493.1</v>
      </c>
      <c r="I1974" s="289">
        <f t="shared" si="30"/>
        <v>100</v>
      </c>
      <c r="J1974" s="324"/>
    </row>
    <row r="1975" spans="1:10" s="271" customFormat="1" ht="11.25" x14ac:dyDescent="0.2">
      <c r="A1975" s="295" t="s">
        <v>1004</v>
      </c>
      <c r="B1975" s="326">
        <v>926</v>
      </c>
      <c r="C1975" s="296">
        <v>4</v>
      </c>
      <c r="D1975" s="296">
        <v>12</v>
      </c>
      <c r="E1975" s="297"/>
      <c r="F1975" s="298"/>
      <c r="G1975" s="299">
        <v>73479.399999999994</v>
      </c>
      <c r="H1975" s="299">
        <v>66588.7</v>
      </c>
      <c r="I1975" s="289">
        <f t="shared" si="30"/>
        <v>90.62226964292033</v>
      </c>
      <c r="J1975" s="324"/>
    </row>
    <row r="1976" spans="1:10" s="271" customFormat="1" ht="22.5" x14ac:dyDescent="0.2">
      <c r="A1976" s="295" t="s">
        <v>1055</v>
      </c>
      <c r="B1976" s="326">
        <v>926</v>
      </c>
      <c r="C1976" s="296">
        <v>4</v>
      </c>
      <c r="D1976" s="296">
        <v>12</v>
      </c>
      <c r="E1976" s="297">
        <v>2600000000</v>
      </c>
      <c r="F1976" s="298"/>
      <c r="G1976" s="299">
        <v>32047.200000000001</v>
      </c>
      <c r="H1976" s="299">
        <v>31996.7</v>
      </c>
      <c r="I1976" s="289">
        <f t="shared" si="30"/>
        <v>99.842419930602361</v>
      </c>
      <c r="J1976" s="324"/>
    </row>
    <row r="1977" spans="1:10" s="271" customFormat="1" ht="22.5" x14ac:dyDescent="0.2">
      <c r="A1977" s="295" t="s">
        <v>1056</v>
      </c>
      <c r="B1977" s="326">
        <v>926</v>
      </c>
      <c r="C1977" s="296">
        <v>4</v>
      </c>
      <c r="D1977" s="296">
        <v>12</v>
      </c>
      <c r="E1977" s="297">
        <v>2600100000</v>
      </c>
      <c r="F1977" s="298"/>
      <c r="G1977" s="299">
        <v>32047.200000000001</v>
      </c>
      <c r="H1977" s="299">
        <v>31996.7</v>
      </c>
      <c r="I1977" s="289">
        <f t="shared" si="30"/>
        <v>99.842419930602361</v>
      </c>
      <c r="J1977" s="324"/>
    </row>
    <row r="1978" spans="1:10" s="271" customFormat="1" ht="33.75" x14ac:dyDescent="0.2">
      <c r="A1978" s="295" t="s">
        <v>1057</v>
      </c>
      <c r="B1978" s="326">
        <v>926</v>
      </c>
      <c r="C1978" s="296">
        <v>4</v>
      </c>
      <c r="D1978" s="296">
        <v>12</v>
      </c>
      <c r="E1978" s="297">
        <v>2600102601</v>
      </c>
      <c r="F1978" s="298"/>
      <c r="G1978" s="299">
        <v>1300</v>
      </c>
      <c r="H1978" s="299">
        <v>1300</v>
      </c>
      <c r="I1978" s="289">
        <f t="shared" si="30"/>
        <v>100</v>
      </c>
      <c r="J1978" s="324"/>
    </row>
    <row r="1979" spans="1:10" s="271" customFormat="1" ht="11.25" x14ac:dyDescent="0.2">
      <c r="A1979" s="295" t="s">
        <v>698</v>
      </c>
      <c r="B1979" s="326">
        <v>926</v>
      </c>
      <c r="C1979" s="296">
        <v>4</v>
      </c>
      <c r="D1979" s="296">
        <v>12</v>
      </c>
      <c r="E1979" s="297">
        <v>2600102601</v>
      </c>
      <c r="F1979" s="298">
        <v>200</v>
      </c>
      <c r="G1979" s="299">
        <v>1300</v>
      </c>
      <c r="H1979" s="299">
        <v>1300</v>
      </c>
      <c r="I1979" s="289">
        <f t="shared" si="30"/>
        <v>100</v>
      </c>
      <c r="J1979" s="324"/>
    </row>
    <row r="1980" spans="1:10" s="271" customFormat="1" ht="33.75" x14ac:dyDescent="0.2">
      <c r="A1980" s="295" t="s">
        <v>1058</v>
      </c>
      <c r="B1980" s="326">
        <v>926</v>
      </c>
      <c r="C1980" s="296">
        <v>4</v>
      </c>
      <c r="D1980" s="296">
        <v>12</v>
      </c>
      <c r="E1980" s="297">
        <v>2600102602</v>
      </c>
      <c r="F1980" s="298"/>
      <c r="G1980" s="299">
        <v>450</v>
      </c>
      <c r="H1980" s="299">
        <v>450</v>
      </c>
      <c r="I1980" s="289">
        <f t="shared" si="30"/>
        <v>100</v>
      </c>
      <c r="J1980" s="324"/>
    </row>
    <row r="1981" spans="1:10" s="271" customFormat="1" ht="11.25" x14ac:dyDescent="0.2">
      <c r="A1981" s="295" t="s">
        <v>698</v>
      </c>
      <c r="B1981" s="326">
        <v>926</v>
      </c>
      <c r="C1981" s="296">
        <v>4</v>
      </c>
      <c r="D1981" s="296">
        <v>12</v>
      </c>
      <c r="E1981" s="297">
        <v>2600102602</v>
      </c>
      <c r="F1981" s="298">
        <v>200</v>
      </c>
      <c r="G1981" s="299">
        <v>450</v>
      </c>
      <c r="H1981" s="299">
        <v>450</v>
      </c>
      <c r="I1981" s="289">
        <f t="shared" si="30"/>
        <v>100</v>
      </c>
      <c r="J1981" s="324"/>
    </row>
    <row r="1982" spans="1:10" s="271" customFormat="1" ht="33.75" x14ac:dyDescent="0.2">
      <c r="A1982" s="295" t="s">
        <v>1059</v>
      </c>
      <c r="B1982" s="326">
        <v>926</v>
      </c>
      <c r="C1982" s="296">
        <v>4</v>
      </c>
      <c r="D1982" s="296">
        <v>12</v>
      </c>
      <c r="E1982" s="297">
        <v>2600142603</v>
      </c>
      <c r="F1982" s="298"/>
      <c r="G1982" s="299">
        <v>8641.1</v>
      </c>
      <c r="H1982" s="299">
        <v>8590.6</v>
      </c>
      <c r="I1982" s="289">
        <f t="shared" si="30"/>
        <v>99.415583664116838</v>
      </c>
      <c r="J1982" s="324"/>
    </row>
    <row r="1983" spans="1:10" s="271" customFormat="1" ht="22.5" x14ac:dyDescent="0.2">
      <c r="A1983" s="295" t="s">
        <v>724</v>
      </c>
      <c r="B1983" s="326">
        <v>926</v>
      </c>
      <c r="C1983" s="296">
        <v>4</v>
      </c>
      <c r="D1983" s="296">
        <v>12</v>
      </c>
      <c r="E1983" s="297">
        <v>2600142603</v>
      </c>
      <c r="F1983" s="298">
        <v>600</v>
      </c>
      <c r="G1983" s="299">
        <v>8641.1</v>
      </c>
      <c r="H1983" s="299">
        <v>8590.6</v>
      </c>
      <c r="I1983" s="289">
        <f t="shared" si="30"/>
        <v>99.415583664116838</v>
      </c>
      <c r="J1983" s="324"/>
    </row>
    <row r="1984" spans="1:10" s="271" customFormat="1" ht="33.75" x14ac:dyDescent="0.2">
      <c r="A1984" s="295" t="s">
        <v>1058</v>
      </c>
      <c r="B1984" s="326">
        <v>926</v>
      </c>
      <c r="C1984" s="296">
        <v>4</v>
      </c>
      <c r="D1984" s="296">
        <v>12</v>
      </c>
      <c r="E1984" s="297" t="s">
        <v>1060</v>
      </c>
      <c r="F1984" s="298"/>
      <c r="G1984" s="299">
        <v>21656.1</v>
      </c>
      <c r="H1984" s="299">
        <v>21656.1</v>
      </c>
      <c r="I1984" s="289">
        <f t="shared" si="30"/>
        <v>100</v>
      </c>
      <c r="J1984" s="324"/>
    </row>
    <row r="1985" spans="1:10" s="271" customFormat="1" ht="11.25" x14ac:dyDescent="0.2">
      <c r="A1985" s="295" t="s">
        <v>710</v>
      </c>
      <c r="B1985" s="326">
        <v>926</v>
      </c>
      <c r="C1985" s="296">
        <v>4</v>
      </c>
      <c r="D1985" s="296">
        <v>12</v>
      </c>
      <c r="E1985" s="297" t="s">
        <v>1060</v>
      </c>
      <c r="F1985" s="298">
        <v>500</v>
      </c>
      <c r="G1985" s="299">
        <v>21656.1</v>
      </c>
      <c r="H1985" s="299">
        <v>21656.1</v>
      </c>
      <c r="I1985" s="289">
        <f t="shared" si="30"/>
        <v>100</v>
      </c>
      <c r="J1985" s="324"/>
    </row>
    <row r="1986" spans="1:10" s="271" customFormat="1" ht="11.25" x14ac:dyDescent="0.2">
      <c r="A1986" s="295" t="s">
        <v>1061</v>
      </c>
      <c r="B1986" s="326">
        <v>926</v>
      </c>
      <c r="C1986" s="296">
        <v>4</v>
      </c>
      <c r="D1986" s="296">
        <v>12</v>
      </c>
      <c r="E1986" s="297">
        <v>8000000000</v>
      </c>
      <c r="F1986" s="298"/>
      <c r="G1986" s="299">
        <v>5375.2</v>
      </c>
      <c r="H1986" s="299">
        <v>5347</v>
      </c>
      <c r="I1986" s="289">
        <f t="shared" si="30"/>
        <v>99.475368358386675</v>
      </c>
      <c r="J1986" s="324"/>
    </row>
    <row r="1987" spans="1:10" s="271" customFormat="1" ht="22.5" x14ac:dyDescent="0.2">
      <c r="A1987" s="295" t="s">
        <v>1062</v>
      </c>
      <c r="B1987" s="326">
        <v>926</v>
      </c>
      <c r="C1987" s="296">
        <v>4</v>
      </c>
      <c r="D1987" s="296">
        <v>12</v>
      </c>
      <c r="E1987" s="297">
        <v>8000002600</v>
      </c>
      <c r="F1987" s="298"/>
      <c r="G1987" s="299">
        <v>5375.2</v>
      </c>
      <c r="H1987" s="299">
        <v>5347</v>
      </c>
      <c r="I1987" s="289">
        <f t="shared" si="30"/>
        <v>99.475368358386675</v>
      </c>
      <c r="J1987" s="324"/>
    </row>
    <row r="1988" spans="1:10" s="271" customFormat="1" ht="11.25" x14ac:dyDescent="0.2">
      <c r="A1988" s="295" t="s">
        <v>698</v>
      </c>
      <c r="B1988" s="326">
        <v>926</v>
      </c>
      <c r="C1988" s="296">
        <v>4</v>
      </c>
      <c r="D1988" s="296">
        <v>12</v>
      </c>
      <c r="E1988" s="297">
        <v>8000002600</v>
      </c>
      <c r="F1988" s="298">
        <v>200</v>
      </c>
      <c r="G1988" s="299">
        <v>2745.2</v>
      </c>
      <c r="H1988" s="299">
        <v>2743.8</v>
      </c>
      <c r="I1988" s="289">
        <f t="shared" si="30"/>
        <v>99.949001894215371</v>
      </c>
      <c r="J1988" s="324"/>
    </row>
    <row r="1989" spans="1:10" s="271" customFormat="1" ht="11.25" x14ac:dyDescent="0.2">
      <c r="A1989" s="295" t="s">
        <v>713</v>
      </c>
      <c r="B1989" s="326">
        <v>926</v>
      </c>
      <c r="C1989" s="296">
        <v>4</v>
      </c>
      <c r="D1989" s="296">
        <v>12</v>
      </c>
      <c r="E1989" s="297">
        <v>8000002600</v>
      </c>
      <c r="F1989" s="298">
        <v>800</v>
      </c>
      <c r="G1989" s="299">
        <v>2630</v>
      </c>
      <c r="H1989" s="299">
        <v>2603.1999999999998</v>
      </c>
      <c r="I1989" s="289">
        <f t="shared" si="30"/>
        <v>98.980988593155885</v>
      </c>
      <c r="J1989" s="324"/>
    </row>
    <row r="1990" spans="1:10" s="271" customFormat="1" ht="11.25" x14ac:dyDescent="0.2">
      <c r="A1990" s="295" t="s">
        <v>712</v>
      </c>
      <c r="B1990" s="326">
        <v>926</v>
      </c>
      <c r="C1990" s="296">
        <v>4</v>
      </c>
      <c r="D1990" s="296">
        <v>12</v>
      </c>
      <c r="E1990" s="297">
        <v>8900000000</v>
      </c>
      <c r="F1990" s="298"/>
      <c r="G1990" s="299">
        <v>36057</v>
      </c>
      <c r="H1990" s="299">
        <v>29245</v>
      </c>
      <c r="I1990" s="289">
        <f t="shared" si="30"/>
        <v>81.107690600992882</v>
      </c>
      <c r="J1990" s="324"/>
    </row>
    <row r="1991" spans="1:10" s="271" customFormat="1" ht="11.25" x14ac:dyDescent="0.2">
      <c r="A1991" s="295" t="s">
        <v>948</v>
      </c>
      <c r="B1991" s="326">
        <v>926</v>
      </c>
      <c r="C1991" s="296">
        <v>4</v>
      </c>
      <c r="D1991" s="296">
        <v>12</v>
      </c>
      <c r="E1991" s="297">
        <v>8900040410</v>
      </c>
      <c r="F1991" s="298"/>
      <c r="G1991" s="299">
        <v>30358.2</v>
      </c>
      <c r="H1991" s="299">
        <v>23546.2</v>
      </c>
      <c r="I1991" s="289">
        <f t="shared" si="30"/>
        <v>77.561251984636769</v>
      </c>
      <c r="J1991" s="324"/>
    </row>
    <row r="1992" spans="1:10" s="271" customFormat="1" ht="22.5" x14ac:dyDescent="0.2">
      <c r="A1992" s="295" t="s">
        <v>724</v>
      </c>
      <c r="B1992" s="326">
        <v>926</v>
      </c>
      <c r="C1992" s="296">
        <v>4</v>
      </c>
      <c r="D1992" s="296">
        <v>12</v>
      </c>
      <c r="E1992" s="297">
        <v>8900040410</v>
      </c>
      <c r="F1992" s="298">
        <v>600</v>
      </c>
      <c r="G1992" s="299">
        <v>30358.2</v>
      </c>
      <c r="H1992" s="299">
        <v>23546.2</v>
      </c>
      <c r="I1992" s="289">
        <f t="shared" si="30"/>
        <v>77.561251984636769</v>
      </c>
      <c r="J1992" s="324"/>
    </row>
    <row r="1993" spans="1:10" s="271" customFormat="1" ht="11.25" x14ac:dyDescent="0.2">
      <c r="A1993" s="295" t="s">
        <v>735</v>
      </c>
      <c r="B1993" s="326">
        <v>926</v>
      </c>
      <c r="C1993" s="296">
        <v>4</v>
      </c>
      <c r="D1993" s="296">
        <v>12</v>
      </c>
      <c r="E1993" s="297">
        <v>8900099990</v>
      </c>
      <c r="F1993" s="298"/>
      <c r="G1993" s="299">
        <v>5698.8</v>
      </c>
      <c r="H1993" s="299">
        <v>5698.8</v>
      </c>
      <c r="I1993" s="289">
        <f t="shared" si="30"/>
        <v>100</v>
      </c>
      <c r="J1993" s="324"/>
    </row>
    <row r="1994" spans="1:10" s="271" customFormat="1" ht="11.25" x14ac:dyDescent="0.2">
      <c r="A1994" s="295" t="s">
        <v>713</v>
      </c>
      <c r="B1994" s="326">
        <v>926</v>
      </c>
      <c r="C1994" s="296">
        <v>4</v>
      </c>
      <c r="D1994" s="296">
        <v>12</v>
      </c>
      <c r="E1994" s="297">
        <v>8900099990</v>
      </c>
      <c r="F1994" s="298">
        <v>800</v>
      </c>
      <c r="G1994" s="299">
        <v>5698.8</v>
      </c>
      <c r="H1994" s="299">
        <v>5698.8</v>
      </c>
      <c r="I1994" s="289">
        <f t="shared" si="30"/>
        <v>100</v>
      </c>
      <c r="J1994" s="324"/>
    </row>
    <row r="1995" spans="1:10" s="285" customFormat="1" ht="10.5" x14ac:dyDescent="0.15">
      <c r="A1995" s="291" t="s">
        <v>657</v>
      </c>
      <c r="B1995" s="325">
        <v>929</v>
      </c>
      <c r="C1995" s="292"/>
      <c r="D1995" s="292"/>
      <c r="E1995" s="293"/>
      <c r="F1995" s="294"/>
      <c r="G1995" s="282">
        <v>532654.9</v>
      </c>
      <c r="H1995" s="282">
        <v>531110.69999999995</v>
      </c>
      <c r="I1995" s="283">
        <f t="shared" si="30"/>
        <v>99.710093721094069</v>
      </c>
      <c r="J1995" s="319"/>
    </row>
    <row r="1996" spans="1:10" s="271" customFormat="1" ht="11.25" x14ac:dyDescent="0.2">
      <c r="A1996" s="295" t="s">
        <v>799</v>
      </c>
      <c r="B1996" s="326">
        <v>929</v>
      </c>
      <c r="C1996" s="296">
        <v>4</v>
      </c>
      <c r="D1996" s="296"/>
      <c r="E1996" s="297"/>
      <c r="F1996" s="298"/>
      <c r="G1996" s="299">
        <v>340</v>
      </c>
      <c r="H1996" s="299">
        <v>340</v>
      </c>
      <c r="I1996" s="289">
        <f t="shared" si="30"/>
        <v>100</v>
      </c>
      <c r="J1996" s="324"/>
    </row>
    <row r="1997" spans="1:10" s="271" customFormat="1" ht="11.25" x14ac:dyDescent="0.2">
      <c r="A1997" s="295" t="s">
        <v>991</v>
      </c>
      <c r="B1997" s="326">
        <v>929</v>
      </c>
      <c r="C1997" s="296">
        <v>4</v>
      </c>
      <c r="D1997" s="296">
        <v>10</v>
      </c>
      <c r="E1997" s="297"/>
      <c r="F1997" s="298"/>
      <c r="G1997" s="299">
        <v>340</v>
      </c>
      <c r="H1997" s="299">
        <v>340</v>
      </c>
      <c r="I1997" s="289">
        <f t="shared" si="30"/>
        <v>100</v>
      </c>
      <c r="J1997" s="324"/>
    </row>
    <row r="1998" spans="1:10" s="271" customFormat="1" ht="22.5" x14ac:dyDescent="0.2">
      <c r="A1998" s="295" t="s">
        <v>834</v>
      </c>
      <c r="B1998" s="326">
        <v>929</v>
      </c>
      <c r="C1998" s="296">
        <v>4</v>
      </c>
      <c r="D1998" s="296">
        <v>10</v>
      </c>
      <c r="E1998" s="297">
        <v>1200000000</v>
      </c>
      <c r="F1998" s="298"/>
      <c r="G1998" s="299">
        <v>340</v>
      </c>
      <c r="H1998" s="299">
        <v>340</v>
      </c>
      <c r="I1998" s="289">
        <f t="shared" ref="I1998:I2061" si="31">+H1998/G1998*100</f>
        <v>100</v>
      </c>
      <c r="J1998" s="324"/>
    </row>
    <row r="1999" spans="1:10" s="271" customFormat="1" ht="22.5" x14ac:dyDescent="0.2">
      <c r="A1999" s="295" t="s">
        <v>992</v>
      </c>
      <c r="B1999" s="326">
        <v>929</v>
      </c>
      <c r="C1999" s="296">
        <v>4</v>
      </c>
      <c r="D1999" s="296">
        <v>10</v>
      </c>
      <c r="E1999" s="297">
        <v>1210000000</v>
      </c>
      <c r="F1999" s="298"/>
      <c r="G1999" s="299">
        <v>340</v>
      </c>
      <c r="H1999" s="299">
        <v>340</v>
      </c>
      <c r="I1999" s="289">
        <f t="shared" si="31"/>
        <v>100</v>
      </c>
      <c r="J1999" s="324"/>
    </row>
    <row r="2000" spans="1:10" s="271" customFormat="1" ht="22.5" x14ac:dyDescent="0.2">
      <c r="A2000" s="295" t="s">
        <v>995</v>
      </c>
      <c r="B2000" s="326">
        <v>929</v>
      </c>
      <c r="C2000" s="296">
        <v>4</v>
      </c>
      <c r="D2000" s="296">
        <v>10</v>
      </c>
      <c r="E2000" s="297">
        <v>1210300000</v>
      </c>
      <c r="F2000" s="298"/>
      <c r="G2000" s="299">
        <v>340</v>
      </c>
      <c r="H2000" s="299">
        <v>340</v>
      </c>
      <c r="I2000" s="289">
        <f t="shared" si="31"/>
        <v>100</v>
      </c>
      <c r="J2000" s="324"/>
    </row>
    <row r="2001" spans="1:10" s="271" customFormat="1" ht="22.5" x14ac:dyDescent="0.2">
      <c r="A2001" s="295" t="s">
        <v>995</v>
      </c>
      <c r="B2001" s="326">
        <v>929</v>
      </c>
      <c r="C2001" s="296">
        <v>4</v>
      </c>
      <c r="D2001" s="296">
        <v>10</v>
      </c>
      <c r="E2001" s="297">
        <v>1210300190</v>
      </c>
      <c r="F2001" s="298"/>
      <c r="G2001" s="299">
        <v>340</v>
      </c>
      <c r="H2001" s="299">
        <v>340</v>
      </c>
      <c r="I2001" s="289">
        <f t="shared" si="31"/>
        <v>100</v>
      </c>
      <c r="J2001" s="324"/>
    </row>
    <row r="2002" spans="1:10" s="271" customFormat="1" ht="11.25" x14ac:dyDescent="0.2">
      <c r="A2002" s="295" t="s">
        <v>698</v>
      </c>
      <c r="B2002" s="326">
        <v>929</v>
      </c>
      <c r="C2002" s="296">
        <v>4</v>
      </c>
      <c r="D2002" s="296">
        <v>10</v>
      </c>
      <c r="E2002" s="297">
        <v>1210300190</v>
      </c>
      <c r="F2002" s="298">
        <v>200</v>
      </c>
      <c r="G2002" s="299">
        <v>340</v>
      </c>
      <c r="H2002" s="299">
        <v>340</v>
      </c>
      <c r="I2002" s="289">
        <f t="shared" si="31"/>
        <v>100</v>
      </c>
      <c r="J2002" s="324"/>
    </row>
    <row r="2003" spans="1:10" s="271" customFormat="1" ht="11.25" x14ac:dyDescent="0.2">
      <c r="A2003" s="295" t="s">
        <v>1142</v>
      </c>
      <c r="B2003" s="326">
        <v>929</v>
      </c>
      <c r="C2003" s="296">
        <v>7</v>
      </c>
      <c r="D2003" s="296"/>
      <c r="E2003" s="297"/>
      <c r="F2003" s="298"/>
      <c r="G2003" s="299">
        <v>18813.2</v>
      </c>
      <c r="H2003" s="299">
        <v>18787.5</v>
      </c>
      <c r="I2003" s="289">
        <f t="shared" si="31"/>
        <v>99.863393787340797</v>
      </c>
      <c r="J2003" s="324"/>
    </row>
    <row r="2004" spans="1:10" s="271" customFormat="1" ht="11.25" x14ac:dyDescent="0.2">
      <c r="A2004" s="295" t="s">
        <v>1226</v>
      </c>
      <c r="B2004" s="326">
        <v>929</v>
      </c>
      <c r="C2004" s="296">
        <v>7</v>
      </c>
      <c r="D2004" s="296">
        <v>4</v>
      </c>
      <c r="E2004" s="297"/>
      <c r="F2004" s="298"/>
      <c r="G2004" s="299">
        <v>18813.2</v>
      </c>
      <c r="H2004" s="299">
        <v>18787.5</v>
      </c>
      <c r="I2004" s="289">
        <f t="shared" si="31"/>
        <v>99.863393787340797</v>
      </c>
      <c r="J2004" s="324"/>
    </row>
    <row r="2005" spans="1:10" s="271" customFormat="1" ht="22.5" x14ac:dyDescent="0.2">
      <c r="A2005" s="295" t="s">
        <v>1241</v>
      </c>
      <c r="B2005" s="326">
        <v>929</v>
      </c>
      <c r="C2005" s="296">
        <v>7</v>
      </c>
      <c r="D2005" s="296">
        <v>4</v>
      </c>
      <c r="E2005" s="297">
        <v>1100000000</v>
      </c>
      <c r="F2005" s="298"/>
      <c r="G2005" s="299">
        <v>18813.2</v>
      </c>
      <c r="H2005" s="299">
        <v>18787.5</v>
      </c>
      <c r="I2005" s="289">
        <f t="shared" si="31"/>
        <v>99.863393787340797</v>
      </c>
      <c r="J2005" s="324"/>
    </row>
    <row r="2006" spans="1:10" s="271" customFormat="1" ht="22.5" x14ac:dyDescent="0.2">
      <c r="A2006" s="295" t="s">
        <v>1242</v>
      </c>
      <c r="B2006" s="326">
        <v>929</v>
      </c>
      <c r="C2006" s="296">
        <v>7</v>
      </c>
      <c r="D2006" s="296">
        <v>4</v>
      </c>
      <c r="E2006" s="297">
        <v>1140000000</v>
      </c>
      <c r="F2006" s="298"/>
      <c r="G2006" s="299">
        <v>18813.2</v>
      </c>
      <c r="H2006" s="299">
        <v>18787.5</v>
      </c>
      <c r="I2006" s="289">
        <f t="shared" si="31"/>
        <v>99.863393787340797</v>
      </c>
      <c r="J2006" s="324"/>
    </row>
    <row r="2007" spans="1:10" s="271" customFormat="1" ht="45" x14ac:dyDescent="0.2">
      <c r="A2007" s="295" t="s">
        <v>1243</v>
      </c>
      <c r="B2007" s="326">
        <v>929</v>
      </c>
      <c r="C2007" s="296">
        <v>7</v>
      </c>
      <c r="D2007" s="296">
        <v>4</v>
      </c>
      <c r="E2007" s="297">
        <v>1140042700</v>
      </c>
      <c r="F2007" s="298"/>
      <c r="G2007" s="299">
        <v>18813.2</v>
      </c>
      <c r="H2007" s="299">
        <v>18787.5</v>
      </c>
      <c r="I2007" s="289">
        <f t="shared" si="31"/>
        <v>99.863393787340797</v>
      </c>
      <c r="J2007" s="324"/>
    </row>
    <row r="2008" spans="1:10" s="271" customFormat="1" ht="11.25" x14ac:dyDescent="0.2">
      <c r="A2008" s="295" t="s">
        <v>707</v>
      </c>
      <c r="B2008" s="326">
        <v>929</v>
      </c>
      <c r="C2008" s="296">
        <v>7</v>
      </c>
      <c r="D2008" s="296">
        <v>4</v>
      </c>
      <c r="E2008" s="297">
        <v>1140042700</v>
      </c>
      <c r="F2008" s="298">
        <v>300</v>
      </c>
      <c r="G2008" s="299">
        <v>1175</v>
      </c>
      <c r="H2008" s="299">
        <v>1175</v>
      </c>
      <c r="I2008" s="289">
        <f t="shared" si="31"/>
        <v>100</v>
      </c>
      <c r="J2008" s="324"/>
    </row>
    <row r="2009" spans="1:10" s="271" customFormat="1" ht="22.5" x14ac:dyDescent="0.2">
      <c r="A2009" s="295" t="s">
        <v>724</v>
      </c>
      <c r="B2009" s="326">
        <v>929</v>
      </c>
      <c r="C2009" s="296">
        <v>7</v>
      </c>
      <c r="D2009" s="296">
        <v>4</v>
      </c>
      <c r="E2009" s="297">
        <v>1140042700</v>
      </c>
      <c r="F2009" s="298">
        <v>600</v>
      </c>
      <c r="G2009" s="299">
        <v>17638.2</v>
      </c>
      <c r="H2009" s="299">
        <v>17612.5</v>
      </c>
      <c r="I2009" s="289">
        <f t="shared" si="31"/>
        <v>99.854293522014714</v>
      </c>
      <c r="J2009" s="324"/>
    </row>
    <row r="2010" spans="1:10" s="271" customFormat="1" ht="11.25" x14ac:dyDescent="0.2">
      <c r="A2010" s="295" t="s">
        <v>1464</v>
      </c>
      <c r="B2010" s="326">
        <v>929</v>
      </c>
      <c r="C2010" s="296">
        <v>10</v>
      </c>
      <c r="D2010" s="296"/>
      <c r="E2010" s="297"/>
      <c r="F2010" s="298"/>
      <c r="G2010" s="299">
        <v>3827</v>
      </c>
      <c r="H2010" s="299">
        <v>3827</v>
      </c>
      <c r="I2010" s="289">
        <f t="shared" si="31"/>
        <v>100</v>
      </c>
      <c r="J2010" s="324"/>
    </row>
    <row r="2011" spans="1:10" s="271" customFormat="1" ht="11.25" x14ac:dyDescent="0.2">
      <c r="A2011" s="295" t="s">
        <v>1476</v>
      </c>
      <c r="B2011" s="326">
        <v>929</v>
      </c>
      <c r="C2011" s="296">
        <v>10</v>
      </c>
      <c r="D2011" s="296">
        <v>3</v>
      </c>
      <c r="E2011" s="297"/>
      <c r="F2011" s="298"/>
      <c r="G2011" s="299">
        <v>3000</v>
      </c>
      <c r="H2011" s="299">
        <v>3000</v>
      </c>
      <c r="I2011" s="289">
        <f t="shared" si="31"/>
        <v>100</v>
      </c>
      <c r="J2011" s="324"/>
    </row>
    <row r="2012" spans="1:10" s="271" customFormat="1" ht="22.5" x14ac:dyDescent="0.2">
      <c r="A2012" s="295" t="s">
        <v>1005</v>
      </c>
      <c r="B2012" s="326">
        <v>929</v>
      </c>
      <c r="C2012" s="296">
        <v>10</v>
      </c>
      <c r="D2012" s="296">
        <v>3</v>
      </c>
      <c r="E2012" s="297">
        <v>1600000000</v>
      </c>
      <c r="F2012" s="298"/>
      <c r="G2012" s="299">
        <v>3000</v>
      </c>
      <c r="H2012" s="299">
        <v>3000</v>
      </c>
      <c r="I2012" s="289">
        <f t="shared" si="31"/>
        <v>100</v>
      </c>
      <c r="J2012" s="324"/>
    </row>
    <row r="2013" spans="1:10" s="271" customFormat="1" ht="11.25" x14ac:dyDescent="0.2">
      <c r="A2013" s="295" t="s">
        <v>1517</v>
      </c>
      <c r="B2013" s="326">
        <v>929</v>
      </c>
      <c r="C2013" s="296">
        <v>10</v>
      </c>
      <c r="D2013" s="296">
        <v>3</v>
      </c>
      <c r="E2013" s="297">
        <v>1650000000</v>
      </c>
      <c r="F2013" s="298"/>
      <c r="G2013" s="299">
        <v>3000</v>
      </c>
      <c r="H2013" s="299">
        <v>3000</v>
      </c>
      <c r="I2013" s="289">
        <f t="shared" si="31"/>
        <v>100</v>
      </c>
      <c r="J2013" s="324"/>
    </row>
    <row r="2014" spans="1:10" s="271" customFormat="1" ht="11.25" x14ac:dyDescent="0.2">
      <c r="A2014" s="295" t="s">
        <v>1518</v>
      </c>
      <c r="B2014" s="326">
        <v>929</v>
      </c>
      <c r="C2014" s="296">
        <v>10</v>
      </c>
      <c r="D2014" s="296">
        <v>3</v>
      </c>
      <c r="E2014" s="297">
        <v>1650082010</v>
      </c>
      <c r="F2014" s="298"/>
      <c r="G2014" s="299">
        <v>3000</v>
      </c>
      <c r="H2014" s="299">
        <v>3000</v>
      </c>
      <c r="I2014" s="289">
        <f t="shared" si="31"/>
        <v>100</v>
      </c>
      <c r="J2014" s="324"/>
    </row>
    <row r="2015" spans="1:10" s="271" customFormat="1" ht="11.25" x14ac:dyDescent="0.2">
      <c r="A2015" s="295" t="s">
        <v>707</v>
      </c>
      <c r="B2015" s="326">
        <v>929</v>
      </c>
      <c r="C2015" s="296">
        <v>10</v>
      </c>
      <c r="D2015" s="296">
        <v>3</v>
      </c>
      <c r="E2015" s="297">
        <v>1650082010</v>
      </c>
      <c r="F2015" s="298">
        <v>300</v>
      </c>
      <c r="G2015" s="299">
        <v>3000</v>
      </c>
      <c r="H2015" s="299">
        <v>3000</v>
      </c>
      <c r="I2015" s="289">
        <f t="shared" si="31"/>
        <v>100</v>
      </c>
      <c r="J2015" s="324"/>
    </row>
    <row r="2016" spans="1:10" s="271" customFormat="1" ht="11.25" x14ac:dyDescent="0.2">
      <c r="A2016" s="295" t="s">
        <v>1526</v>
      </c>
      <c r="B2016" s="326">
        <v>929</v>
      </c>
      <c r="C2016" s="296">
        <v>10</v>
      </c>
      <c r="D2016" s="296">
        <v>4</v>
      </c>
      <c r="E2016" s="297"/>
      <c r="F2016" s="298"/>
      <c r="G2016" s="299">
        <v>827</v>
      </c>
      <c r="H2016" s="299">
        <v>827</v>
      </c>
      <c r="I2016" s="289">
        <f t="shared" si="31"/>
        <v>100</v>
      </c>
      <c r="J2016" s="324"/>
    </row>
    <row r="2017" spans="1:10" s="271" customFormat="1" ht="22.5" x14ac:dyDescent="0.2">
      <c r="A2017" s="295" t="s">
        <v>1204</v>
      </c>
      <c r="B2017" s="326">
        <v>929</v>
      </c>
      <c r="C2017" s="296">
        <v>10</v>
      </c>
      <c r="D2017" s="296">
        <v>4</v>
      </c>
      <c r="E2017" s="297">
        <v>1000000000</v>
      </c>
      <c r="F2017" s="298"/>
      <c r="G2017" s="299">
        <v>827</v>
      </c>
      <c r="H2017" s="299">
        <v>827</v>
      </c>
      <c r="I2017" s="289">
        <f t="shared" si="31"/>
        <v>100</v>
      </c>
      <c r="J2017" s="324"/>
    </row>
    <row r="2018" spans="1:10" s="271" customFormat="1" ht="22.5" x14ac:dyDescent="0.2">
      <c r="A2018" s="295" t="s">
        <v>1506</v>
      </c>
      <c r="B2018" s="326">
        <v>929</v>
      </c>
      <c r="C2018" s="296">
        <v>10</v>
      </c>
      <c r="D2018" s="296">
        <v>4</v>
      </c>
      <c r="E2018" s="297">
        <v>1030000000</v>
      </c>
      <c r="F2018" s="298"/>
      <c r="G2018" s="299">
        <v>827</v>
      </c>
      <c r="H2018" s="299">
        <v>827</v>
      </c>
      <c r="I2018" s="289">
        <f t="shared" si="31"/>
        <v>100</v>
      </c>
      <c r="J2018" s="324"/>
    </row>
    <row r="2019" spans="1:10" s="271" customFormat="1" ht="11.25" x14ac:dyDescent="0.2">
      <c r="A2019" s="295" t="s">
        <v>1508</v>
      </c>
      <c r="B2019" s="326">
        <v>929</v>
      </c>
      <c r="C2019" s="296">
        <v>10</v>
      </c>
      <c r="D2019" s="296">
        <v>4</v>
      </c>
      <c r="E2019" s="297">
        <v>1030100000</v>
      </c>
      <c r="F2019" s="298"/>
      <c r="G2019" s="299">
        <v>827</v>
      </c>
      <c r="H2019" s="299">
        <v>827</v>
      </c>
      <c r="I2019" s="289">
        <f t="shared" si="31"/>
        <v>100</v>
      </c>
      <c r="J2019" s="324"/>
    </row>
    <row r="2020" spans="1:10" s="271" customFormat="1" ht="45" x14ac:dyDescent="0.2">
      <c r="A2020" s="295" t="s">
        <v>1529</v>
      </c>
      <c r="B2020" s="326">
        <v>929</v>
      </c>
      <c r="C2020" s="296">
        <v>10</v>
      </c>
      <c r="D2020" s="296">
        <v>4</v>
      </c>
      <c r="E2020" s="297">
        <v>1030189074</v>
      </c>
      <c r="F2020" s="298"/>
      <c r="G2020" s="299">
        <v>827</v>
      </c>
      <c r="H2020" s="299">
        <v>827</v>
      </c>
      <c r="I2020" s="289">
        <f t="shared" si="31"/>
        <v>100</v>
      </c>
      <c r="J2020" s="324"/>
    </row>
    <row r="2021" spans="1:10" s="271" customFormat="1" ht="11.25" x14ac:dyDescent="0.2">
      <c r="A2021" s="295" t="s">
        <v>707</v>
      </c>
      <c r="B2021" s="326">
        <v>929</v>
      </c>
      <c r="C2021" s="296">
        <v>10</v>
      </c>
      <c r="D2021" s="296">
        <v>4</v>
      </c>
      <c r="E2021" s="297">
        <v>1030189074</v>
      </c>
      <c r="F2021" s="298">
        <v>300</v>
      </c>
      <c r="G2021" s="299">
        <v>827</v>
      </c>
      <c r="H2021" s="299">
        <v>827</v>
      </c>
      <c r="I2021" s="289">
        <f t="shared" si="31"/>
        <v>100</v>
      </c>
      <c r="J2021" s="324"/>
    </row>
    <row r="2022" spans="1:10" s="271" customFormat="1" ht="11.25" x14ac:dyDescent="0.2">
      <c r="A2022" s="295" t="s">
        <v>1575</v>
      </c>
      <c r="B2022" s="326">
        <v>929</v>
      </c>
      <c r="C2022" s="296">
        <v>11</v>
      </c>
      <c r="D2022" s="296"/>
      <c r="E2022" s="297"/>
      <c r="F2022" s="298"/>
      <c r="G2022" s="299">
        <v>509674.7</v>
      </c>
      <c r="H2022" s="299">
        <v>508156.2</v>
      </c>
      <c r="I2022" s="289">
        <f t="shared" si="31"/>
        <v>99.702064866080264</v>
      </c>
      <c r="J2022" s="324"/>
    </row>
    <row r="2023" spans="1:10" s="271" customFormat="1" ht="11.25" x14ac:dyDescent="0.2">
      <c r="A2023" s="295" t="s">
        <v>1576</v>
      </c>
      <c r="B2023" s="326">
        <v>929</v>
      </c>
      <c r="C2023" s="296">
        <v>11</v>
      </c>
      <c r="D2023" s="296">
        <v>1</v>
      </c>
      <c r="E2023" s="297"/>
      <c r="F2023" s="298"/>
      <c r="G2023" s="299">
        <v>11591.5</v>
      </c>
      <c r="H2023" s="299">
        <v>11591.5</v>
      </c>
      <c r="I2023" s="289">
        <f t="shared" si="31"/>
        <v>100</v>
      </c>
      <c r="J2023" s="324"/>
    </row>
    <row r="2024" spans="1:10" s="271" customFormat="1" ht="22.5" x14ac:dyDescent="0.2">
      <c r="A2024" s="295" t="s">
        <v>1241</v>
      </c>
      <c r="B2024" s="326">
        <v>929</v>
      </c>
      <c r="C2024" s="296">
        <v>11</v>
      </c>
      <c r="D2024" s="296">
        <v>1</v>
      </c>
      <c r="E2024" s="297">
        <v>1100000000</v>
      </c>
      <c r="F2024" s="298"/>
      <c r="G2024" s="299">
        <v>11591.5</v>
      </c>
      <c r="H2024" s="299">
        <v>11591.5</v>
      </c>
      <c r="I2024" s="289">
        <f t="shared" si="31"/>
        <v>100</v>
      </c>
      <c r="J2024" s="324"/>
    </row>
    <row r="2025" spans="1:10" s="271" customFormat="1" ht="22.5" x14ac:dyDescent="0.2">
      <c r="A2025" s="295" t="s">
        <v>1577</v>
      </c>
      <c r="B2025" s="326">
        <v>929</v>
      </c>
      <c r="C2025" s="296">
        <v>11</v>
      </c>
      <c r="D2025" s="296">
        <v>1</v>
      </c>
      <c r="E2025" s="297">
        <v>1170000000</v>
      </c>
      <c r="F2025" s="298"/>
      <c r="G2025" s="299">
        <v>11591.5</v>
      </c>
      <c r="H2025" s="299">
        <v>11591.5</v>
      </c>
      <c r="I2025" s="289">
        <f t="shared" si="31"/>
        <v>100</v>
      </c>
      <c r="J2025" s="324"/>
    </row>
    <row r="2026" spans="1:10" s="271" customFormat="1" ht="11.25" x14ac:dyDescent="0.2">
      <c r="A2026" s="295" t="s">
        <v>1578</v>
      </c>
      <c r="B2026" s="326">
        <v>929</v>
      </c>
      <c r="C2026" s="296">
        <v>11</v>
      </c>
      <c r="D2026" s="296">
        <v>1</v>
      </c>
      <c r="E2026" s="297">
        <v>1170200000</v>
      </c>
      <c r="F2026" s="298"/>
      <c r="G2026" s="299">
        <v>11591.5</v>
      </c>
      <c r="H2026" s="299">
        <v>11591.5</v>
      </c>
      <c r="I2026" s="289">
        <f t="shared" si="31"/>
        <v>100</v>
      </c>
      <c r="J2026" s="324"/>
    </row>
    <row r="2027" spans="1:10" s="271" customFormat="1" ht="45" x14ac:dyDescent="0.2">
      <c r="A2027" s="295" t="s">
        <v>1579</v>
      </c>
      <c r="B2027" s="326">
        <v>929</v>
      </c>
      <c r="C2027" s="296">
        <v>11</v>
      </c>
      <c r="D2027" s="296">
        <v>1</v>
      </c>
      <c r="E2027" s="297">
        <v>1170248200</v>
      </c>
      <c r="F2027" s="298"/>
      <c r="G2027" s="299">
        <v>11591.5</v>
      </c>
      <c r="H2027" s="299">
        <v>11591.5</v>
      </c>
      <c r="I2027" s="289">
        <f t="shared" si="31"/>
        <v>100</v>
      </c>
      <c r="J2027" s="324"/>
    </row>
    <row r="2028" spans="1:10" s="271" customFormat="1" ht="22.5" x14ac:dyDescent="0.2">
      <c r="A2028" s="295" t="s">
        <v>724</v>
      </c>
      <c r="B2028" s="326">
        <v>929</v>
      </c>
      <c r="C2028" s="296">
        <v>11</v>
      </c>
      <c r="D2028" s="296">
        <v>1</v>
      </c>
      <c r="E2028" s="297">
        <v>1170248200</v>
      </c>
      <c r="F2028" s="298">
        <v>600</v>
      </c>
      <c r="G2028" s="299">
        <v>11591.5</v>
      </c>
      <c r="H2028" s="299">
        <v>11591.5</v>
      </c>
      <c r="I2028" s="289">
        <f t="shared" si="31"/>
        <v>100</v>
      </c>
      <c r="J2028" s="324"/>
    </row>
    <row r="2029" spans="1:10" s="271" customFormat="1" ht="11.25" x14ac:dyDescent="0.2">
      <c r="A2029" s="295" t="s">
        <v>1580</v>
      </c>
      <c r="B2029" s="326">
        <v>929</v>
      </c>
      <c r="C2029" s="296">
        <v>11</v>
      </c>
      <c r="D2029" s="296">
        <v>2</v>
      </c>
      <c r="E2029" s="297"/>
      <c r="F2029" s="298"/>
      <c r="G2029" s="299">
        <v>140335.4</v>
      </c>
      <c r="H2029" s="299">
        <v>140335.4</v>
      </c>
      <c r="I2029" s="289">
        <f t="shared" si="31"/>
        <v>100</v>
      </c>
      <c r="J2029" s="324"/>
    </row>
    <row r="2030" spans="1:10" s="271" customFormat="1" ht="22.5" x14ac:dyDescent="0.2">
      <c r="A2030" s="295" t="s">
        <v>1241</v>
      </c>
      <c r="B2030" s="326">
        <v>929</v>
      </c>
      <c r="C2030" s="296">
        <v>11</v>
      </c>
      <c r="D2030" s="296">
        <v>2</v>
      </c>
      <c r="E2030" s="297">
        <v>1100000000</v>
      </c>
      <c r="F2030" s="298"/>
      <c r="G2030" s="299">
        <v>140335.4</v>
      </c>
      <c r="H2030" s="299">
        <v>140335.4</v>
      </c>
      <c r="I2030" s="289">
        <f t="shared" si="31"/>
        <v>100</v>
      </c>
      <c r="J2030" s="324"/>
    </row>
    <row r="2031" spans="1:10" s="271" customFormat="1" ht="11.25" x14ac:dyDescent="0.2">
      <c r="A2031" s="295" t="s">
        <v>1581</v>
      </c>
      <c r="B2031" s="326">
        <v>929</v>
      </c>
      <c r="C2031" s="296">
        <v>11</v>
      </c>
      <c r="D2031" s="296">
        <v>2</v>
      </c>
      <c r="E2031" s="297">
        <v>1120000000</v>
      </c>
      <c r="F2031" s="298"/>
      <c r="G2031" s="299">
        <v>6906.4</v>
      </c>
      <c r="H2031" s="299">
        <v>6906.4</v>
      </c>
      <c r="I2031" s="289">
        <f t="shared" si="31"/>
        <v>100</v>
      </c>
      <c r="J2031" s="324"/>
    </row>
    <row r="2032" spans="1:10" s="271" customFormat="1" ht="11.25" x14ac:dyDescent="0.2">
      <c r="A2032" s="295" t="s">
        <v>1582</v>
      </c>
      <c r="B2032" s="326">
        <v>929</v>
      </c>
      <c r="C2032" s="296">
        <v>11</v>
      </c>
      <c r="D2032" s="296">
        <v>2</v>
      </c>
      <c r="E2032" s="297" t="s">
        <v>1583</v>
      </c>
      <c r="F2032" s="298"/>
      <c r="G2032" s="299">
        <v>6906.4</v>
      </c>
      <c r="H2032" s="299">
        <v>6906.4</v>
      </c>
      <c r="I2032" s="289">
        <f t="shared" si="31"/>
        <v>100</v>
      </c>
      <c r="J2032" s="324"/>
    </row>
    <row r="2033" spans="1:10" s="271" customFormat="1" ht="22.5" x14ac:dyDescent="0.2">
      <c r="A2033" s="295" t="s">
        <v>1584</v>
      </c>
      <c r="B2033" s="326">
        <v>929</v>
      </c>
      <c r="C2033" s="296">
        <v>11</v>
      </c>
      <c r="D2033" s="296">
        <v>2</v>
      </c>
      <c r="E2033" s="297" t="s">
        <v>1585</v>
      </c>
      <c r="F2033" s="298"/>
      <c r="G2033" s="299">
        <v>6906.4</v>
      </c>
      <c r="H2033" s="299">
        <v>6906.4</v>
      </c>
      <c r="I2033" s="289">
        <f t="shared" si="31"/>
        <v>100</v>
      </c>
      <c r="J2033" s="324"/>
    </row>
    <row r="2034" spans="1:10" s="271" customFormat="1" ht="11.25" x14ac:dyDescent="0.2">
      <c r="A2034" s="295" t="s">
        <v>698</v>
      </c>
      <c r="B2034" s="326">
        <v>929</v>
      </c>
      <c r="C2034" s="296">
        <v>11</v>
      </c>
      <c r="D2034" s="296">
        <v>2</v>
      </c>
      <c r="E2034" s="297" t="s">
        <v>1585</v>
      </c>
      <c r="F2034" s="298">
        <v>200</v>
      </c>
      <c r="G2034" s="299">
        <v>6906.4</v>
      </c>
      <c r="H2034" s="299">
        <v>6906.4</v>
      </c>
      <c r="I2034" s="289">
        <f t="shared" si="31"/>
        <v>100</v>
      </c>
      <c r="J2034" s="324"/>
    </row>
    <row r="2035" spans="1:10" s="271" customFormat="1" ht="22.5" x14ac:dyDescent="0.2">
      <c r="A2035" s="295" t="s">
        <v>1586</v>
      </c>
      <c r="B2035" s="326">
        <v>929</v>
      </c>
      <c r="C2035" s="296">
        <v>11</v>
      </c>
      <c r="D2035" s="296">
        <v>2</v>
      </c>
      <c r="E2035" s="297">
        <v>1150000000</v>
      </c>
      <c r="F2035" s="298"/>
      <c r="G2035" s="299">
        <v>47046.8</v>
      </c>
      <c r="H2035" s="299">
        <v>47046.8</v>
      </c>
      <c r="I2035" s="289">
        <f t="shared" si="31"/>
        <v>100</v>
      </c>
      <c r="J2035" s="324"/>
    </row>
    <row r="2036" spans="1:10" s="271" customFormat="1" ht="33.75" x14ac:dyDescent="0.2">
      <c r="A2036" s="295" t="s">
        <v>1587</v>
      </c>
      <c r="B2036" s="326">
        <v>929</v>
      </c>
      <c r="C2036" s="296">
        <v>11</v>
      </c>
      <c r="D2036" s="296">
        <v>2</v>
      </c>
      <c r="E2036" s="297">
        <v>1150048790</v>
      </c>
      <c r="F2036" s="298"/>
      <c r="G2036" s="299">
        <v>47046.8</v>
      </c>
      <c r="H2036" s="299">
        <v>47046.8</v>
      </c>
      <c r="I2036" s="289">
        <f t="shared" si="31"/>
        <v>100</v>
      </c>
      <c r="J2036" s="324"/>
    </row>
    <row r="2037" spans="1:10" s="271" customFormat="1" ht="22.5" x14ac:dyDescent="0.2">
      <c r="A2037" s="295" t="s">
        <v>724</v>
      </c>
      <c r="B2037" s="326">
        <v>929</v>
      </c>
      <c r="C2037" s="296">
        <v>11</v>
      </c>
      <c r="D2037" s="296">
        <v>2</v>
      </c>
      <c r="E2037" s="297">
        <v>1150048790</v>
      </c>
      <c r="F2037" s="298">
        <v>600</v>
      </c>
      <c r="G2037" s="299">
        <v>47046.8</v>
      </c>
      <c r="H2037" s="299">
        <v>47046.8</v>
      </c>
      <c r="I2037" s="289">
        <f t="shared" si="31"/>
        <v>100</v>
      </c>
      <c r="J2037" s="324"/>
    </row>
    <row r="2038" spans="1:10" s="271" customFormat="1" ht="33.75" x14ac:dyDescent="0.2">
      <c r="A2038" s="295" t="s">
        <v>1588</v>
      </c>
      <c r="B2038" s="326">
        <v>929</v>
      </c>
      <c r="C2038" s="296">
        <v>11</v>
      </c>
      <c r="D2038" s="296">
        <v>2</v>
      </c>
      <c r="E2038" s="297">
        <v>1160000000</v>
      </c>
      <c r="F2038" s="298"/>
      <c r="G2038" s="299">
        <v>8282.6</v>
      </c>
      <c r="H2038" s="299">
        <v>8282.6</v>
      </c>
      <c r="I2038" s="289">
        <f t="shared" si="31"/>
        <v>100</v>
      </c>
      <c r="J2038" s="324"/>
    </row>
    <row r="2039" spans="1:10" s="271" customFormat="1" ht="11.25" x14ac:dyDescent="0.2">
      <c r="A2039" s="295" t="s">
        <v>1589</v>
      </c>
      <c r="B2039" s="326">
        <v>929</v>
      </c>
      <c r="C2039" s="296">
        <v>11</v>
      </c>
      <c r="D2039" s="296">
        <v>2</v>
      </c>
      <c r="E2039" s="297" t="s">
        <v>1590</v>
      </c>
      <c r="F2039" s="298"/>
      <c r="G2039" s="299">
        <v>8282.6</v>
      </c>
      <c r="H2039" s="299">
        <v>8282.6</v>
      </c>
      <c r="I2039" s="289">
        <f t="shared" si="31"/>
        <v>100</v>
      </c>
      <c r="J2039" s="324"/>
    </row>
    <row r="2040" spans="1:10" s="271" customFormat="1" ht="22.5" x14ac:dyDescent="0.2">
      <c r="A2040" s="295" t="s">
        <v>1591</v>
      </c>
      <c r="B2040" s="326">
        <v>929</v>
      </c>
      <c r="C2040" s="296">
        <v>11</v>
      </c>
      <c r="D2040" s="296">
        <v>2</v>
      </c>
      <c r="E2040" s="297" t="s">
        <v>1592</v>
      </c>
      <c r="F2040" s="298"/>
      <c r="G2040" s="299">
        <v>8282.6</v>
      </c>
      <c r="H2040" s="299">
        <v>8282.6</v>
      </c>
      <c r="I2040" s="289">
        <f t="shared" si="31"/>
        <v>100</v>
      </c>
      <c r="J2040" s="324"/>
    </row>
    <row r="2041" spans="1:10" s="271" customFormat="1" ht="22.5" x14ac:dyDescent="0.2">
      <c r="A2041" s="295" t="s">
        <v>724</v>
      </c>
      <c r="B2041" s="326">
        <v>929</v>
      </c>
      <c r="C2041" s="296">
        <v>11</v>
      </c>
      <c r="D2041" s="296">
        <v>2</v>
      </c>
      <c r="E2041" s="297" t="s">
        <v>1592</v>
      </c>
      <c r="F2041" s="298">
        <v>600</v>
      </c>
      <c r="G2041" s="299">
        <v>8282.6</v>
      </c>
      <c r="H2041" s="299">
        <v>8282.6</v>
      </c>
      <c r="I2041" s="289">
        <f t="shared" si="31"/>
        <v>100</v>
      </c>
      <c r="J2041" s="324"/>
    </row>
    <row r="2042" spans="1:10" s="271" customFormat="1" ht="22.5" x14ac:dyDescent="0.2">
      <c r="A2042" s="295" t="s">
        <v>1577</v>
      </c>
      <c r="B2042" s="326">
        <v>929</v>
      </c>
      <c r="C2042" s="296">
        <v>11</v>
      </c>
      <c r="D2042" s="296">
        <v>2</v>
      </c>
      <c r="E2042" s="297">
        <v>1170000000</v>
      </c>
      <c r="F2042" s="298"/>
      <c r="G2042" s="299">
        <v>78099.600000000006</v>
      </c>
      <c r="H2042" s="299">
        <v>78099.600000000006</v>
      </c>
      <c r="I2042" s="289">
        <f t="shared" si="31"/>
        <v>100</v>
      </c>
      <c r="J2042" s="324"/>
    </row>
    <row r="2043" spans="1:10" s="271" customFormat="1" ht="11.25" x14ac:dyDescent="0.2">
      <c r="A2043" s="295" t="s">
        <v>1589</v>
      </c>
      <c r="B2043" s="326">
        <v>929</v>
      </c>
      <c r="C2043" s="296">
        <v>11</v>
      </c>
      <c r="D2043" s="296">
        <v>2</v>
      </c>
      <c r="E2043" s="297" t="s">
        <v>1593</v>
      </c>
      <c r="F2043" s="298"/>
      <c r="G2043" s="299">
        <v>78099.600000000006</v>
      </c>
      <c r="H2043" s="299">
        <v>78099.600000000006</v>
      </c>
      <c r="I2043" s="289">
        <f t="shared" si="31"/>
        <v>100</v>
      </c>
      <c r="J2043" s="324"/>
    </row>
    <row r="2044" spans="1:10" s="271" customFormat="1" ht="33.75" x14ac:dyDescent="0.2">
      <c r="A2044" s="295" t="s">
        <v>1594</v>
      </c>
      <c r="B2044" s="326">
        <v>929</v>
      </c>
      <c r="C2044" s="296">
        <v>11</v>
      </c>
      <c r="D2044" s="296">
        <v>2</v>
      </c>
      <c r="E2044" s="297" t="s">
        <v>1595</v>
      </c>
      <c r="F2044" s="298"/>
      <c r="G2044" s="299">
        <v>78099.600000000006</v>
      </c>
      <c r="H2044" s="299">
        <v>78099.600000000006</v>
      </c>
      <c r="I2044" s="289">
        <f t="shared" si="31"/>
        <v>100</v>
      </c>
      <c r="J2044" s="324"/>
    </row>
    <row r="2045" spans="1:10" s="271" customFormat="1" ht="11.25" x14ac:dyDescent="0.2">
      <c r="A2045" s="295" t="s">
        <v>698</v>
      </c>
      <c r="B2045" s="326">
        <v>929</v>
      </c>
      <c r="C2045" s="296">
        <v>11</v>
      </c>
      <c r="D2045" s="296">
        <v>2</v>
      </c>
      <c r="E2045" s="297" t="s">
        <v>1595</v>
      </c>
      <c r="F2045" s="298">
        <v>200</v>
      </c>
      <c r="G2045" s="299">
        <v>8714</v>
      </c>
      <c r="H2045" s="299">
        <v>8714</v>
      </c>
      <c r="I2045" s="289">
        <f t="shared" si="31"/>
        <v>100</v>
      </c>
      <c r="J2045" s="324"/>
    </row>
    <row r="2046" spans="1:10" s="271" customFormat="1" ht="11.25" x14ac:dyDescent="0.2">
      <c r="A2046" s="295" t="s">
        <v>710</v>
      </c>
      <c r="B2046" s="326">
        <v>929</v>
      </c>
      <c r="C2046" s="296">
        <v>11</v>
      </c>
      <c r="D2046" s="296">
        <v>2</v>
      </c>
      <c r="E2046" s="297" t="s">
        <v>1595</v>
      </c>
      <c r="F2046" s="298">
        <v>500</v>
      </c>
      <c r="G2046" s="299">
        <v>69385.600000000006</v>
      </c>
      <c r="H2046" s="299">
        <v>69385.600000000006</v>
      </c>
      <c r="I2046" s="289">
        <f t="shared" si="31"/>
        <v>100</v>
      </c>
      <c r="J2046" s="324"/>
    </row>
    <row r="2047" spans="1:10" s="271" customFormat="1" ht="11.25" x14ac:dyDescent="0.2">
      <c r="A2047" s="295" t="s">
        <v>1596</v>
      </c>
      <c r="B2047" s="326">
        <v>929</v>
      </c>
      <c r="C2047" s="296">
        <v>11</v>
      </c>
      <c r="D2047" s="296">
        <v>3</v>
      </c>
      <c r="E2047" s="297"/>
      <c r="F2047" s="298"/>
      <c r="G2047" s="299">
        <v>342767.7</v>
      </c>
      <c r="H2047" s="299">
        <v>341390.7</v>
      </c>
      <c r="I2047" s="289">
        <f t="shared" si="31"/>
        <v>99.598270198738092</v>
      </c>
      <c r="J2047" s="324"/>
    </row>
    <row r="2048" spans="1:10" s="271" customFormat="1" ht="22.5" x14ac:dyDescent="0.2">
      <c r="A2048" s="295" t="s">
        <v>1241</v>
      </c>
      <c r="B2048" s="326">
        <v>929</v>
      </c>
      <c r="C2048" s="296">
        <v>11</v>
      </c>
      <c r="D2048" s="296">
        <v>3</v>
      </c>
      <c r="E2048" s="297">
        <v>1100000000</v>
      </c>
      <c r="F2048" s="298"/>
      <c r="G2048" s="299">
        <v>336259.8</v>
      </c>
      <c r="H2048" s="299">
        <v>334882.8</v>
      </c>
      <c r="I2048" s="289">
        <f t="shared" si="31"/>
        <v>99.590495206385071</v>
      </c>
      <c r="J2048" s="324"/>
    </row>
    <row r="2049" spans="1:10" s="271" customFormat="1" ht="11.25" x14ac:dyDescent="0.2">
      <c r="A2049" s="295" t="s">
        <v>1581</v>
      </c>
      <c r="B2049" s="326">
        <v>929</v>
      </c>
      <c r="C2049" s="296">
        <v>11</v>
      </c>
      <c r="D2049" s="296">
        <v>3</v>
      </c>
      <c r="E2049" s="297">
        <v>1120000000</v>
      </c>
      <c r="F2049" s="298"/>
      <c r="G2049" s="299">
        <v>224277</v>
      </c>
      <c r="H2049" s="299">
        <v>222918</v>
      </c>
      <c r="I2049" s="289">
        <f t="shared" si="31"/>
        <v>99.394052889953045</v>
      </c>
      <c r="J2049" s="324"/>
    </row>
    <row r="2050" spans="1:10" s="271" customFormat="1" ht="22.5" x14ac:dyDescent="0.2">
      <c r="A2050" s="295" t="s">
        <v>1597</v>
      </c>
      <c r="B2050" s="326">
        <v>929</v>
      </c>
      <c r="C2050" s="296">
        <v>11</v>
      </c>
      <c r="D2050" s="296">
        <v>3</v>
      </c>
      <c r="E2050" s="297">
        <v>1120100000</v>
      </c>
      <c r="F2050" s="298"/>
      <c r="G2050" s="299">
        <v>220437.9</v>
      </c>
      <c r="H2050" s="299">
        <v>219078.9</v>
      </c>
      <c r="I2050" s="289">
        <f t="shared" si="31"/>
        <v>99.383499842812867</v>
      </c>
      <c r="J2050" s="324"/>
    </row>
    <row r="2051" spans="1:10" s="271" customFormat="1" ht="22.5" x14ac:dyDescent="0.2">
      <c r="A2051" s="295" t="s">
        <v>1598</v>
      </c>
      <c r="B2051" s="326">
        <v>929</v>
      </c>
      <c r="C2051" s="296">
        <v>11</v>
      </c>
      <c r="D2051" s="296">
        <v>3</v>
      </c>
      <c r="E2051" s="297">
        <v>1120148200</v>
      </c>
      <c r="F2051" s="298"/>
      <c r="G2051" s="299">
        <v>11631.7</v>
      </c>
      <c r="H2051" s="299">
        <v>10899.7</v>
      </c>
      <c r="I2051" s="289">
        <f t="shared" si="31"/>
        <v>93.706852824608617</v>
      </c>
      <c r="J2051" s="324"/>
    </row>
    <row r="2052" spans="1:10" s="271" customFormat="1" ht="22.5" x14ac:dyDescent="0.2">
      <c r="A2052" s="295" t="s">
        <v>724</v>
      </c>
      <c r="B2052" s="326">
        <v>929</v>
      </c>
      <c r="C2052" s="296">
        <v>11</v>
      </c>
      <c r="D2052" s="296">
        <v>3</v>
      </c>
      <c r="E2052" s="297">
        <v>1120148200</v>
      </c>
      <c r="F2052" s="298">
        <v>600</v>
      </c>
      <c r="G2052" s="299">
        <v>11631.7</v>
      </c>
      <c r="H2052" s="299">
        <v>10899.7</v>
      </c>
      <c r="I2052" s="289">
        <f t="shared" si="31"/>
        <v>93.706852824608617</v>
      </c>
      <c r="J2052" s="324"/>
    </row>
    <row r="2053" spans="1:10" s="271" customFormat="1" ht="45" x14ac:dyDescent="0.2">
      <c r="A2053" s="295" t="s">
        <v>1599</v>
      </c>
      <c r="B2053" s="326">
        <v>929</v>
      </c>
      <c r="C2053" s="296">
        <v>11</v>
      </c>
      <c r="D2053" s="296">
        <v>3</v>
      </c>
      <c r="E2053" s="297">
        <v>1120148310</v>
      </c>
      <c r="F2053" s="298"/>
      <c r="G2053" s="299">
        <v>25087.4</v>
      </c>
      <c r="H2053" s="299">
        <v>25079.200000000001</v>
      </c>
      <c r="I2053" s="289">
        <f t="shared" si="31"/>
        <v>99.967314269314471</v>
      </c>
      <c r="J2053" s="324"/>
    </row>
    <row r="2054" spans="1:10" s="271" customFormat="1" ht="22.5" x14ac:dyDescent="0.2">
      <c r="A2054" s="295" t="s">
        <v>724</v>
      </c>
      <c r="B2054" s="326">
        <v>929</v>
      </c>
      <c r="C2054" s="296">
        <v>11</v>
      </c>
      <c r="D2054" s="296">
        <v>3</v>
      </c>
      <c r="E2054" s="297">
        <v>1120148310</v>
      </c>
      <c r="F2054" s="298">
        <v>600</v>
      </c>
      <c r="G2054" s="299">
        <v>25087.4</v>
      </c>
      <c r="H2054" s="299">
        <v>25079.200000000001</v>
      </c>
      <c r="I2054" s="289">
        <f t="shared" si="31"/>
        <v>99.967314269314471</v>
      </c>
      <c r="J2054" s="324"/>
    </row>
    <row r="2055" spans="1:10" s="271" customFormat="1" ht="45" x14ac:dyDescent="0.2">
      <c r="A2055" s="295" t="s">
        <v>1600</v>
      </c>
      <c r="B2055" s="326">
        <v>929</v>
      </c>
      <c r="C2055" s="296">
        <v>11</v>
      </c>
      <c r="D2055" s="296">
        <v>3</v>
      </c>
      <c r="E2055" s="297">
        <v>1120148320</v>
      </c>
      <c r="F2055" s="298"/>
      <c r="G2055" s="299">
        <v>22917.5</v>
      </c>
      <c r="H2055" s="299">
        <v>22787.4</v>
      </c>
      <c r="I2055" s="289">
        <f t="shared" si="31"/>
        <v>99.432311552307198</v>
      </c>
      <c r="J2055" s="324"/>
    </row>
    <row r="2056" spans="1:10" s="271" customFormat="1" ht="22.5" x14ac:dyDescent="0.2">
      <c r="A2056" s="295" t="s">
        <v>724</v>
      </c>
      <c r="B2056" s="326">
        <v>929</v>
      </c>
      <c r="C2056" s="296">
        <v>11</v>
      </c>
      <c r="D2056" s="296">
        <v>3</v>
      </c>
      <c r="E2056" s="297">
        <v>1120148320</v>
      </c>
      <c r="F2056" s="298">
        <v>600</v>
      </c>
      <c r="G2056" s="299">
        <v>22917.5</v>
      </c>
      <c r="H2056" s="299">
        <v>22787.4</v>
      </c>
      <c r="I2056" s="289">
        <f t="shared" si="31"/>
        <v>99.432311552307198</v>
      </c>
      <c r="J2056" s="324"/>
    </row>
    <row r="2057" spans="1:10" s="271" customFormat="1" ht="45" x14ac:dyDescent="0.2">
      <c r="A2057" s="295" t="s">
        <v>1601</v>
      </c>
      <c r="B2057" s="326">
        <v>929</v>
      </c>
      <c r="C2057" s="296">
        <v>11</v>
      </c>
      <c r="D2057" s="296">
        <v>3</v>
      </c>
      <c r="E2057" s="297">
        <v>1120148330</v>
      </c>
      <c r="F2057" s="298"/>
      <c r="G2057" s="299">
        <v>32377.200000000001</v>
      </c>
      <c r="H2057" s="299">
        <v>32332.7</v>
      </c>
      <c r="I2057" s="289">
        <f t="shared" si="31"/>
        <v>99.862557602263323</v>
      </c>
      <c r="J2057" s="324"/>
    </row>
    <row r="2058" spans="1:10" s="271" customFormat="1" ht="22.5" x14ac:dyDescent="0.2">
      <c r="A2058" s="295" t="s">
        <v>724</v>
      </c>
      <c r="B2058" s="326">
        <v>929</v>
      </c>
      <c r="C2058" s="296">
        <v>11</v>
      </c>
      <c r="D2058" s="296">
        <v>3</v>
      </c>
      <c r="E2058" s="297">
        <v>1120148330</v>
      </c>
      <c r="F2058" s="298">
        <v>600</v>
      </c>
      <c r="G2058" s="299">
        <v>32377.200000000001</v>
      </c>
      <c r="H2058" s="299">
        <v>32332.7</v>
      </c>
      <c r="I2058" s="289">
        <f t="shared" si="31"/>
        <v>99.862557602263323</v>
      </c>
      <c r="J2058" s="324"/>
    </row>
    <row r="2059" spans="1:10" s="271" customFormat="1" ht="45" x14ac:dyDescent="0.2">
      <c r="A2059" s="295" t="s">
        <v>1602</v>
      </c>
      <c r="B2059" s="326">
        <v>929</v>
      </c>
      <c r="C2059" s="296">
        <v>11</v>
      </c>
      <c r="D2059" s="296">
        <v>3</v>
      </c>
      <c r="E2059" s="297">
        <v>1120148340</v>
      </c>
      <c r="F2059" s="298"/>
      <c r="G2059" s="299">
        <v>23466.400000000001</v>
      </c>
      <c r="H2059" s="299">
        <v>23361.1</v>
      </c>
      <c r="I2059" s="289">
        <f t="shared" si="31"/>
        <v>99.551273309923957</v>
      </c>
      <c r="J2059" s="324"/>
    </row>
    <row r="2060" spans="1:10" s="271" customFormat="1" ht="22.5" x14ac:dyDescent="0.2">
      <c r="A2060" s="295" t="s">
        <v>724</v>
      </c>
      <c r="B2060" s="326">
        <v>929</v>
      </c>
      <c r="C2060" s="296">
        <v>11</v>
      </c>
      <c r="D2060" s="296">
        <v>3</v>
      </c>
      <c r="E2060" s="297">
        <v>1120148340</v>
      </c>
      <c r="F2060" s="298">
        <v>600</v>
      </c>
      <c r="G2060" s="299">
        <v>23466.400000000001</v>
      </c>
      <c r="H2060" s="299">
        <v>23361.1</v>
      </c>
      <c r="I2060" s="289">
        <f t="shared" si="31"/>
        <v>99.551273309923957</v>
      </c>
      <c r="J2060" s="324"/>
    </row>
    <row r="2061" spans="1:10" s="271" customFormat="1" ht="45" x14ac:dyDescent="0.2">
      <c r="A2061" s="295" t="s">
        <v>1603</v>
      </c>
      <c r="B2061" s="326">
        <v>929</v>
      </c>
      <c r="C2061" s="296">
        <v>11</v>
      </c>
      <c r="D2061" s="296">
        <v>3</v>
      </c>
      <c r="E2061" s="297">
        <v>1120148350</v>
      </c>
      <c r="F2061" s="298"/>
      <c r="G2061" s="299">
        <v>20944.3</v>
      </c>
      <c r="H2061" s="299">
        <v>20928.8</v>
      </c>
      <c r="I2061" s="289">
        <f t="shared" si="31"/>
        <v>99.925994184575273</v>
      </c>
      <c r="J2061" s="324"/>
    </row>
    <row r="2062" spans="1:10" s="271" customFormat="1" ht="22.5" x14ac:dyDescent="0.2">
      <c r="A2062" s="295" t="s">
        <v>724</v>
      </c>
      <c r="B2062" s="326">
        <v>929</v>
      </c>
      <c r="C2062" s="296">
        <v>11</v>
      </c>
      <c r="D2062" s="296">
        <v>3</v>
      </c>
      <c r="E2062" s="297">
        <v>1120148350</v>
      </c>
      <c r="F2062" s="298">
        <v>600</v>
      </c>
      <c r="G2062" s="299">
        <v>20944.3</v>
      </c>
      <c r="H2062" s="299">
        <v>20928.8</v>
      </c>
      <c r="I2062" s="289">
        <f t="shared" ref="I2062:I2125" si="32">+H2062/G2062*100</f>
        <v>99.925994184575273</v>
      </c>
      <c r="J2062" s="324"/>
    </row>
    <row r="2063" spans="1:10" s="271" customFormat="1" ht="45" x14ac:dyDescent="0.2">
      <c r="A2063" s="295" t="s">
        <v>1604</v>
      </c>
      <c r="B2063" s="326">
        <v>929</v>
      </c>
      <c r="C2063" s="296">
        <v>11</v>
      </c>
      <c r="D2063" s="296">
        <v>3</v>
      </c>
      <c r="E2063" s="297">
        <v>1120148360</v>
      </c>
      <c r="F2063" s="298"/>
      <c r="G2063" s="299">
        <v>18060</v>
      </c>
      <c r="H2063" s="299">
        <v>18031.3</v>
      </c>
      <c r="I2063" s="289">
        <f t="shared" si="32"/>
        <v>99.841085271317837</v>
      </c>
      <c r="J2063" s="324"/>
    </row>
    <row r="2064" spans="1:10" s="271" customFormat="1" ht="22.5" x14ac:dyDescent="0.2">
      <c r="A2064" s="295" t="s">
        <v>724</v>
      </c>
      <c r="B2064" s="326">
        <v>929</v>
      </c>
      <c r="C2064" s="296">
        <v>11</v>
      </c>
      <c r="D2064" s="296">
        <v>3</v>
      </c>
      <c r="E2064" s="297">
        <v>1120148360</v>
      </c>
      <c r="F2064" s="298">
        <v>600</v>
      </c>
      <c r="G2064" s="299">
        <v>18060</v>
      </c>
      <c r="H2064" s="299">
        <v>18031.3</v>
      </c>
      <c r="I2064" s="289">
        <f t="shared" si="32"/>
        <v>99.841085271317837</v>
      </c>
      <c r="J2064" s="324"/>
    </row>
    <row r="2065" spans="1:10" s="271" customFormat="1" ht="45" x14ac:dyDescent="0.2">
      <c r="A2065" s="295" t="s">
        <v>1605</v>
      </c>
      <c r="B2065" s="326">
        <v>929</v>
      </c>
      <c r="C2065" s="296">
        <v>11</v>
      </c>
      <c r="D2065" s="296">
        <v>3</v>
      </c>
      <c r="E2065" s="297">
        <v>1120148370</v>
      </c>
      <c r="F2065" s="298"/>
      <c r="G2065" s="299">
        <v>20336.2</v>
      </c>
      <c r="H2065" s="299">
        <v>20082.400000000001</v>
      </c>
      <c r="I2065" s="289">
        <f t="shared" si="32"/>
        <v>98.751979229157854</v>
      </c>
      <c r="J2065" s="324"/>
    </row>
    <row r="2066" spans="1:10" s="271" customFormat="1" ht="22.5" x14ac:dyDescent="0.2">
      <c r="A2066" s="295" t="s">
        <v>724</v>
      </c>
      <c r="B2066" s="326">
        <v>929</v>
      </c>
      <c r="C2066" s="296">
        <v>11</v>
      </c>
      <c r="D2066" s="296">
        <v>3</v>
      </c>
      <c r="E2066" s="297">
        <v>1120148370</v>
      </c>
      <c r="F2066" s="298">
        <v>600</v>
      </c>
      <c r="G2066" s="299">
        <v>20336.2</v>
      </c>
      <c r="H2066" s="299">
        <v>20082.400000000001</v>
      </c>
      <c r="I2066" s="289">
        <f t="shared" si="32"/>
        <v>98.751979229157854</v>
      </c>
      <c r="J2066" s="324"/>
    </row>
    <row r="2067" spans="1:10" s="271" customFormat="1" ht="45" x14ac:dyDescent="0.2">
      <c r="A2067" s="295" t="s">
        <v>1606</v>
      </c>
      <c r="B2067" s="326">
        <v>929</v>
      </c>
      <c r="C2067" s="296">
        <v>11</v>
      </c>
      <c r="D2067" s="296">
        <v>3</v>
      </c>
      <c r="E2067" s="297">
        <v>1120148400</v>
      </c>
      <c r="F2067" s="298"/>
      <c r="G2067" s="299">
        <v>29638.1</v>
      </c>
      <c r="H2067" s="299">
        <v>29633.3</v>
      </c>
      <c r="I2067" s="289">
        <f t="shared" si="32"/>
        <v>99.983804629851448</v>
      </c>
      <c r="J2067" s="324"/>
    </row>
    <row r="2068" spans="1:10" s="271" customFormat="1" ht="22.5" x14ac:dyDescent="0.2">
      <c r="A2068" s="295" t="s">
        <v>724</v>
      </c>
      <c r="B2068" s="326">
        <v>929</v>
      </c>
      <c r="C2068" s="296">
        <v>11</v>
      </c>
      <c r="D2068" s="296">
        <v>3</v>
      </c>
      <c r="E2068" s="297">
        <v>1120148400</v>
      </c>
      <c r="F2068" s="298">
        <v>600</v>
      </c>
      <c r="G2068" s="299">
        <v>29638.1</v>
      </c>
      <c r="H2068" s="299">
        <v>29633.3</v>
      </c>
      <c r="I2068" s="289">
        <f t="shared" si="32"/>
        <v>99.983804629851448</v>
      </c>
      <c r="J2068" s="324"/>
    </row>
    <row r="2069" spans="1:10" s="271" customFormat="1" ht="45" x14ac:dyDescent="0.2">
      <c r="A2069" s="295" t="s">
        <v>1607</v>
      </c>
      <c r="B2069" s="326">
        <v>929</v>
      </c>
      <c r="C2069" s="296">
        <v>11</v>
      </c>
      <c r="D2069" s="296">
        <v>3</v>
      </c>
      <c r="E2069" s="297">
        <v>1120148700</v>
      </c>
      <c r="F2069" s="298"/>
      <c r="G2069" s="299">
        <v>15979.1</v>
      </c>
      <c r="H2069" s="299">
        <v>15943</v>
      </c>
      <c r="I2069" s="289">
        <f t="shared" si="32"/>
        <v>99.774079891858733</v>
      </c>
      <c r="J2069" s="324"/>
    </row>
    <row r="2070" spans="1:10" s="271" customFormat="1" ht="22.5" x14ac:dyDescent="0.2">
      <c r="A2070" s="295" t="s">
        <v>724</v>
      </c>
      <c r="B2070" s="326">
        <v>929</v>
      </c>
      <c r="C2070" s="296">
        <v>11</v>
      </c>
      <c r="D2070" s="296">
        <v>3</v>
      </c>
      <c r="E2070" s="297">
        <v>1120148700</v>
      </c>
      <c r="F2070" s="298">
        <v>600</v>
      </c>
      <c r="G2070" s="299">
        <v>15979.1</v>
      </c>
      <c r="H2070" s="299">
        <v>15943</v>
      </c>
      <c r="I2070" s="289">
        <f t="shared" si="32"/>
        <v>99.774079891858733</v>
      </c>
      <c r="J2070" s="324"/>
    </row>
    <row r="2071" spans="1:10" s="271" customFormat="1" ht="11.25" x14ac:dyDescent="0.2">
      <c r="A2071" s="295" t="s">
        <v>1582</v>
      </c>
      <c r="B2071" s="326">
        <v>929</v>
      </c>
      <c r="C2071" s="296">
        <v>11</v>
      </c>
      <c r="D2071" s="296">
        <v>3</v>
      </c>
      <c r="E2071" s="297" t="s">
        <v>1583</v>
      </c>
      <c r="F2071" s="298"/>
      <c r="G2071" s="299">
        <v>3839.1</v>
      </c>
      <c r="H2071" s="299">
        <v>3839.1</v>
      </c>
      <c r="I2071" s="289">
        <f t="shared" si="32"/>
        <v>100</v>
      </c>
      <c r="J2071" s="324"/>
    </row>
    <row r="2072" spans="1:10" s="271" customFormat="1" ht="22.5" x14ac:dyDescent="0.2">
      <c r="A2072" s="295" t="s">
        <v>1608</v>
      </c>
      <c r="B2072" s="326">
        <v>929</v>
      </c>
      <c r="C2072" s="296">
        <v>11</v>
      </c>
      <c r="D2072" s="296">
        <v>3</v>
      </c>
      <c r="E2072" s="297" t="s">
        <v>1609</v>
      </c>
      <c r="F2072" s="298"/>
      <c r="G2072" s="299">
        <v>3839.1</v>
      </c>
      <c r="H2072" s="299">
        <v>3839.1</v>
      </c>
      <c r="I2072" s="289">
        <f t="shared" si="32"/>
        <v>100</v>
      </c>
      <c r="J2072" s="324"/>
    </row>
    <row r="2073" spans="1:10" s="271" customFormat="1" ht="11.25" x14ac:dyDescent="0.2">
      <c r="A2073" s="295" t="s">
        <v>707</v>
      </c>
      <c r="B2073" s="326">
        <v>929</v>
      </c>
      <c r="C2073" s="296">
        <v>11</v>
      </c>
      <c r="D2073" s="296">
        <v>3</v>
      </c>
      <c r="E2073" s="297" t="s">
        <v>1609</v>
      </c>
      <c r="F2073" s="298">
        <v>300</v>
      </c>
      <c r="G2073" s="299">
        <v>383.9</v>
      </c>
      <c r="H2073" s="299">
        <v>383.9</v>
      </c>
      <c r="I2073" s="289">
        <f t="shared" si="32"/>
        <v>100</v>
      </c>
      <c r="J2073" s="324"/>
    </row>
    <row r="2074" spans="1:10" s="271" customFormat="1" ht="22.5" x14ac:dyDescent="0.2">
      <c r="A2074" s="295" t="s">
        <v>724</v>
      </c>
      <c r="B2074" s="326">
        <v>929</v>
      </c>
      <c r="C2074" s="296">
        <v>11</v>
      </c>
      <c r="D2074" s="296">
        <v>3</v>
      </c>
      <c r="E2074" s="297" t="s">
        <v>1609</v>
      </c>
      <c r="F2074" s="298">
        <v>600</v>
      </c>
      <c r="G2074" s="299">
        <v>3455.2</v>
      </c>
      <c r="H2074" s="299">
        <v>3455.2</v>
      </c>
      <c r="I2074" s="289">
        <f t="shared" si="32"/>
        <v>100</v>
      </c>
      <c r="J2074" s="324"/>
    </row>
    <row r="2075" spans="1:10" s="271" customFormat="1" ht="33.75" x14ac:dyDescent="0.2">
      <c r="A2075" s="295" t="s">
        <v>1610</v>
      </c>
      <c r="B2075" s="326">
        <v>929</v>
      </c>
      <c r="C2075" s="296">
        <v>11</v>
      </c>
      <c r="D2075" s="296">
        <v>3</v>
      </c>
      <c r="E2075" s="297">
        <v>1130000000</v>
      </c>
      <c r="F2075" s="298"/>
      <c r="G2075" s="299">
        <v>25716.400000000001</v>
      </c>
      <c r="H2075" s="299">
        <v>25698.400000000001</v>
      </c>
      <c r="I2075" s="289">
        <f t="shared" si="32"/>
        <v>99.930005755082362</v>
      </c>
      <c r="J2075" s="324"/>
    </row>
    <row r="2076" spans="1:10" s="271" customFormat="1" ht="45" x14ac:dyDescent="0.2">
      <c r="A2076" s="295" t="s">
        <v>1611</v>
      </c>
      <c r="B2076" s="326">
        <v>929</v>
      </c>
      <c r="C2076" s="296">
        <v>11</v>
      </c>
      <c r="D2076" s="296">
        <v>3</v>
      </c>
      <c r="E2076" s="297">
        <v>1130042100</v>
      </c>
      <c r="F2076" s="298"/>
      <c r="G2076" s="299">
        <v>17575.8</v>
      </c>
      <c r="H2076" s="299">
        <v>17560.099999999999</v>
      </c>
      <c r="I2076" s="289">
        <f t="shared" si="32"/>
        <v>99.910672629410897</v>
      </c>
      <c r="J2076" s="324"/>
    </row>
    <row r="2077" spans="1:10" s="271" customFormat="1" ht="22.5" x14ac:dyDescent="0.2">
      <c r="A2077" s="295" t="s">
        <v>724</v>
      </c>
      <c r="B2077" s="326">
        <v>929</v>
      </c>
      <c r="C2077" s="296">
        <v>11</v>
      </c>
      <c r="D2077" s="296">
        <v>3</v>
      </c>
      <c r="E2077" s="297">
        <v>1130042100</v>
      </c>
      <c r="F2077" s="298">
        <v>600</v>
      </c>
      <c r="G2077" s="299">
        <v>17575.8</v>
      </c>
      <c r="H2077" s="299">
        <v>17560.099999999999</v>
      </c>
      <c r="I2077" s="289">
        <f t="shared" si="32"/>
        <v>99.910672629410897</v>
      </c>
      <c r="J2077" s="324"/>
    </row>
    <row r="2078" spans="1:10" s="271" customFormat="1" ht="45" x14ac:dyDescent="0.2">
      <c r="A2078" s="295" t="s">
        <v>1612</v>
      </c>
      <c r="B2078" s="326">
        <v>929</v>
      </c>
      <c r="C2078" s="296">
        <v>11</v>
      </c>
      <c r="D2078" s="296">
        <v>3</v>
      </c>
      <c r="E2078" s="297">
        <v>1130042200</v>
      </c>
      <c r="F2078" s="298"/>
      <c r="G2078" s="299">
        <v>8140.6</v>
      </c>
      <c r="H2078" s="299">
        <v>8138.3</v>
      </c>
      <c r="I2078" s="289">
        <f t="shared" si="32"/>
        <v>99.971746554308041</v>
      </c>
      <c r="J2078" s="324"/>
    </row>
    <row r="2079" spans="1:10" s="271" customFormat="1" ht="22.5" x14ac:dyDescent="0.2">
      <c r="A2079" s="295" t="s">
        <v>724</v>
      </c>
      <c r="B2079" s="326">
        <v>929</v>
      </c>
      <c r="C2079" s="296">
        <v>11</v>
      </c>
      <c r="D2079" s="296">
        <v>3</v>
      </c>
      <c r="E2079" s="297">
        <v>1130042200</v>
      </c>
      <c r="F2079" s="298">
        <v>600</v>
      </c>
      <c r="G2079" s="299">
        <v>8140.6</v>
      </c>
      <c r="H2079" s="299">
        <v>8138.3</v>
      </c>
      <c r="I2079" s="289">
        <f t="shared" si="32"/>
        <v>99.971746554308041</v>
      </c>
      <c r="J2079" s="324"/>
    </row>
    <row r="2080" spans="1:10" s="271" customFormat="1" ht="33.75" x14ac:dyDescent="0.2">
      <c r="A2080" s="295" t="s">
        <v>1588</v>
      </c>
      <c r="B2080" s="326">
        <v>929</v>
      </c>
      <c r="C2080" s="296">
        <v>11</v>
      </c>
      <c r="D2080" s="296">
        <v>3</v>
      </c>
      <c r="E2080" s="297">
        <v>1160000000</v>
      </c>
      <c r="F2080" s="298"/>
      <c r="G2080" s="299">
        <v>86266.4</v>
      </c>
      <c r="H2080" s="299">
        <v>86266.4</v>
      </c>
      <c r="I2080" s="289">
        <f t="shared" si="32"/>
        <v>100</v>
      </c>
      <c r="J2080" s="324"/>
    </row>
    <row r="2081" spans="1:10" s="271" customFormat="1" ht="33.75" x14ac:dyDescent="0.2">
      <c r="A2081" s="295" t="s">
        <v>1613</v>
      </c>
      <c r="B2081" s="326">
        <v>929</v>
      </c>
      <c r="C2081" s="296">
        <v>11</v>
      </c>
      <c r="D2081" s="296">
        <v>3</v>
      </c>
      <c r="E2081" s="297">
        <v>1160100000</v>
      </c>
      <c r="F2081" s="298"/>
      <c r="G2081" s="299">
        <v>53291</v>
      </c>
      <c r="H2081" s="299">
        <v>53291</v>
      </c>
      <c r="I2081" s="289">
        <f t="shared" si="32"/>
        <v>100</v>
      </c>
      <c r="J2081" s="324"/>
    </row>
    <row r="2082" spans="1:10" s="271" customFormat="1" ht="45" x14ac:dyDescent="0.2">
      <c r="A2082" s="295" t="s">
        <v>1579</v>
      </c>
      <c r="B2082" s="326">
        <v>929</v>
      </c>
      <c r="C2082" s="296">
        <v>11</v>
      </c>
      <c r="D2082" s="296">
        <v>3</v>
      </c>
      <c r="E2082" s="297">
        <v>1160148200</v>
      </c>
      <c r="F2082" s="298"/>
      <c r="G2082" s="299">
        <v>53291</v>
      </c>
      <c r="H2082" s="299">
        <v>53291</v>
      </c>
      <c r="I2082" s="289">
        <f t="shared" si="32"/>
        <v>100</v>
      </c>
      <c r="J2082" s="324"/>
    </row>
    <row r="2083" spans="1:10" s="271" customFormat="1" ht="11.25" x14ac:dyDescent="0.2">
      <c r="A2083" s="295" t="s">
        <v>707</v>
      </c>
      <c r="B2083" s="326">
        <v>929</v>
      </c>
      <c r="C2083" s="296">
        <v>11</v>
      </c>
      <c r="D2083" s="296">
        <v>3</v>
      </c>
      <c r="E2083" s="297">
        <v>1160148200</v>
      </c>
      <c r="F2083" s="298">
        <v>300</v>
      </c>
      <c r="G2083" s="299">
        <v>420</v>
      </c>
      <c r="H2083" s="299">
        <v>420</v>
      </c>
      <c r="I2083" s="289">
        <f t="shared" si="32"/>
        <v>100</v>
      </c>
      <c r="J2083" s="324"/>
    </row>
    <row r="2084" spans="1:10" s="271" customFormat="1" ht="22.5" x14ac:dyDescent="0.2">
      <c r="A2084" s="295" t="s">
        <v>724</v>
      </c>
      <c r="B2084" s="326">
        <v>929</v>
      </c>
      <c r="C2084" s="296">
        <v>11</v>
      </c>
      <c r="D2084" s="296">
        <v>3</v>
      </c>
      <c r="E2084" s="297">
        <v>1160148200</v>
      </c>
      <c r="F2084" s="298">
        <v>600</v>
      </c>
      <c r="G2084" s="299">
        <v>52871</v>
      </c>
      <c r="H2084" s="299">
        <v>52871</v>
      </c>
      <c r="I2084" s="289">
        <f t="shared" si="32"/>
        <v>100</v>
      </c>
      <c r="J2084" s="324"/>
    </row>
    <row r="2085" spans="1:10" s="271" customFormat="1" ht="11.25" x14ac:dyDescent="0.2">
      <c r="A2085" s="295" t="s">
        <v>1589</v>
      </c>
      <c r="B2085" s="326">
        <v>929</v>
      </c>
      <c r="C2085" s="296">
        <v>11</v>
      </c>
      <c r="D2085" s="296">
        <v>3</v>
      </c>
      <c r="E2085" s="297" t="s">
        <v>1590</v>
      </c>
      <c r="F2085" s="298"/>
      <c r="G2085" s="299">
        <v>32975.4</v>
      </c>
      <c r="H2085" s="299">
        <v>32975.4</v>
      </c>
      <c r="I2085" s="289">
        <f t="shared" si="32"/>
        <v>100</v>
      </c>
      <c r="J2085" s="324"/>
    </row>
    <row r="2086" spans="1:10" s="271" customFormat="1" ht="22.5" x14ac:dyDescent="0.2">
      <c r="A2086" s="295" t="s">
        <v>1614</v>
      </c>
      <c r="B2086" s="326">
        <v>929</v>
      </c>
      <c r="C2086" s="296">
        <v>11</v>
      </c>
      <c r="D2086" s="296">
        <v>3</v>
      </c>
      <c r="E2086" s="297" t="s">
        <v>1615</v>
      </c>
      <c r="F2086" s="298"/>
      <c r="G2086" s="299">
        <v>32975.4</v>
      </c>
      <c r="H2086" s="299">
        <v>32975.4</v>
      </c>
      <c r="I2086" s="289">
        <f t="shared" si="32"/>
        <v>100</v>
      </c>
      <c r="J2086" s="324"/>
    </row>
    <row r="2087" spans="1:10" s="271" customFormat="1" ht="11.25" x14ac:dyDescent="0.2">
      <c r="A2087" s="295" t="s">
        <v>698</v>
      </c>
      <c r="B2087" s="326">
        <v>929</v>
      </c>
      <c r="C2087" s="296">
        <v>11</v>
      </c>
      <c r="D2087" s="296">
        <v>3</v>
      </c>
      <c r="E2087" s="297" t="s">
        <v>1615</v>
      </c>
      <c r="F2087" s="298">
        <v>200</v>
      </c>
      <c r="G2087" s="299">
        <v>32975.4</v>
      </c>
      <c r="H2087" s="299">
        <v>32975.4</v>
      </c>
      <c r="I2087" s="289">
        <f t="shared" si="32"/>
        <v>100</v>
      </c>
      <c r="J2087" s="324"/>
    </row>
    <row r="2088" spans="1:10" s="271" customFormat="1" ht="11.25" x14ac:dyDescent="0.2">
      <c r="A2088" s="295" t="s">
        <v>1351</v>
      </c>
      <c r="B2088" s="326">
        <v>929</v>
      </c>
      <c r="C2088" s="296">
        <v>11</v>
      </c>
      <c r="D2088" s="296">
        <v>3</v>
      </c>
      <c r="E2088" s="297">
        <v>1400000000</v>
      </c>
      <c r="F2088" s="298"/>
      <c r="G2088" s="299">
        <v>270</v>
      </c>
      <c r="H2088" s="299">
        <v>270</v>
      </c>
      <c r="I2088" s="289">
        <f t="shared" si="32"/>
        <v>100</v>
      </c>
      <c r="J2088" s="324"/>
    </row>
    <row r="2089" spans="1:10" s="271" customFormat="1" ht="22.5" x14ac:dyDescent="0.2">
      <c r="A2089" s="295" t="s">
        <v>1352</v>
      </c>
      <c r="B2089" s="326">
        <v>929</v>
      </c>
      <c r="C2089" s="296">
        <v>11</v>
      </c>
      <c r="D2089" s="296">
        <v>3</v>
      </c>
      <c r="E2089" s="297">
        <v>1420000000</v>
      </c>
      <c r="F2089" s="298"/>
      <c r="G2089" s="299">
        <v>270</v>
      </c>
      <c r="H2089" s="299">
        <v>270</v>
      </c>
      <c r="I2089" s="289">
        <f t="shared" si="32"/>
        <v>100</v>
      </c>
      <c r="J2089" s="324"/>
    </row>
    <row r="2090" spans="1:10" s="271" customFormat="1" ht="22.5" x14ac:dyDescent="0.2">
      <c r="A2090" s="295" t="s">
        <v>1353</v>
      </c>
      <c r="B2090" s="326">
        <v>929</v>
      </c>
      <c r="C2090" s="296">
        <v>11</v>
      </c>
      <c r="D2090" s="296">
        <v>3</v>
      </c>
      <c r="E2090" s="297">
        <v>1420020150</v>
      </c>
      <c r="F2090" s="298"/>
      <c r="G2090" s="299">
        <v>270</v>
      </c>
      <c r="H2090" s="299">
        <v>270</v>
      </c>
      <c r="I2090" s="289">
        <f t="shared" si="32"/>
        <v>100</v>
      </c>
      <c r="J2090" s="324"/>
    </row>
    <row r="2091" spans="1:10" s="271" customFormat="1" ht="22.5" x14ac:dyDescent="0.2">
      <c r="A2091" s="295" t="s">
        <v>724</v>
      </c>
      <c r="B2091" s="326">
        <v>929</v>
      </c>
      <c r="C2091" s="296">
        <v>11</v>
      </c>
      <c r="D2091" s="296">
        <v>3</v>
      </c>
      <c r="E2091" s="297">
        <v>1420020150</v>
      </c>
      <c r="F2091" s="298">
        <v>600</v>
      </c>
      <c r="G2091" s="299">
        <v>270</v>
      </c>
      <c r="H2091" s="299">
        <v>270</v>
      </c>
      <c r="I2091" s="289">
        <f t="shared" si="32"/>
        <v>100</v>
      </c>
      <c r="J2091" s="324"/>
    </row>
    <row r="2092" spans="1:10" s="271" customFormat="1" ht="11.25" x14ac:dyDescent="0.2">
      <c r="A2092" s="295" t="s">
        <v>1159</v>
      </c>
      <c r="B2092" s="326">
        <v>929</v>
      </c>
      <c r="C2092" s="296">
        <v>11</v>
      </c>
      <c r="D2092" s="296">
        <v>3</v>
      </c>
      <c r="E2092" s="297">
        <v>2400000000</v>
      </c>
      <c r="F2092" s="298"/>
      <c r="G2092" s="299">
        <v>6237.9</v>
      </c>
      <c r="H2092" s="299">
        <v>6237.9</v>
      </c>
      <c r="I2092" s="289">
        <f t="shared" si="32"/>
        <v>100</v>
      </c>
      <c r="J2092" s="324"/>
    </row>
    <row r="2093" spans="1:10" s="271" customFormat="1" ht="33.75" x14ac:dyDescent="0.2">
      <c r="A2093" s="295" t="s">
        <v>1160</v>
      </c>
      <c r="B2093" s="326">
        <v>929</v>
      </c>
      <c r="C2093" s="296">
        <v>11</v>
      </c>
      <c r="D2093" s="296">
        <v>3</v>
      </c>
      <c r="E2093" s="297">
        <v>2410000000</v>
      </c>
      <c r="F2093" s="298"/>
      <c r="G2093" s="299">
        <v>6237.9</v>
      </c>
      <c r="H2093" s="299">
        <v>6237.9</v>
      </c>
      <c r="I2093" s="289">
        <f t="shared" si="32"/>
        <v>100</v>
      </c>
      <c r="J2093" s="324"/>
    </row>
    <row r="2094" spans="1:10" s="271" customFormat="1" ht="22.5" x14ac:dyDescent="0.2">
      <c r="A2094" s="295" t="s">
        <v>1354</v>
      </c>
      <c r="B2094" s="326">
        <v>929</v>
      </c>
      <c r="C2094" s="296">
        <v>11</v>
      </c>
      <c r="D2094" s="296">
        <v>3</v>
      </c>
      <c r="E2094" s="297">
        <v>2410100000</v>
      </c>
      <c r="F2094" s="298"/>
      <c r="G2094" s="299">
        <v>391</v>
      </c>
      <c r="H2094" s="299">
        <v>391</v>
      </c>
      <c r="I2094" s="289">
        <f t="shared" si="32"/>
        <v>100</v>
      </c>
      <c r="J2094" s="324"/>
    </row>
    <row r="2095" spans="1:10" s="271" customFormat="1" ht="22.5" x14ac:dyDescent="0.2">
      <c r="A2095" s="295" t="s">
        <v>1355</v>
      </c>
      <c r="B2095" s="326">
        <v>929</v>
      </c>
      <c r="C2095" s="296">
        <v>11</v>
      </c>
      <c r="D2095" s="296">
        <v>3</v>
      </c>
      <c r="E2095" s="297">
        <v>2410142250</v>
      </c>
      <c r="F2095" s="298"/>
      <c r="G2095" s="299">
        <v>391</v>
      </c>
      <c r="H2095" s="299">
        <v>391</v>
      </c>
      <c r="I2095" s="289">
        <f t="shared" si="32"/>
        <v>100</v>
      </c>
      <c r="J2095" s="324"/>
    </row>
    <row r="2096" spans="1:10" s="271" customFormat="1" ht="22.5" x14ac:dyDescent="0.2">
      <c r="A2096" s="295" t="s">
        <v>724</v>
      </c>
      <c r="B2096" s="326">
        <v>929</v>
      </c>
      <c r="C2096" s="296">
        <v>11</v>
      </c>
      <c r="D2096" s="296">
        <v>3</v>
      </c>
      <c r="E2096" s="297">
        <v>2410142250</v>
      </c>
      <c r="F2096" s="298">
        <v>600</v>
      </c>
      <c r="G2096" s="299">
        <v>391</v>
      </c>
      <c r="H2096" s="299">
        <v>391</v>
      </c>
      <c r="I2096" s="289">
        <f t="shared" si="32"/>
        <v>100</v>
      </c>
      <c r="J2096" s="324"/>
    </row>
    <row r="2097" spans="1:10" s="271" customFormat="1" ht="22.5" x14ac:dyDescent="0.2">
      <c r="A2097" s="295" t="s">
        <v>1161</v>
      </c>
      <c r="B2097" s="326">
        <v>929</v>
      </c>
      <c r="C2097" s="296">
        <v>11</v>
      </c>
      <c r="D2097" s="296">
        <v>3</v>
      </c>
      <c r="E2097" s="297">
        <v>2410200000</v>
      </c>
      <c r="F2097" s="298"/>
      <c r="G2097" s="299">
        <v>5846.9</v>
      </c>
      <c r="H2097" s="299">
        <v>5846.9</v>
      </c>
      <c r="I2097" s="289">
        <f t="shared" si="32"/>
        <v>100</v>
      </c>
      <c r="J2097" s="324"/>
    </row>
    <row r="2098" spans="1:10" s="271" customFormat="1" ht="22.5" x14ac:dyDescent="0.2">
      <c r="A2098" s="295" t="s">
        <v>1162</v>
      </c>
      <c r="B2098" s="326">
        <v>929</v>
      </c>
      <c r="C2098" s="296">
        <v>11</v>
      </c>
      <c r="D2098" s="296">
        <v>3</v>
      </c>
      <c r="E2098" s="297" t="s">
        <v>1163</v>
      </c>
      <c r="F2098" s="298"/>
      <c r="G2098" s="299">
        <v>5846.9</v>
      </c>
      <c r="H2098" s="299">
        <v>5846.9</v>
      </c>
      <c r="I2098" s="289">
        <f t="shared" si="32"/>
        <v>100</v>
      </c>
      <c r="J2098" s="324"/>
    </row>
    <row r="2099" spans="1:10" s="271" customFormat="1" ht="22.5" x14ac:dyDescent="0.2">
      <c r="A2099" s="295" t="s">
        <v>724</v>
      </c>
      <c r="B2099" s="326">
        <v>929</v>
      </c>
      <c r="C2099" s="296">
        <v>11</v>
      </c>
      <c r="D2099" s="296">
        <v>3</v>
      </c>
      <c r="E2099" s="297" t="s">
        <v>1163</v>
      </c>
      <c r="F2099" s="298">
        <v>600</v>
      </c>
      <c r="G2099" s="299">
        <v>5846.9</v>
      </c>
      <c r="H2099" s="299">
        <v>5846.9</v>
      </c>
      <c r="I2099" s="289">
        <f t="shared" si="32"/>
        <v>100</v>
      </c>
      <c r="J2099" s="324"/>
    </row>
    <row r="2100" spans="1:10" s="271" customFormat="1" ht="11.25" x14ac:dyDescent="0.2">
      <c r="A2100" s="295" t="s">
        <v>1616</v>
      </c>
      <c r="B2100" s="326">
        <v>929</v>
      </c>
      <c r="C2100" s="296">
        <v>11</v>
      </c>
      <c r="D2100" s="296">
        <v>5</v>
      </c>
      <c r="E2100" s="297"/>
      <c r="F2100" s="298"/>
      <c r="G2100" s="299">
        <v>14980.1</v>
      </c>
      <c r="H2100" s="299">
        <v>14838.6</v>
      </c>
      <c r="I2100" s="289">
        <f t="shared" si="32"/>
        <v>99.055413515263581</v>
      </c>
      <c r="J2100" s="324"/>
    </row>
    <row r="2101" spans="1:10" s="271" customFormat="1" ht="11.25" x14ac:dyDescent="0.2">
      <c r="A2101" s="295" t="s">
        <v>712</v>
      </c>
      <c r="B2101" s="326">
        <v>929</v>
      </c>
      <c r="C2101" s="296">
        <v>11</v>
      </c>
      <c r="D2101" s="296">
        <v>5</v>
      </c>
      <c r="E2101" s="297">
        <v>8900000000</v>
      </c>
      <c r="F2101" s="298"/>
      <c r="G2101" s="299">
        <v>14980.1</v>
      </c>
      <c r="H2101" s="299">
        <v>14838.6</v>
      </c>
      <c r="I2101" s="289">
        <f t="shared" si="32"/>
        <v>99.055413515263581</v>
      </c>
      <c r="J2101" s="324"/>
    </row>
    <row r="2102" spans="1:10" s="271" customFormat="1" ht="11.25" x14ac:dyDescent="0.2">
      <c r="A2102" s="295" t="s">
        <v>712</v>
      </c>
      <c r="B2102" s="326">
        <v>929</v>
      </c>
      <c r="C2102" s="296">
        <v>11</v>
      </c>
      <c r="D2102" s="296">
        <v>5</v>
      </c>
      <c r="E2102" s="297">
        <v>8900000110</v>
      </c>
      <c r="F2102" s="298"/>
      <c r="G2102" s="299">
        <v>13099.8</v>
      </c>
      <c r="H2102" s="299">
        <v>13012.9</v>
      </c>
      <c r="I2102" s="289">
        <f t="shared" si="32"/>
        <v>99.336631093604495</v>
      </c>
      <c r="J2102" s="324"/>
    </row>
    <row r="2103" spans="1:10" s="271" customFormat="1" ht="33.75" x14ac:dyDescent="0.2">
      <c r="A2103" s="295" t="s">
        <v>695</v>
      </c>
      <c r="B2103" s="326">
        <v>929</v>
      </c>
      <c r="C2103" s="296">
        <v>11</v>
      </c>
      <c r="D2103" s="296">
        <v>5</v>
      </c>
      <c r="E2103" s="297">
        <v>8900000110</v>
      </c>
      <c r="F2103" s="298">
        <v>100</v>
      </c>
      <c r="G2103" s="299">
        <v>13099.8</v>
      </c>
      <c r="H2103" s="299">
        <v>13012.9</v>
      </c>
      <c r="I2103" s="289">
        <f t="shared" si="32"/>
        <v>99.336631093604495</v>
      </c>
      <c r="J2103" s="324"/>
    </row>
    <row r="2104" spans="1:10" s="271" customFormat="1" ht="11.25" x14ac:dyDescent="0.2">
      <c r="A2104" s="295" t="s">
        <v>712</v>
      </c>
      <c r="B2104" s="326">
        <v>929</v>
      </c>
      <c r="C2104" s="296">
        <v>11</v>
      </c>
      <c r="D2104" s="296">
        <v>5</v>
      </c>
      <c r="E2104" s="297">
        <v>8900000190</v>
      </c>
      <c r="F2104" s="298"/>
      <c r="G2104" s="299">
        <v>1880.3</v>
      </c>
      <c r="H2104" s="299">
        <v>1825.7</v>
      </c>
      <c r="I2104" s="289">
        <f t="shared" si="32"/>
        <v>97.096208051906615</v>
      </c>
      <c r="J2104" s="324"/>
    </row>
    <row r="2105" spans="1:10" s="271" customFormat="1" ht="33.75" x14ac:dyDescent="0.2">
      <c r="A2105" s="295" t="s">
        <v>695</v>
      </c>
      <c r="B2105" s="326">
        <v>929</v>
      </c>
      <c r="C2105" s="296">
        <v>11</v>
      </c>
      <c r="D2105" s="296">
        <v>5</v>
      </c>
      <c r="E2105" s="297">
        <v>8900000190</v>
      </c>
      <c r="F2105" s="298">
        <v>100</v>
      </c>
      <c r="G2105" s="299">
        <v>226.2</v>
      </c>
      <c r="H2105" s="299">
        <v>226.2</v>
      </c>
      <c r="I2105" s="289">
        <f t="shared" si="32"/>
        <v>100</v>
      </c>
      <c r="J2105" s="324"/>
    </row>
    <row r="2106" spans="1:10" s="271" customFormat="1" ht="11.25" x14ac:dyDescent="0.2">
      <c r="A2106" s="295" t="s">
        <v>698</v>
      </c>
      <c r="B2106" s="326">
        <v>929</v>
      </c>
      <c r="C2106" s="296">
        <v>11</v>
      </c>
      <c r="D2106" s="296">
        <v>5</v>
      </c>
      <c r="E2106" s="297">
        <v>8900000190</v>
      </c>
      <c r="F2106" s="298">
        <v>200</v>
      </c>
      <c r="G2106" s="299">
        <v>1622.8</v>
      </c>
      <c r="H2106" s="299">
        <v>1570.2</v>
      </c>
      <c r="I2106" s="289">
        <f t="shared" si="32"/>
        <v>96.758688686221348</v>
      </c>
      <c r="J2106" s="324"/>
    </row>
    <row r="2107" spans="1:10" s="271" customFormat="1" ht="11.25" x14ac:dyDescent="0.2">
      <c r="A2107" s="295" t="s">
        <v>713</v>
      </c>
      <c r="B2107" s="326">
        <v>929</v>
      </c>
      <c r="C2107" s="296">
        <v>11</v>
      </c>
      <c r="D2107" s="296">
        <v>5</v>
      </c>
      <c r="E2107" s="297">
        <v>8900000190</v>
      </c>
      <c r="F2107" s="298">
        <v>800</v>
      </c>
      <c r="G2107" s="299">
        <v>31.3</v>
      </c>
      <c r="H2107" s="299">
        <v>29.3</v>
      </c>
      <c r="I2107" s="289">
        <f t="shared" si="32"/>
        <v>93.610223642172514</v>
      </c>
      <c r="J2107" s="324"/>
    </row>
    <row r="2108" spans="1:10" s="285" customFormat="1" ht="10.5" x14ac:dyDescent="0.15">
      <c r="A2108" s="291" t="s">
        <v>659</v>
      </c>
      <c r="B2108" s="325">
        <v>931</v>
      </c>
      <c r="C2108" s="292"/>
      <c r="D2108" s="292"/>
      <c r="E2108" s="293"/>
      <c r="F2108" s="294"/>
      <c r="G2108" s="282">
        <v>122307.5</v>
      </c>
      <c r="H2108" s="282">
        <v>116426.2</v>
      </c>
      <c r="I2108" s="283">
        <f t="shared" si="32"/>
        <v>95.191382376387381</v>
      </c>
      <c r="J2108" s="319"/>
    </row>
    <row r="2109" spans="1:10" s="271" customFormat="1" ht="11.25" x14ac:dyDescent="0.2">
      <c r="A2109" s="295" t="s">
        <v>692</v>
      </c>
      <c r="B2109" s="326">
        <v>931</v>
      </c>
      <c r="C2109" s="296">
        <v>1</v>
      </c>
      <c r="D2109" s="296"/>
      <c r="E2109" s="297"/>
      <c r="F2109" s="298"/>
      <c r="G2109" s="299">
        <v>107040.4</v>
      </c>
      <c r="H2109" s="299">
        <v>101424.2</v>
      </c>
      <c r="I2109" s="289">
        <f t="shared" si="32"/>
        <v>94.753195989551614</v>
      </c>
      <c r="J2109" s="324"/>
    </row>
    <row r="2110" spans="1:10" s="271" customFormat="1" ht="11.25" x14ac:dyDescent="0.2">
      <c r="A2110" s="295" t="s">
        <v>704</v>
      </c>
      <c r="B2110" s="326">
        <v>931</v>
      </c>
      <c r="C2110" s="296">
        <v>1</v>
      </c>
      <c r="D2110" s="296">
        <v>5</v>
      </c>
      <c r="E2110" s="297"/>
      <c r="F2110" s="298"/>
      <c r="G2110" s="299">
        <v>82500.5</v>
      </c>
      <c r="H2110" s="299">
        <v>78523.199999999997</v>
      </c>
      <c r="I2110" s="289">
        <f t="shared" si="32"/>
        <v>95.179059520851382</v>
      </c>
      <c r="J2110" s="324"/>
    </row>
    <row r="2111" spans="1:10" s="271" customFormat="1" ht="11.25" x14ac:dyDescent="0.2">
      <c r="A2111" s="295" t="s">
        <v>705</v>
      </c>
      <c r="B2111" s="326">
        <v>931</v>
      </c>
      <c r="C2111" s="296">
        <v>1</v>
      </c>
      <c r="D2111" s="296">
        <v>5</v>
      </c>
      <c r="E2111" s="297">
        <v>9000000000</v>
      </c>
      <c r="F2111" s="298"/>
      <c r="G2111" s="299">
        <v>45.6</v>
      </c>
      <c r="H2111" s="299">
        <v>45.6</v>
      </c>
      <c r="I2111" s="289">
        <f t="shared" si="32"/>
        <v>100</v>
      </c>
      <c r="J2111" s="324"/>
    </row>
    <row r="2112" spans="1:10" s="271" customFormat="1" ht="11.25" x14ac:dyDescent="0.2">
      <c r="A2112" s="295" t="s">
        <v>706</v>
      </c>
      <c r="B2112" s="326">
        <v>931</v>
      </c>
      <c r="C2112" s="296">
        <v>1</v>
      </c>
      <c r="D2112" s="296">
        <v>5</v>
      </c>
      <c r="E2112" s="297">
        <v>9000000191</v>
      </c>
      <c r="F2112" s="298"/>
      <c r="G2112" s="299">
        <v>45.6</v>
      </c>
      <c r="H2112" s="299">
        <v>45.6</v>
      </c>
      <c r="I2112" s="289">
        <f t="shared" si="32"/>
        <v>100</v>
      </c>
      <c r="J2112" s="324"/>
    </row>
    <row r="2113" spans="1:10" s="271" customFormat="1" ht="11.25" x14ac:dyDescent="0.2">
      <c r="A2113" s="295" t="s">
        <v>707</v>
      </c>
      <c r="B2113" s="326">
        <v>931</v>
      </c>
      <c r="C2113" s="296">
        <v>1</v>
      </c>
      <c r="D2113" s="296">
        <v>5</v>
      </c>
      <c r="E2113" s="297">
        <v>9000000191</v>
      </c>
      <c r="F2113" s="298">
        <v>300</v>
      </c>
      <c r="G2113" s="299">
        <v>45.6</v>
      </c>
      <c r="H2113" s="299">
        <v>45.6</v>
      </c>
      <c r="I2113" s="289">
        <f t="shared" si="32"/>
        <v>100</v>
      </c>
      <c r="J2113" s="324"/>
    </row>
    <row r="2114" spans="1:10" s="271" customFormat="1" ht="11.25" x14ac:dyDescent="0.2">
      <c r="A2114" s="295" t="s">
        <v>708</v>
      </c>
      <c r="B2114" s="326">
        <v>931</v>
      </c>
      <c r="C2114" s="296">
        <v>1</v>
      </c>
      <c r="D2114" s="296">
        <v>5</v>
      </c>
      <c r="E2114" s="297">
        <v>9100000000</v>
      </c>
      <c r="F2114" s="298"/>
      <c r="G2114" s="299">
        <v>82454.899999999994</v>
      </c>
      <c r="H2114" s="299">
        <v>78477.600000000006</v>
      </c>
      <c r="I2114" s="289">
        <f t="shared" si="32"/>
        <v>95.176393398087939</v>
      </c>
      <c r="J2114" s="324"/>
    </row>
    <row r="2115" spans="1:10" s="271" customFormat="1" ht="11.25" x14ac:dyDescent="0.2">
      <c r="A2115" s="295" t="s">
        <v>708</v>
      </c>
      <c r="B2115" s="326">
        <v>931</v>
      </c>
      <c r="C2115" s="296">
        <v>1</v>
      </c>
      <c r="D2115" s="296">
        <v>5</v>
      </c>
      <c r="E2115" s="297">
        <v>9100000110</v>
      </c>
      <c r="F2115" s="298"/>
      <c r="G2115" s="299">
        <v>37615.199999999997</v>
      </c>
      <c r="H2115" s="299">
        <v>35439.800000000003</v>
      </c>
      <c r="I2115" s="289">
        <f t="shared" si="32"/>
        <v>94.216699632063651</v>
      </c>
      <c r="J2115" s="324"/>
    </row>
    <row r="2116" spans="1:10" s="271" customFormat="1" ht="33.75" x14ac:dyDescent="0.2">
      <c r="A2116" s="295" t="s">
        <v>695</v>
      </c>
      <c r="B2116" s="326">
        <v>931</v>
      </c>
      <c r="C2116" s="296">
        <v>1</v>
      </c>
      <c r="D2116" s="296">
        <v>5</v>
      </c>
      <c r="E2116" s="297">
        <v>9100000110</v>
      </c>
      <c r="F2116" s="298">
        <v>100</v>
      </c>
      <c r="G2116" s="299">
        <v>37615.199999999997</v>
      </c>
      <c r="H2116" s="299">
        <v>35439.800000000003</v>
      </c>
      <c r="I2116" s="289">
        <f t="shared" si="32"/>
        <v>94.216699632063651</v>
      </c>
      <c r="J2116" s="324"/>
    </row>
    <row r="2117" spans="1:10" s="271" customFormat="1" ht="11.25" x14ac:dyDescent="0.2">
      <c r="A2117" s="295" t="s">
        <v>708</v>
      </c>
      <c r="B2117" s="326">
        <v>931</v>
      </c>
      <c r="C2117" s="296">
        <v>1</v>
      </c>
      <c r="D2117" s="296">
        <v>5</v>
      </c>
      <c r="E2117" s="297">
        <v>9100000190</v>
      </c>
      <c r="F2117" s="298"/>
      <c r="G2117" s="299">
        <v>44236.2</v>
      </c>
      <c r="H2117" s="299">
        <v>42434.3</v>
      </c>
      <c r="I2117" s="289">
        <f t="shared" si="32"/>
        <v>95.926639268291595</v>
      </c>
      <c r="J2117" s="324"/>
    </row>
    <row r="2118" spans="1:10" s="271" customFormat="1" ht="33.75" x14ac:dyDescent="0.2">
      <c r="A2118" s="295" t="s">
        <v>695</v>
      </c>
      <c r="B2118" s="326">
        <v>931</v>
      </c>
      <c r="C2118" s="296">
        <v>1</v>
      </c>
      <c r="D2118" s="296">
        <v>5</v>
      </c>
      <c r="E2118" s="297">
        <v>9100000190</v>
      </c>
      <c r="F2118" s="298">
        <v>100</v>
      </c>
      <c r="G2118" s="299">
        <v>178.2</v>
      </c>
      <c r="H2118" s="299">
        <v>53.3</v>
      </c>
      <c r="I2118" s="289">
        <f t="shared" si="32"/>
        <v>29.910213243546579</v>
      </c>
      <c r="J2118" s="324"/>
    </row>
    <row r="2119" spans="1:10" s="271" customFormat="1" ht="11.25" x14ac:dyDescent="0.2">
      <c r="A2119" s="295" t="s">
        <v>698</v>
      </c>
      <c r="B2119" s="326">
        <v>931</v>
      </c>
      <c r="C2119" s="296">
        <v>1</v>
      </c>
      <c r="D2119" s="296">
        <v>5</v>
      </c>
      <c r="E2119" s="297">
        <v>9100000190</v>
      </c>
      <c r="F2119" s="298">
        <v>200</v>
      </c>
      <c r="G2119" s="299">
        <v>44058</v>
      </c>
      <c r="H2119" s="299">
        <v>42381</v>
      </c>
      <c r="I2119" s="289">
        <f t="shared" si="32"/>
        <v>96.193653819964595</v>
      </c>
      <c r="J2119" s="324"/>
    </row>
    <row r="2120" spans="1:10" s="271" customFormat="1" ht="22.5" x14ac:dyDescent="0.2">
      <c r="A2120" s="295" t="s">
        <v>709</v>
      </c>
      <c r="B2120" s="326">
        <v>931</v>
      </c>
      <c r="C2120" s="296">
        <v>1</v>
      </c>
      <c r="D2120" s="296">
        <v>5</v>
      </c>
      <c r="E2120" s="297">
        <v>9100051200</v>
      </c>
      <c r="F2120" s="298"/>
      <c r="G2120" s="299">
        <v>603.5</v>
      </c>
      <c r="H2120" s="299">
        <v>603.5</v>
      </c>
      <c r="I2120" s="289">
        <f t="shared" si="32"/>
        <v>100</v>
      </c>
      <c r="J2120" s="324"/>
    </row>
    <row r="2121" spans="1:10" s="271" customFormat="1" ht="11.25" x14ac:dyDescent="0.2">
      <c r="A2121" s="295" t="s">
        <v>710</v>
      </c>
      <c r="B2121" s="326">
        <v>931</v>
      </c>
      <c r="C2121" s="296">
        <v>1</v>
      </c>
      <c r="D2121" s="296">
        <v>5</v>
      </c>
      <c r="E2121" s="297">
        <v>9100051200</v>
      </c>
      <c r="F2121" s="298">
        <v>500</v>
      </c>
      <c r="G2121" s="299">
        <v>603.5</v>
      </c>
      <c r="H2121" s="299">
        <v>603.5</v>
      </c>
      <c r="I2121" s="289">
        <f t="shared" si="32"/>
        <v>100</v>
      </c>
      <c r="J2121" s="324"/>
    </row>
    <row r="2122" spans="1:10" s="271" customFormat="1" ht="11.25" x14ac:dyDescent="0.2">
      <c r="A2122" s="295" t="s">
        <v>730</v>
      </c>
      <c r="B2122" s="326">
        <v>931</v>
      </c>
      <c r="C2122" s="296">
        <v>1</v>
      </c>
      <c r="D2122" s="296">
        <v>13</v>
      </c>
      <c r="E2122" s="297"/>
      <c r="F2122" s="298"/>
      <c r="G2122" s="299">
        <v>24539.9</v>
      </c>
      <c r="H2122" s="299">
        <v>22901</v>
      </c>
      <c r="I2122" s="289">
        <f t="shared" si="32"/>
        <v>93.321488677622966</v>
      </c>
      <c r="J2122" s="324"/>
    </row>
    <row r="2123" spans="1:10" s="271" customFormat="1" ht="11.25" x14ac:dyDescent="0.2">
      <c r="A2123" s="295" t="s">
        <v>712</v>
      </c>
      <c r="B2123" s="326">
        <v>931</v>
      </c>
      <c r="C2123" s="296">
        <v>1</v>
      </c>
      <c r="D2123" s="296">
        <v>13</v>
      </c>
      <c r="E2123" s="297">
        <v>8900000000</v>
      </c>
      <c r="F2123" s="298"/>
      <c r="G2123" s="299">
        <v>24539.9</v>
      </c>
      <c r="H2123" s="299">
        <v>22901</v>
      </c>
      <c r="I2123" s="289">
        <f t="shared" si="32"/>
        <v>93.321488677622966</v>
      </c>
      <c r="J2123" s="324"/>
    </row>
    <row r="2124" spans="1:10" s="271" customFormat="1" ht="11.25" x14ac:dyDescent="0.2">
      <c r="A2124" s="295" t="s">
        <v>712</v>
      </c>
      <c r="B2124" s="326">
        <v>931</v>
      </c>
      <c r="C2124" s="296">
        <v>1</v>
      </c>
      <c r="D2124" s="296">
        <v>13</v>
      </c>
      <c r="E2124" s="297">
        <v>8900000110</v>
      </c>
      <c r="F2124" s="298"/>
      <c r="G2124" s="299">
        <v>23138.3</v>
      </c>
      <c r="H2124" s="299">
        <v>21772</v>
      </c>
      <c r="I2124" s="289">
        <f t="shared" si="32"/>
        <v>94.095071807349711</v>
      </c>
      <c r="J2124" s="324"/>
    </row>
    <row r="2125" spans="1:10" s="271" customFormat="1" ht="33.75" x14ac:dyDescent="0.2">
      <c r="A2125" s="295" t="s">
        <v>695</v>
      </c>
      <c r="B2125" s="326">
        <v>931</v>
      </c>
      <c r="C2125" s="296">
        <v>1</v>
      </c>
      <c r="D2125" s="296">
        <v>13</v>
      </c>
      <c r="E2125" s="297">
        <v>8900000110</v>
      </c>
      <c r="F2125" s="298">
        <v>100</v>
      </c>
      <c r="G2125" s="299">
        <v>23138.3</v>
      </c>
      <c r="H2125" s="299">
        <v>21772</v>
      </c>
      <c r="I2125" s="289">
        <f t="shared" si="32"/>
        <v>94.095071807349711</v>
      </c>
      <c r="J2125" s="324"/>
    </row>
    <row r="2126" spans="1:10" s="271" customFormat="1" ht="11.25" x14ac:dyDescent="0.2">
      <c r="A2126" s="295" t="s">
        <v>712</v>
      </c>
      <c r="B2126" s="326">
        <v>931</v>
      </c>
      <c r="C2126" s="296">
        <v>1</v>
      </c>
      <c r="D2126" s="296">
        <v>13</v>
      </c>
      <c r="E2126" s="297">
        <v>8900000190</v>
      </c>
      <c r="F2126" s="298"/>
      <c r="G2126" s="299">
        <v>1401.6</v>
      </c>
      <c r="H2126" s="299">
        <v>1129</v>
      </c>
      <c r="I2126" s="289">
        <f t="shared" ref="I2126:I2189" si="33">+H2126/G2126*100</f>
        <v>80.550799086757991</v>
      </c>
      <c r="J2126" s="324"/>
    </row>
    <row r="2127" spans="1:10" s="271" customFormat="1" ht="33.75" x14ac:dyDescent="0.2">
      <c r="A2127" s="295" t="s">
        <v>695</v>
      </c>
      <c r="B2127" s="326">
        <v>931</v>
      </c>
      <c r="C2127" s="296">
        <v>1</v>
      </c>
      <c r="D2127" s="296">
        <v>13</v>
      </c>
      <c r="E2127" s="297">
        <v>8900000190</v>
      </c>
      <c r="F2127" s="298">
        <v>100</v>
      </c>
      <c r="G2127" s="299">
        <v>134.6</v>
      </c>
      <c r="H2127" s="299">
        <v>37.5</v>
      </c>
      <c r="I2127" s="289">
        <f t="shared" si="33"/>
        <v>27.860326894502229</v>
      </c>
      <c r="J2127" s="324"/>
    </row>
    <row r="2128" spans="1:10" s="271" customFormat="1" ht="11.25" x14ac:dyDescent="0.2">
      <c r="A2128" s="295" t="s">
        <v>698</v>
      </c>
      <c r="B2128" s="326">
        <v>931</v>
      </c>
      <c r="C2128" s="296">
        <v>1</v>
      </c>
      <c r="D2128" s="296">
        <v>13</v>
      </c>
      <c r="E2128" s="297">
        <v>8900000190</v>
      </c>
      <c r="F2128" s="298">
        <v>200</v>
      </c>
      <c r="G2128" s="299">
        <v>1267</v>
      </c>
      <c r="H2128" s="299">
        <v>1091.5</v>
      </c>
      <c r="I2128" s="289">
        <f t="shared" si="33"/>
        <v>86.148382004735595</v>
      </c>
      <c r="J2128" s="324"/>
    </row>
    <row r="2129" spans="1:10" s="271" customFormat="1" ht="11.25" x14ac:dyDescent="0.2">
      <c r="A2129" s="295" t="s">
        <v>743</v>
      </c>
      <c r="B2129" s="326">
        <v>931</v>
      </c>
      <c r="C2129" s="296">
        <v>3</v>
      </c>
      <c r="D2129" s="296"/>
      <c r="E2129" s="297"/>
      <c r="F2129" s="298"/>
      <c r="G2129" s="299">
        <v>3222</v>
      </c>
      <c r="H2129" s="299">
        <v>3000.4</v>
      </c>
      <c r="I2129" s="289">
        <f t="shared" si="33"/>
        <v>93.12228429546866</v>
      </c>
      <c r="J2129" s="324"/>
    </row>
    <row r="2130" spans="1:10" s="271" customFormat="1" ht="11.25" x14ac:dyDescent="0.2">
      <c r="A2130" s="295" t="s">
        <v>744</v>
      </c>
      <c r="B2130" s="326">
        <v>931</v>
      </c>
      <c r="C2130" s="296">
        <v>3</v>
      </c>
      <c r="D2130" s="296">
        <v>4</v>
      </c>
      <c r="E2130" s="297"/>
      <c r="F2130" s="298"/>
      <c r="G2130" s="299">
        <v>1021.3</v>
      </c>
      <c r="H2130" s="299">
        <v>800.5</v>
      </c>
      <c r="I2130" s="289">
        <f t="shared" si="33"/>
        <v>78.380495446979353</v>
      </c>
      <c r="J2130" s="324"/>
    </row>
    <row r="2131" spans="1:10" s="271" customFormat="1" ht="11.25" x14ac:dyDescent="0.2">
      <c r="A2131" s="295" t="s">
        <v>712</v>
      </c>
      <c r="B2131" s="326">
        <v>931</v>
      </c>
      <c r="C2131" s="296">
        <v>3</v>
      </c>
      <c r="D2131" s="296">
        <v>4</v>
      </c>
      <c r="E2131" s="297">
        <v>8900000000</v>
      </c>
      <c r="F2131" s="298"/>
      <c r="G2131" s="299">
        <v>1021.3</v>
      </c>
      <c r="H2131" s="299">
        <v>800.5</v>
      </c>
      <c r="I2131" s="289">
        <f t="shared" si="33"/>
        <v>78.380495446979353</v>
      </c>
      <c r="J2131" s="324"/>
    </row>
    <row r="2132" spans="1:10" s="271" customFormat="1" ht="11.25" x14ac:dyDescent="0.2">
      <c r="A2132" s="295" t="s">
        <v>735</v>
      </c>
      <c r="B2132" s="326">
        <v>931</v>
      </c>
      <c r="C2132" s="296">
        <v>3</v>
      </c>
      <c r="D2132" s="296">
        <v>4</v>
      </c>
      <c r="E2132" s="297">
        <v>8900099990</v>
      </c>
      <c r="F2132" s="298"/>
      <c r="G2132" s="299">
        <v>1021.3</v>
      </c>
      <c r="H2132" s="299">
        <v>800.5</v>
      </c>
      <c r="I2132" s="289">
        <f t="shared" si="33"/>
        <v>78.380495446979353</v>
      </c>
      <c r="J2132" s="324"/>
    </row>
    <row r="2133" spans="1:10" s="271" customFormat="1" ht="11.25" x14ac:dyDescent="0.2">
      <c r="A2133" s="295" t="s">
        <v>698</v>
      </c>
      <c r="B2133" s="326">
        <v>931</v>
      </c>
      <c r="C2133" s="296">
        <v>3</v>
      </c>
      <c r="D2133" s="296">
        <v>4</v>
      </c>
      <c r="E2133" s="297">
        <v>8900099990</v>
      </c>
      <c r="F2133" s="298">
        <v>200</v>
      </c>
      <c r="G2133" s="299">
        <v>1021.3</v>
      </c>
      <c r="H2133" s="299">
        <v>800.5</v>
      </c>
      <c r="I2133" s="289">
        <f t="shared" si="33"/>
        <v>78.380495446979353</v>
      </c>
      <c r="J2133" s="324"/>
    </row>
    <row r="2134" spans="1:10" s="271" customFormat="1" ht="11.25" x14ac:dyDescent="0.2">
      <c r="A2134" s="295" t="s">
        <v>775</v>
      </c>
      <c r="B2134" s="326">
        <v>931</v>
      </c>
      <c r="C2134" s="296">
        <v>3</v>
      </c>
      <c r="D2134" s="296">
        <v>14</v>
      </c>
      <c r="E2134" s="297"/>
      <c r="F2134" s="298"/>
      <c r="G2134" s="299">
        <v>2200.6999999999998</v>
      </c>
      <c r="H2134" s="299">
        <v>2199.9</v>
      </c>
      <c r="I2134" s="289">
        <f t="shared" si="33"/>
        <v>99.963647930204033</v>
      </c>
      <c r="J2134" s="324"/>
    </row>
    <row r="2135" spans="1:10" s="271" customFormat="1" ht="22.5" x14ac:dyDescent="0.2">
      <c r="A2135" s="295" t="s">
        <v>782</v>
      </c>
      <c r="B2135" s="326">
        <v>931</v>
      </c>
      <c r="C2135" s="296">
        <v>3</v>
      </c>
      <c r="D2135" s="296">
        <v>14</v>
      </c>
      <c r="E2135" s="297">
        <v>4100000000</v>
      </c>
      <c r="F2135" s="298"/>
      <c r="G2135" s="299">
        <v>2200.6999999999998</v>
      </c>
      <c r="H2135" s="299">
        <v>2199.9</v>
      </c>
      <c r="I2135" s="289">
        <f t="shared" si="33"/>
        <v>99.963647930204033</v>
      </c>
      <c r="J2135" s="324"/>
    </row>
    <row r="2136" spans="1:10" s="271" customFormat="1" ht="11.25" x14ac:dyDescent="0.2">
      <c r="A2136" s="295" t="s">
        <v>783</v>
      </c>
      <c r="B2136" s="326">
        <v>931</v>
      </c>
      <c r="C2136" s="296">
        <v>3</v>
      </c>
      <c r="D2136" s="296">
        <v>14</v>
      </c>
      <c r="E2136" s="297">
        <v>4100100000</v>
      </c>
      <c r="F2136" s="298"/>
      <c r="G2136" s="299">
        <v>637</v>
      </c>
      <c r="H2136" s="299">
        <v>636.9</v>
      </c>
      <c r="I2136" s="289">
        <f t="shared" si="33"/>
        <v>99.984301412872838</v>
      </c>
      <c r="J2136" s="324"/>
    </row>
    <row r="2137" spans="1:10" s="271" customFormat="1" ht="33.75" x14ac:dyDescent="0.2">
      <c r="A2137" s="295" t="s">
        <v>784</v>
      </c>
      <c r="B2137" s="326">
        <v>931</v>
      </c>
      <c r="C2137" s="296">
        <v>3</v>
      </c>
      <c r="D2137" s="296">
        <v>14</v>
      </c>
      <c r="E2137" s="297">
        <v>4100101010</v>
      </c>
      <c r="F2137" s="298"/>
      <c r="G2137" s="299">
        <v>637</v>
      </c>
      <c r="H2137" s="299">
        <v>636.9</v>
      </c>
      <c r="I2137" s="289">
        <f t="shared" si="33"/>
        <v>99.984301412872838</v>
      </c>
      <c r="J2137" s="324"/>
    </row>
    <row r="2138" spans="1:10" s="271" customFormat="1" ht="11.25" x14ac:dyDescent="0.2">
      <c r="A2138" s="295" t="s">
        <v>698</v>
      </c>
      <c r="B2138" s="326">
        <v>931</v>
      </c>
      <c r="C2138" s="296">
        <v>3</v>
      </c>
      <c r="D2138" s="296">
        <v>14</v>
      </c>
      <c r="E2138" s="297">
        <v>4100101010</v>
      </c>
      <c r="F2138" s="298">
        <v>200</v>
      </c>
      <c r="G2138" s="299">
        <v>601</v>
      </c>
      <c r="H2138" s="299">
        <v>600.9</v>
      </c>
      <c r="I2138" s="289">
        <f t="shared" si="33"/>
        <v>99.983361064891838</v>
      </c>
      <c r="J2138" s="324"/>
    </row>
    <row r="2139" spans="1:10" s="271" customFormat="1" ht="11.25" x14ac:dyDescent="0.2">
      <c r="A2139" s="295" t="s">
        <v>713</v>
      </c>
      <c r="B2139" s="326">
        <v>931</v>
      </c>
      <c r="C2139" s="296">
        <v>3</v>
      </c>
      <c r="D2139" s="296">
        <v>14</v>
      </c>
      <c r="E2139" s="297">
        <v>4100101010</v>
      </c>
      <c r="F2139" s="298">
        <v>800</v>
      </c>
      <c r="G2139" s="299">
        <v>36</v>
      </c>
      <c r="H2139" s="299">
        <v>36</v>
      </c>
      <c r="I2139" s="289">
        <f t="shared" si="33"/>
        <v>100</v>
      </c>
      <c r="J2139" s="324"/>
    </row>
    <row r="2140" spans="1:10" s="271" customFormat="1" ht="45" x14ac:dyDescent="0.2">
      <c r="A2140" s="295" t="s">
        <v>785</v>
      </c>
      <c r="B2140" s="326">
        <v>931</v>
      </c>
      <c r="C2140" s="296">
        <v>3</v>
      </c>
      <c r="D2140" s="296">
        <v>14</v>
      </c>
      <c r="E2140" s="297">
        <v>4100200000</v>
      </c>
      <c r="F2140" s="298"/>
      <c r="G2140" s="299">
        <v>20</v>
      </c>
      <c r="H2140" s="299">
        <v>20</v>
      </c>
      <c r="I2140" s="289">
        <f t="shared" si="33"/>
        <v>100</v>
      </c>
      <c r="J2140" s="324"/>
    </row>
    <row r="2141" spans="1:10" s="285" customFormat="1" ht="22.5" x14ac:dyDescent="0.15">
      <c r="A2141" s="295" t="s">
        <v>786</v>
      </c>
      <c r="B2141" s="326">
        <v>931</v>
      </c>
      <c r="C2141" s="296">
        <v>3</v>
      </c>
      <c r="D2141" s="296">
        <v>14</v>
      </c>
      <c r="E2141" s="297">
        <v>4100202030</v>
      </c>
      <c r="F2141" s="298"/>
      <c r="G2141" s="299">
        <v>20</v>
      </c>
      <c r="H2141" s="299">
        <v>20</v>
      </c>
      <c r="I2141" s="289">
        <f t="shared" si="33"/>
        <v>100</v>
      </c>
      <c r="J2141" s="324"/>
    </row>
    <row r="2142" spans="1:10" s="271" customFormat="1" ht="11.25" x14ac:dyDescent="0.2">
      <c r="A2142" s="295" t="s">
        <v>698</v>
      </c>
      <c r="B2142" s="326">
        <v>931</v>
      </c>
      <c r="C2142" s="296">
        <v>3</v>
      </c>
      <c r="D2142" s="296">
        <v>14</v>
      </c>
      <c r="E2142" s="297">
        <v>4100202030</v>
      </c>
      <c r="F2142" s="298">
        <v>200</v>
      </c>
      <c r="G2142" s="299">
        <v>20</v>
      </c>
      <c r="H2142" s="299">
        <v>20</v>
      </c>
      <c r="I2142" s="289">
        <f t="shared" si="33"/>
        <v>100</v>
      </c>
      <c r="J2142" s="324"/>
    </row>
    <row r="2143" spans="1:10" s="271" customFormat="1" ht="22.5" x14ac:dyDescent="0.2">
      <c r="A2143" s="295" t="s">
        <v>787</v>
      </c>
      <c r="B2143" s="326">
        <v>931</v>
      </c>
      <c r="C2143" s="296">
        <v>3</v>
      </c>
      <c r="D2143" s="296">
        <v>14</v>
      </c>
      <c r="E2143" s="297">
        <v>4100300000</v>
      </c>
      <c r="F2143" s="298"/>
      <c r="G2143" s="299">
        <v>10</v>
      </c>
      <c r="H2143" s="299">
        <v>10</v>
      </c>
      <c r="I2143" s="289">
        <f t="shared" si="33"/>
        <v>100</v>
      </c>
      <c r="J2143" s="324"/>
    </row>
    <row r="2144" spans="1:10" s="271" customFormat="1" ht="11.25" x14ac:dyDescent="0.2">
      <c r="A2144" s="295" t="s">
        <v>788</v>
      </c>
      <c r="B2144" s="326">
        <v>931</v>
      </c>
      <c r="C2144" s="296">
        <v>3</v>
      </c>
      <c r="D2144" s="296">
        <v>14</v>
      </c>
      <c r="E2144" s="297">
        <v>4100303010</v>
      </c>
      <c r="F2144" s="298"/>
      <c r="G2144" s="299">
        <v>10</v>
      </c>
      <c r="H2144" s="299">
        <v>10</v>
      </c>
      <c r="I2144" s="289">
        <f t="shared" si="33"/>
        <v>100</v>
      </c>
      <c r="J2144" s="324"/>
    </row>
    <row r="2145" spans="1:10" s="271" customFormat="1" ht="11.25" x14ac:dyDescent="0.2">
      <c r="A2145" s="295" t="s">
        <v>698</v>
      </c>
      <c r="B2145" s="326">
        <v>931</v>
      </c>
      <c r="C2145" s="296">
        <v>3</v>
      </c>
      <c r="D2145" s="296">
        <v>14</v>
      </c>
      <c r="E2145" s="297">
        <v>4100303010</v>
      </c>
      <c r="F2145" s="298">
        <v>200</v>
      </c>
      <c r="G2145" s="299">
        <v>10</v>
      </c>
      <c r="H2145" s="299">
        <v>10</v>
      </c>
      <c r="I2145" s="289">
        <f t="shared" si="33"/>
        <v>100</v>
      </c>
      <c r="J2145" s="324"/>
    </row>
    <row r="2146" spans="1:10" s="271" customFormat="1" ht="11.25" x14ac:dyDescent="0.2">
      <c r="A2146" s="295" t="s">
        <v>789</v>
      </c>
      <c r="B2146" s="326">
        <v>931</v>
      </c>
      <c r="C2146" s="296">
        <v>3</v>
      </c>
      <c r="D2146" s="296">
        <v>14</v>
      </c>
      <c r="E2146" s="297">
        <v>4100400000</v>
      </c>
      <c r="F2146" s="298"/>
      <c r="G2146" s="299">
        <v>1402.4</v>
      </c>
      <c r="H2146" s="299">
        <v>1401.7</v>
      </c>
      <c r="I2146" s="289">
        <f t="shared" si="33"/>
        <v>99.950085567598407</v>
      </c>
      <c r="J2146" s="324"/>
    </row>
    <row r="2147" spans="1:10" s="271" customFormat="1" ht="11.25" x14ac:dyDescent="0.2">
      <c r="A2147" s="295" t="s">
        <v>790</v>
      </c>
      <c r="B2147" s="326">
        <v>931</v>
      </c>
      <c r="C2147" s="296">
        <v>3</v>
      </c>
      <c r="D2147" s="296">
        <v>14</v>
      </c>
      <c r="E2147" s="297">
        <v>4100404010</v>
      </c>
      <c r="F2147" s="298"/>
      <c r="G2147" s="299">
        <v>268.2</v>
      </c>
      <c r="H2147" s="299">
        <v>268.2</v>
      </c>
      <c r="I2147" s="289">
        <f t="shared" si="33"/>
        <v>100</v>
      </c>
      <c r="J2147" s="324"/>
    </row>
    <row r="2148" spans="1:10" s="271" customFormat="1" ht="11.25" x14ac:dyDescent="0.2">
      <c r="A2148" s="295" t="s">
        <v>698</v>
      </c>
      <c r="B2148" s="326">
        <v>931</v>
      </c>
      <c r="C2148" s="296">
        <v>3</v>
      </c>
      <c r="D2148" s="296">
        <v>14</v>
      </c>
      <c r="E2148" s="297">
        <v>4100404010</v>
      </c>
      <c r="F2148" s="298">
        <v>200</v>
      </c>
      <c r="G2148" s="299">
        <v>268.2</v>
      </c>
      <c r="H2148" s="299">
        <v>268.2</v>
      </c>
      <c r="I2148" s="289">
        <f t="shared" si="33"/>
        <v>100</v>
      </c>
      <c r="J2148" s="324"/>
    </row>
    <row r="2149" spans="1:10" s="271" customFormat="1" ht="11.25" x14ac:dyDescent="0.2">
      <c r="A2149" s="295" t="s">
        <v>791</v>
      </c>
      <c r="B2149" s="326">
        <v>931</v>
      </c>
      <c r="C2149" s="296">
        <v>3</v>
      </c>
      <c r="D2149" s="296">
        <v>14</v>
      </c>
      <c r="E2149" s="297">
        <v>4100404020</v>
      </c>
      <c r="F2149" s="298"/>
      <c r="G2149" s="299">
        <v>414</v>
      </c>
      <c r="H2149" s="299">
        <v>414</v>
      </c>
      <c r="I2149" s="289">
        <f t="shared" si="33"/>
        <v>100</v>
      </c>
      <c r="J2149" s="324"/>
    </row>
    <row r="2150" spans="1:10" s="271" customFormat="1" ht="11.25" x14ac:dyDescent="0.2">
      <c r="A2150" s="295" t="s">
        <v>698</v>
      </c>
      <c r="B2150" s="326">
        <v>931</v>
      </c>
      <c r="C2150" s="296">
        <v>3</v>
      </c>
      <c r="D2150" s="296">
        <v>14</v>
      </c>
      <c r="E2150" s="297">
        <v>4100404020</v>
      </c>
      <c r="F2150" s="298">
        <v>200</v>
      </c>
      <c r="G2150" s="299">
        <v>414</v>
      </c>
      <c r="H2150" s="299">
        <v>414</v>
      </c>
      <c r="I2150" s="289">
        <f t="shared" si="33"/>
        <v>100</v>
      </c>
      <c r="J2150" s="324"/>
    </row>
    <row r="2151" spans="1:10" s="271" customFormat="1" ht="11.25" x14ac:dyDescent="0.2">
      <c r="A2151" s="295" t="s">
        <v>792</v>
      </c>
      <c r="B2151" s="326">
        <v>931</v>
      </c>
      <c r="C2151" s="296">
        <v>3</v>
      </c>
      <c r="D2151" s="296">
        <v>14</v>
      </c>
      <c r="E2151" s="297">
        <v>4100404030</v>
      </c>
      <c r="F2151" s="298"/>
      <c r="G2151" s="299">
        <v>122.6</v>
      </c>
      <c r="H2151" s="299">
        <v>122</v>
      </c>
      <c r="I2151" s="289">
        <f t="shared" si="33"/>
        <v>99.510603588907017</v>
      </c>
      <c r="J2151" s="324"/>
    </row>
    <row r="2152" spans="1:10" s="271" customFormat="1" ht="11.25" x14ac:dyDescent="0.2">
      <c r="A2152" s="295" t="s">
        <v>698</v>
      </c>
      <c r="B2152" s="326">
        <v>931</v>
      </c>
      <c r="C2152" s="296">
        <v>3</v>
      </c>
      <c r="D2152" s="296">
        <v>14</v>
      </c>
      <c r="E2152" s="297">
        <v>4100404030</v>
      </c>
      <c r="F2152" s="298">
        <v>200</v>
      </c>
      <c r="G2152" s="299">
        <v>122.6</v>
      </c>
      <c r="H2152" s="299">
        <v>122</v>
      </c>
      <c r="I2152" s="289">
        <f t="shared" si="33"/>
        <v>99.510603588907017</v>
      </c>
      <c r="J2152" s="324"/>
    </row>
    <row r="2153" spans="1:10" s="271" customFormat="1" ht="22.5" x14ac:dyDescent="0.2">
      <c r="A2153" s="295" t="s">
        <v>793</v>
      </c>
      <c r="B2153" s="326">
        <v>931</v>
      </c>
      <c r="C2153" s="296">
        <v>3</v>
      </c>
      <c r="D2153" s="296">
        <v>14</v>
      </c>
      <c r="E2153" s="297">
        <v>4100404040</v>
      </c>
      <c r="F2153" s="298"/>
      <c r="G2153" s="299">
        <v>88.9</v>
      </c>
      <c r="H2153" s="299">
        <v>88.9</v>
      </c>
      <c r="I2153" s="289">
        <f t="shared" si="33"/>
        <v>100</v>
      </c>
      <c r="J2153" s="324"/>
    </row>
    <row r="2154" spans="1:10" s="271" customFormat="1" ht="11.25" x14ac:dyDescent="0.2">
      <c r="A2154" s="295" t="s">
        <v>698</v>
      </c>
      <c r="B2154" s="326">
        <v>931</v>
      </c>
      <c r="C2154" s="296">
        <v>3</v>
      </c>
      <c r="D2154" s="296">
        <v>14</v>
      </c>
      <c r="E2154" s="297">
        <v>4100404040</v>
      </c>
      <c r="F2154" s="298">
        <v>200</v>
      </c>
      <c r="G2154" s="299">
        <v>88.9</v>
      </c>
      <c r="H2154" s="299">
        <v>88.9</v>
      </c>
      <c r="I2154" s="289">
        <f t="shared" si="33"/>
        <v>100</v>
      </c>
      <c r="J2154" s="324"/>
    </row>
    <row r="2155" spans="1:10" s="271" customFormat="1" ht="11.25" x14ac:dyDescent="0.2">
      <c r="A2155" s="295" t="s">
        <v>794</v>
      </c>
      <c r="B2155" s="326">
        <v>931</v>
      </c>
      <c r="C2155" s="296">
        <v>3</v>
      </c>
      <c r="D2155" s="296">
        <v>14</v>
      </c>
      <c r="E2155" s="297">
        <v>4100404050</v>
      </c>
      <c r="F2155" s="298"/>
      <c r="G2155" s="299">
        <v>508.7</v>
      </c>
      <c r="H2155" s="299">
        <v>508.6</v>
      </c>
      <c r="I2155" s="289">
        <f t="shared" si="33"/>
        <v>99.98034204835858</v>
      </c>
      <c r="J2155" s="324"/>
    </row>
    <row r="2156" spans="1:10" s="271" customFormat="1" ht="11.25" x14ac:dyDescent="0.2">
      <c r="A2156" s="295" t="s">
        <v>698</v>
      </c>
      <c r="B2156" s="326">
        <v>931</v>
      </c>
      <c r="C2156" s="296">
        <v>3</v>
      </c>
      <c r="D2156" s="296">
        <v>14</v>
      </c>
      <c r="E2156" s="297">
        <v>4100404050</v>
      </c>
      <c r="F2156" s="298">
        <v>200</v>
      </c>
      <c r="G2156" s="299">
        <v>508.7</v>
      </c>
      <c r="H2156" s="299">
        <v>508.6</v>
      </c>
      <c r="I2156" s="289">
        <f t="shared" si="33"/>
        <v>99.98034204835858</v>
      </c>
      <c r="J2156" s="324"/>
    </row>
    <row r="2157" spans="1:10" s="271" customFormat="1" ht="22.5" x14ac:dyDescent="0.2">
      <c r="A2157" s="295" t="s">
        <v>795</v>
      </c>
      <c r="B2157" s="326">
        <v>931</v>
      </c>
      <c r="C2157" s="296">
        <v>3</v>
      </c>
      <c r="D2157" s="296">
        <v>14</v>
      </c>
      <c r="E2157" s="297">
        <v>4100500000</v>
      </c>
      <c r="F2157" s="298"/>
      <c r="G2157" s="299">
        <v>131.30000000000001</v>
      </c>
      <c r="H2157" s="299">
        <v>131.30000000000001</v>
      </c>
      <c r="I2157" s="289">
        <f t="shared" si="33"/>
        <v>100</v>
      </c>
      <c r="J2157" s="324"/>
    </row>
    <row r="2158" spans="1:10" s="271" customFormat="1" ht="22.5" x14ac:dyDescent="0.2">
      <c r="A2158" s="295" t="s">
        <v>796</v>
      </c>
      <c r="B2158" s="326">
        <v>931</v>
      </c>
      <c r="C2158" s="296">
        <v>3</v>
      </c>
      <c r="D2158" s="296">
        <v>14</v>
      </c>
      <c r="E2158" s="297">
        <v>4100505020</v>
      </c>
      <c r="F2158" s="298"/>
      <c r="G2158" s="299">
        <v>69.599999999999994</v>
      </c>
      <c r="H2158" s="299">
        <v>69.599999999999994</v>
      </c>
      <c r="I2158" s="289">
        <f t="shared" si="33"/>
        <v>100</v>
      </c>
      <c r="J2158" s="324"/>
    </row>
    <row r="2159" spans="1:10" s="271" customFormat="1" ht="11.25" x14ac:dyDescent="0.2">
      <c r="A2159" s="295" t="s">
        <v>698</v>
      </c>
      <c r="B2159" s="326">
        <v>931</v>
      </c>
      <c r="C2159" s="296">
        <v>3</v>
      </c>
      <c r="D2159" s="296">
        <v>14</v>
      </c>
      <c r="E2159" s="297">
        <v>4100505020</v>
      </c>
      <c r="F2159" s="298">
        <v>200</v>
      </c>
      <c r="G2159" s="299">
        <v>69.599999999999994</v>
      </c>
      <c r="H2159" s="299">
        <v>69.599999999999994</v>
      </c>
      <c r="I2159" s="289">
        <f t="shared" si="33"/>
        <v>100</v>
      </c>
      <c r="J2159" s="324"/>
    </row>
    <row r="2160" spans="1:10" s="271" customFormat="1" ht="22.5" x14ac:dyDescent="0.2">
      <c r="A2160" s="295" t="s">
        <v>797</v>
      </c>
      <c r="B2160" s="326">
        <v>931</v>
      </c>
      <c r="C2160" s="296">
        <v>3</v>
      </c>
      <c r="D2160" s="296">
        <v>14</v>
      </c>
      <c r="E2160" s="297">
        <v>4100505030</v>
      </c>
      <c r="F2160" s="298"/>
      <c r="G2160" s="299">
        <v>46.7</v>
      </c>
      <c r="H2160" s="299">
        <v>46.7</v>
      </c>
      <c r="I2160" s="289">
        <f t="shared" si="33"/>
        <v>100</v>
      </c>
      <c r="J2160" s="324"/>
    </row>
    <row r="2161" spans="1:10" s="271" customFormat="1" ht="11.25" x14ac:dyDescent="0.2">
      <c r="A2161" s="295" t="s">
        <v>698</v>
      </c>
      <c r="B2161" s="326">
        <v>931</v>
      </c>
      <c r="C2161" s="296">
        <v>3</v>
      </c>
      <c r="D2161" s="296">
        <v>14</v>
      </c>
      <c r="E2161" s="297">
        <v>4100505030</v>
      </c>
      <c r="F2161" s="298">
        <v>200</v>
      </c>
      <c r="G2161" s="299">
        <v>46.7</v>
      </c>
      <c r="H2161" s="299">
        <v>46.7</v>
      </c>
      <c r="I2161" s="289">
        <f t="shared" si="33"/>
        <v>100</v>
      </c>
      <c r="J2161" s="324"/>
    </row>
    <row r="2162" spans="1:10" s="271" customFormat="1" ht="33.75" x14ac:dyDescent="0.2">
      <c r="A2162" s="295" t="s">
        <v>798</v>
      </c>
      <c r="B2162" s="326">
        <v>931</v>
      </c>
      <c r="C2162" s="296">
        <v>3</v>
      </c>
      <c r="D2162" s="296">
        <v>14</v>
      </c>
      <c r="E2162" s="297">
        <v>4100505040</v>
      </c>
      <c r="F2162" s="298"/>
      <c r="G2162" s="299">
        <v>15</v>
      </c>
      <c r="H2162" s="299">
        <v>15</v>
      </c>
      <c r="I2162" s="289">
        <f t="shared" si="33"/>
        <v>100</v>
      </c>
      <c r="J2162" s="324"/>
    </row>
    <row r="2163" spans="1:10" s="271" customFormat="1" ht="11.25" x14ac:dyDescent="0.2">
      <c r="A2163" s="295" t="s">
        <v>698</v>
      </c>
      <c r="B2163" s="326">
        <v>931</v>
      </c>
      <c r="C2163" s="296">
        <v>3</v>
      </c>
      <c r="D2163" s="296">
        <v>14</v>
      </c>
      <c r="E2163" s="297">
        <v>4100505040</v>
      </c>
      <c r="F2163" s="298">
        <v>200</v>
      </c>
      <c r="G2163" s="299">
        <v>15</v>
      </c>
      <c r="H2163" s="299">
        <v>15</v>
      </c>
      <c r="I2163" s="289">
        <f t="shared" si="33"/>
        <v>100</v>
      </c>
      <c r="J2163" s="324"/>
    </row>
    <row r="2164" spans="1:10" s="271" customFormat="1" ht="11.25" x14ac:dyDescent="0.2">
      <c r="A2164" s="295" t="s">
        <v>799</v>
      </c>
      <c r="B2164" s="326">
        <v>931</v>
      </c>
      <c r="C2164" s="296">
        <v>4</v>
      </c>
      <c r="D2164" s="296"/>
      <c r="E2164" s="297"/>
      <c r="F2164" s="298"/>
      <c r="G2164" s="299">
        <v>1132.9000000000001</v>
      </c>
      <c r="H2164" s="299">
        <v>1118.3</v>
      </c>
      <c r="I2164" s="289">
        <f t="shared" si="33"/>
        <v>98.711271956924691</v>
      </c>
      <c r="J2164" s="324"/>
    </row>
    <row r="2165" spans="1:10" s="271" customFormat="1" ht="11.25" x14ac:dyDescent="0.2">
      <c r="A2165" s="295" t="s">
        <v>800</v>
      </c>
      <c r="B2165" s="326">
        <v>931</v>
      </c>
      <c r="C2165" s="296">
        <v>4</v>
      </c>
      <c r="D2165" s="296">
        <v>1</v>
      </c>
      <c r="E2165" s="297"/>
      <c r="F2165" s="298"/>
      <c r="G2165" s="299">
        <v>54.6</v>
      </c>
      <c r="H2165" s="299">
        <v>40.1</v>
      </c>
      <c r="I2165" s="289">
        <f t="shared" si="33"/>
        <v>73.443223443223445</v>
      </c>
      <c r="J2165" s="324"/>
    </row>
    <row r="2166" spans="1:10" s="271" customFormat="1" ht="22.5" x14ac:dyDescent="0.2">
      <c r="A2166" s="295" t="s">
        <v>801</v>
      </c>
      <c r="B2166" s="326">
        <v>931</v>
      </c>
      <c r="C2166" s="296">
        <v>4</v>
      </c>
      <c r="D2166" s="296">
        <v>1</v>
      </c>
      <c r="E2166" s="297">
        <v>400000000</v>
      </c>
      <c r="F2166" s="298"/>
      <c r="G2166" s="299">
        <v>54.6</v>
      </c>
      <c r="H2166" s="299">
        <v>40.1</v>
      </c>
      <c r="I2166" s="289">
        <f t="shared" si="33"/>
        <v>73.443223443223445</v>
      </c>
      <c r="J2166" s="324"/>
    </row>
    <row r="2167" spans="1:10" s="271" customFormat="1" ht="11.25" x14ac:dyDescent="0.2">
      <c r="A2167" s="295" t="s">
        <v>804</v>
      </c>
      <c r="B2167" s="326">
        <v>931</v>
      </c>
      <c r="C2167" s="296">
        <v>4</v>
      </c>
      <c r="D2167" s="296">
        <v>1</v>
      </c>
      <c r="E2167" s="297">
        <v>420000000</v>
      </c>
      <c r="F2167" s="298"/>
      <c r="G2167" s="299">
        <v>54.6</v>
      </c>
      <c r="H2167" s="299">
        <v>40.1</v>
      </c>
      <c r="I2167" s="289">
        <f t="shared" si="33"/>
        <v>73.443223443223445</v>
      </c>
      <c r="J2167" s="324"/>
    </row>
    <row r="2168" spans="1:10" s="271" customFormat="1" ht="11.25" x14ac:dyDescent="0.2">
      <c r="A2168" s="295" t="s">
        <v>805</v>
      </c>
      <c r="B2168" s="326">
        <v>931</v>
      </c>
      <c r="C2168" s="296">
        <v>4</v>
      </c>
      <c r="D2168" s="296">
        <v>1</v>
      </c>
      <c r="E2168" s="297">
        <v>420042260</v>
      </c>
      <c r="F2168" s="298"/>
      <c r="G2168" s="299">
        <v>54.6</v>
      </c>
      <c r="H2168" s="299">
        <v>40.1</v>
      </c>
      <c r="I2168" s="289">
        <f t="shared" si="33"/>
        <v>73.443223443223445</v>
      </c>
      <c r="J2168" s="324"/>
    </row>
    <row r="2169" spans="1:10" s="271" customFormat="1" ht="11.25" x14ac:dyDescent="0.2">
      <c r="A2169" s="295" t="s">
        <v>698</v>
      </c>
      <c r="B2169" s="326">
        <v>931</v>
      </c>
      <c r="C2169" s="296">
        <v>4</v>
      </c>
      <c r="D2169" s="296">
        <v>1</v>
      </c>
      <c r="E2169" s="297">
        <v>420042260</v>
      </c>
      <c r="F2169" s="298">
        <v>200</v>
      </c>
      <c r="G2169" s="299">
        <v>54.6</v>
      </c>
      <c r="H2169" s="299">
        <v>40.1</v>
      </c>
      <c r="I2169" s="289">
        <f t="shared" si="33"/>
        <v>73.443223443223445</v>
      </c>
      <c r="J2169" s="324"/>
    </row>
    <row r="2170" spans="1:10" s="271" customFormat="1" ht="11.25" x14ac:dyDescent="0.2">
      <c r="A2170" s="295" t="s">
        <v>991</v>
      </c>
      <c r="B2170" s="326">
        <v>931</v>
      </c>
      <c r="C2170" s="296">
        <v>4</v>
      </c>
      <c r="D2170" s="296">
        <v>10</v>
      </c>
      <c r="E2170" s="297"/>
      <c r="F2170" s="298"/>
      <c r="G2170" s="299">
        <v>1078.3</v>
      </c>
      <c r="H2170" s="299">
        <v>1078.2</v>
      </c>
      <c r="I2170" s="289">
        <f t="shared" si="33"/>
        <v>99.990726143002888</v>
      </c>
      <c r="J2170" s="324"/>
    </row>
    <row r="2171" spans="1:10" s="271" customFormat="1" ht="22.5" x14ac:dyDescent="0.2">
      <c r="A2171" s="295" t="s">
        <v>834</v>
      </c>
      <c r="B2171" s="326">
        <v>931</v>
      </c>
      <c r="C2171" s="296">
        <v>4</v>
      </c>
      <c r="D2171" s="296">
        <v>10</v>
      </c>
      <c r="E2171" s="297">
        <v>1200000000</v>
      </c>
      <c r="F2171" s="298"/>
      <c r="G2171" s="299">
        <v>1078.3</v>
      </c>
      <c r="H2171" s="299">
        <v>1078.2</v>
      </c>
      <c r="I2171" s="289">
        <f t="shared" si="33"/>
        <v>99.990726143002888</v>
      </c>
      <c r="J2171" s="324"/>
    </row>
    <row r="2172" spans="1:10" s="271" customFormat="1" ht="22.5" x14ac:dyDescent="0.2">
      <c r="A2172" s="295" t="s">
        <v>992</v>
      </c>
      <c r="B2172" s="326">
        <v>931</v>
      </c>
      <c r="C2172" s="296">
        <v>4</v>
      </c>
      <c r="D2172" s="296">
        <v>10</v>
      </c>
      <c r="E2172" s="297">
        <v>1210000000</v>
      </c>
      <c r="F2172" s="298"/>
      <c r="G2172" s="299">
        <v>1078.3</v>
      </c>
      <c r="H2172" s="299">
        <v>1078.2</v>
      </c>
      <c r="I2172" s="289">
        <f t="shared" si="33"/>
        <v>99.990726143002888</v>
      </c>
      <c r="J2172" s="324"/>
    </row>
    <row r="2173" spans="1:10" s="271" customFormat="1" ht="22.5" x14ac:dyDescent="0.2">
      <c r="A2173" s="295" t="s">
        <v>995</v>
      </c>
      <c r="B2173" s="326">
        <v>931</v>
      </c>
      <c r="C2173" s="296">
        <v>4</v>
      </c>
      <c r="D2173" s="296">
        <v>10</v>
      </c>
      <c r="E2173" s="297">
        <v>1210300000</v>
      </c>
      <c r="F2173" s="298"/>
      <c r="G2173" s="299">
        <v>1078.3</v>
      </c>
      <c r="H2173" s="299">
        <v>1078.2</v>
      </c>
      <c r="I2173" s="289">
        <f t="shared" si="33"/>
        <v>99.990726143002888</v>
      </c>
      <c r="J2173" s="324"/>
    </row>
    <row r="2174" spans="1:10" s="271" customFormat="1" ht="22.5" x14ac:dyDescent="0.2">
      <c r="A2174" s="295" t="s">
        <v>995</v>
      </c>
      <c r="B2174" s="326">
        <v>931</v>
      </c>
      <c r="C2174" s="296">
        <v>4</v>
      </c>
      <c r="D2174" s="296">
        <v>10</v>
      </c>
      <c r="E2174" s="297">
        <v>1210300190</v>
      </c>
      <c r="F2174" s="298"/>
      <c r="G2174" s="299">
        <v>1078.3</v>
      </c>
      <c r="H2174" s="299">
        <v>1078.2</v>
      </c>
      <c r="I2174" s="289">
        <f t="shared" si="33"/>
        <v>99.990726143002888</v>
      </c>
      <c r="J2174" s="324"/>
    </row>
    <row r="2175" spans="1:10" s="271" customFormat="1" ht="11.25" x14ac:dyDescent="0.2">
      <c r="A2175" s="295" t="s">
        <v>698</v>
      </c>
      <c r="B2175" s="326">
        <v>931</v>
      </c>
      <c r="C2175" s="296">
        <v>4</v>
      </c>
      <c r="D2175" s="296">
        <v>10</v>
      </c>
      <c r="E2175" s="297">
        <v>1210300190</v>
      </c>
      <c r="F2175" s="298">
        <v>200</v>
      </c>
      <c r="G2175" s="299">
        <v>1078.3</v>
      </c>
      <c r="H2175" s="299">
        <v>1078.2</v>
      </c>
      <c r="I2175" s="289">
        <f t="shared" si="33"/>
        <v>99.990726143002888</v>
      </c>
      <c r="J2175" s="324"/>
    </row>
    <row r="2176" spans="1:10" s="271" customFormat="1" ht="11.25" x14ac:dyDescent="0.2">
      <c r="A2176" s="295" t="s">
        <v>1464</v>
      </c>
      <c r="B2176" s="326">
        <v>931</v>
      </c>
      <c r="C2176" s="296">
        <v>10</v>
      </c>
      <c r="D2176" s="296"/>
      <c r="E2176" s="297"/>
      <c r="F2176" s="298"/>
      <c r="G2176" s="299">
        <v>10912.2</v>
      </c>
      <c r="H2176" s="299">
        <v>10883.3</v>
      </c>
      <c r="I2176" s="289">
        <f t="shared" si="33"/>
        <v>99.735158813071592</v>
      </c>
      <c r="J2176" s="324"/>
    </row>
    <row r="2177" spans="1:10" s="271" customFormat="1" ht="11.25" x14ac:dyDescent="0.2">
      <c r="A2177" s="295" t="s">
        <v>1465</v>
      </c>
      <c r="B2177" s="326">
        <v>931</v>
      </c>
      <c r="C2177" s="296">
        <v>10</v>
      </c>
      <c r="D2177" s="296">
        <v>1</v>
      </c>
      <c r="E2177" s="297"/>
      <c r="F2177" s="298"/>
      <c r="G2177" s="299">
        <v>10912.2</v>
      </c>
      <c r="H2177" s="299">
        <v>10883.3</v>
      </c>
      <c r="I2177" s="289">
        <f t="shared" si="33"/>
        <v>99.735158813071592</v>
      </c>
      <c r="J2177" s="324"/>
    </row>
    <row r="2178" spans="1:10" s="271" customFormat="1" ht="11.25" x14ac:dyDescent="0.2">
      <c r="A2178" s="295" t="s">
        <v>705</v>
      </c>
      <c r="B2178" s="326">
        <v>931</v>
      </c>
      <c r="C2178" s="296">
        <v>10</v>
      </c>
      <c r="D2178" s="296">
        <v>1</v>
      </c>
      <c r="E2178" s="297">
        <v>9000000000</v>
      </c>
      <c r="F2178" s="298"/>
      <c r="G2178" s="299">
        <v>10912.2</v>
      </c>
      <c r="H2178" s="299">
        <v>10883.3</v>
      </c>
      <c r="I2178" s="289">
        <f t="shared" si="33"/>
        <v>99.735158813071592</v>
      </c>
      <c r="J2178" s="324"/>
    </row>
    <row r="2179" spans="1:10" s="271" customFormat="1" ht="11.25" x14ac:dyDescent="0.2">
      <c r="A2179" s="295" t="s">
        <v>705</v>
      </c>
      <c r="B2179" s="326">
        <v>931</v>
      </c>
      <c r="C2179" s="296">
        <v>10</v>
      </c>
      <c r="D2179" s="296">
        <v>1</v>
      </c>
      <c r="E2179" s="297">
        <v>9000000950</v>
      </c>
      <c r="F2179" s="298"/>
      <c r="G2179" s="299">
        <v>10912.2</v>
      </c>
      <c r="H2179" s="299">
        <v>10883.3</v>
      </c>
      <c r="I2179" s="289">
        <f t="shared" si="33"/>
        <v>99.735158813071592</v>
      </c>
      <c r="J2179" s="324"/>
    </row>
    <row r="2180" spans="1:10" s="271" customFormat="1" ht="11.25" x14ac:dyDescent="0.2">
      <c r="A2180" s="295" t="s">
        <v>707</v>
      </c>
      <c r="B2180" s="326">
        <v>931</v>
      </c>
      <c r="C2180" s="296">
        <v>10</v>
      </c>
      <c r="D2180" s="296">
        <v>1</v>
      </c>
      <c r="E2180" s="297">
        <v>9000000950</v>
      </c>
      <c r="F2180" s="298">
        <v>300</v>
      </c>
      <c r="G2180" s="299">
        <v>10912.2</v>
      </c>
      <c r="H2180" s="299">
        <v>10883.3</v>
      </c>
      <c r="I2180" s="289">
        <f t="shared" si="33"/>
        <v>99.735158813071592</v>
      </c>
      <c r="J2180" s="324"/>
    </row>
    <row r="2181" spans="1:10" s="285" customFormat="1" ht="10.5" x14ac:dyDescent="0.15">
      <c r="A2181" s="291" t="s">
        <v>1667</v>
      </c>
      <c r="B2181" s="325">
        <v>932</v>
      </c>
      <c r="C2181" s="292"/>
      <c r="D2181" s="292"/>
      <c r="E2181" s="293"/>
      <c r="F2181" s="294"/>
      <c r="G2181" s="282">
        <v>4716681.3</v>
      </c>
      <c r="H2181" s="282">
        <v>3850241.5</v>
      </c>
      <c r="I2181" s="283">
        <f t="shared" si="33"/>
        <v>81.630308581586803</v>
      </c>
      <c r="J2181" s="319"/>
    </row>
    <row r="2182" spans="1:10" s="271" customFormat="1" ht="11.25" x14ac:dyDescent="0.2">
      <c r="A2182" s="295" t="s">
        <v>743</v>
      </c>
      <c r="B2182" s="326">
        <v>932</v>
      </c>
      <c r="C2182" s="296">
        <v>3</v>
      </c>
      <c r="D2182" s="296"/>
      <c r="E2182" s="297"/>
      <c r="F2182" s="298"/>
      <c r="G2182" s="299">
        <v>177.3</v>
      </c>
      <c r="H2182" s="299">
        <v>177.3</v>
      </c>
      <c r="I2182" s="289">
        <f t="shared" si="33"/>
        <v>100</v>
      </c>
      <c r="J2182" s="324"/>
    </row>
    <row r="2183" spans="1:10" s="271" customFormat="1" ht="22.5" x14ac:dyDescent="0.2">
      <c r="A2183" s="295" t="s">
        <v>753</v>
      </c>
      <c r="B2183" s="326">
        <v>932</v>
      </c>
      <c r="C2183" s="296">
        <v>3</v>
      </c>
      <c r="D2183" s="296">
        <v>9</v>
      </c>
      <c r="E2183" s="297"/>
      <c r="F2183" s="298"/>
      <c r="G2183" s="299">
        <v>177.3</v>
      </c>
      <c r="H2183" s="299">
        <v>177.3</v>
      </c>
      <c r="I2183" s="289">
        <f t="shared" si="33"/>
        <v>100</v>
      </c>
      <c r="J2183" s="324"/>
    </row>
    <row r="2184" spans="1:10" s="271" customFormat="1" ht="22.5" x14ac:dyDescent="0.2">
      <c r="A2184" s="295" t="s">
        <v>759</v>
      </c>
      <c r="B2184" s="326">
        <v>932</v>
      </c>
      <c r="C2184" s="296">
        <v>3</v>
      </c>
      <c r="D2184" s="296">
        <v>9</v>
      </c>
      <c r="E2184" s="297">
        <v>1900000000</v>
      </c>
      <c r="F2184" s="298"/>
      <c r="G2184" s="299">
        <v>177.3</v>
      </c>
      <c r="H2184" s="299">
        <v>177.3</v>
      </c>
      <c r="I2184" s="289">
        <f t="shared" si="33"/>
        <v>100</v>
      </c>
      <c r="J2184" s="324"/>
    </row>
    <row r="2185" spans="1:10" s="271" customFormat="1" ht="22.5" x14ac:dyDescent="0.2">
      <c r="A2185" s="295" t="s">
        <v>760</v>
      </c>
      <c r="B2185" s="326">
        <v>932</v>
      </c>
      <c r="C2185" s="296">
        <v>3</v>
      </c>
      <c r="D2185" s="296">
        <v>9</v>
      </c>
      <c r="E2185" s="297">
        <v>1930000000</v>
      </c>
      <c r="F2185" s="298"/>
      <c r="G2185" s="299">
        <v>177.3</v>
      </c>
      <c r="H2185" s="299">
        <v>177.3</v>
      </c>
      <c r="I2185" s="289">
        <f t="shared" si="33"/>
        <v>100</v>
      </c>
      <c r="J2185" s="324"/>
    </row>
    <row r="2186" spans="1:10" s="271" customFormat="1" ht="22.5" x14ac:dyDescent="0.2">
      <c r="A2186" s="295" t="s">
        <v>761</v>
      </c>
      <c r="B2186" s="326">
        <v>932</v>
      </c>
      <c r="C2186" s="296">
        <v>3</v>
      </c>
      <c r="D2186" s="296">
        <v>9</v>
      </c>
      <c r="E2186" s="297">
        <v>1930008830</v>
      </c>
      <c r="F2186" s="298"/>
      <c r="G2186" s="299">
        <v>177.3</v>
      </c>
      <c r="H2186" s="299">
        <v>177.3</v>
      </c>
      <c r="I2186" s="289">
        <f t="shared" si="33"/>
        <v>100</v>
      </c>
      <c r="J2186" s="324"/>
    </row>
    <row r="2187" spans="1:10" s="271" customFormat="1" ht="11.25" x14ac:dyDescent="0.2">
      <c r="A2187" s="295" t="s">
        <v>698</v>
      </c>
      <c r="B2187" s="326">
        <v>932</v>
      </c>
      <c r="C2187" s="296">
        <v>3</v>
      </c>
      <c r="D2187" s="296">
        <v>9</v>
      </c>
      <c r="E2187" s="297">
        <v>1930008830</v>
      </c>
      <c r="F2187" s="298">
        <v>200</v>
      </c>
      <c r="G2187" s="299">
        <v>177.3</v>
      </c>
      <c r="H2187" s="299">
        <v>177.3</v>
      </c>
      <c r="I2187" s="289">
        <f t="shared" si="33"/>
        <v>100</v>
      </c>
      <c r="J2187" s="324"/>
    </row>
    <row r="2188" spans="1:10" s="271" customFormat="1" ht="11.25" x14ac:dyDescent="0.2">
      <c r="A2188" s="295" t="s">
        <v>799</v>
      </c>
      <c r="B2188" s="326">
        <v>932</v>
      </c>
      <c r="C2188" s="296">
        <v>4</v>
      </c>
      <c r="D2188" s="296"/>
      <c r="E2188" s="297"/>
      <c r="F2188" s="298"/>
      <c r="G2188" s="299">
        <v>239894.5</v>
      </c>
      <c r="H2188" s="299">
        <v>226138.7</v>
      </c>
      <c r="I2188" s="289">
        <f t="shared" si="33"/>
        <v>94.265896050138707</v>
      </c>
      <c r="J2188" s="324"/>
    </row>
    <row r="2189" spans="1:10" s="271" customFormat="1" ht="11.25" x14ac:dyDescent="0.2">
      <c r="A2189" s="295" t="s">
        <v>800</v>
      </c>
      <c r="B2189" s="326">
        <v>932</v>
      </c>
      <c r="C2189" s="296">
        <v>4</v>
      </c>
      <c r="D2189" s="296">
        <v>1</v>
      </c>
      <c r="E2189" s="297"/>
      <c r="F2189" s="298"/>
      <c r="G2189" s="299">
        <v>5604.2</v>
      </c>
      <c r="H2189" s="299">
        <v>5443.8</v>
      </c>
      <c r="I2189" s="289">
        <f t="shared" si="33"/>
        <v>97.137860890046753</v>
      </c>
      <c r="J2189" s="324"/>
    </row>
    <row r="2190" spans="1:10" s="271" customFormat="1" ht="22.5" x14ac:dyDescent="0.2">
      <c r="A2190" s="295" t="s">
        <v>801</v>
      </c>
      <c r="B2190" s="326">
        <v>932</v>
      </c>
      <c r="C2190" s="296">
        <v>4</v>
      </c>
      <c r="D2190" s="296">
        <v>1</v>
      </c>
      <c r="E2190" s="297">
        <v>400000000</v>
      </c>
      <c r="F2190" s="298"/>
      <c r="G2190" s="299">
        <v>54.6</v>
      </c>
      <c r="H2190" s="299">
        <v>54.6</v>
      </c>
      <c r="I2190" s="289">
        <f t="shared" ref="I2190:I2253" si="34">+H2190/G2190*100</f>
        <v>100</v>
      </c>
      <c r="J2190" s="324"/>
    </row>
    <row r="2191" spans="1:10" s="285" customFormat="1" ht="11.25" x14ac:dyDescent="0.15">
      <c r="A2191" s="295" t="s">
        <v>804</v>
      </c>
      <c r="B2191" s="326">
        <v>932</v>
      </c>
      <c r="C2191" s="296">
        <v>4</v>
      </c>
      <c r="D2191" s="296">
        <v>1</v>
      </c>
      <c r="E2191" s="297">
        <v>420000000</v>
      </c>
      <c r="F2191" s="298"/>
      <c r="G2191" s="299">
        <v>54.6</v>
      </c>
      <c r="H2191" s="299">
        <v>54.6</v>
      </c>
      <c r="I2191" s="289">
        <f t="shared" si="34"/>
        <v>100</v>
      </c>
      <c r="J2191" s="324"/>
    </row>
    <row r="2192" spans="1:10" s="271" customFormat="1" ht="11.25" x14ac:dyDescent="0.2">
      <c r="A2192" s="295" t="s">
        <v>805</v>
      </c>
      <c r="B2192" s="326">
        <v>932</v>
      </c>
      <c r="C2192" s="296">
        <v>4</v>
      </c>
      <c r="D2192" s="296">
        <v>1</v>
      </c>
      <c r="E2192" s="297">
        <v>420042260</v>
      </c>
      <c r="F2192" s="298"/>
      <c r="G2192" s="299">
        <v>54.6</v>
      </c>
      <c r="H2192" s="299">
        <v>54.6</v>
      </c>
      <c r="I2192" s="289">
        <f t="shared" si="34"/>
        <v>100</v>
      </c>
      <c r="J2192" s="324"/>
    </row>
    <row r="2193" spans="1:10" s="271" customFormat="1" ht="11.25" x14ac:dyDescent="0.2">
      <c r="A2193" s="295" t="s">
        <v>698</v>
      </c>
      <c r="B2193" s="326">
        <v>932</v>
      </c>
      <c r="C2193" s="296">
        <v>4</v>
      </c>
      <c r="D2193" s="296">
        <v>1</v>
      </c>
      <c r="E2193" s="297">
        <v>420042260</v>
      </c>
      <c r="F2193" s="298">
        <v>200</v>
      </c>
      <c r="G2193" s="299">
        <v>54.6</v>
      </c>
      <c r="H2193" s="299">
        <v>54.6</v>
      </c>
      <c r="I2193" s="289">
        <f t="shared" si="34"/>
        <v>100</v>
      </c>
      <c r="J2193" s="324"/>
    </row>
    <row r="2194" spans="1:10" s="271" customFormat="1" ht="22.5" x14ac:dyDescent="0.2">
      <c r="A2194" s="295" t="s">
        <v>759</v>
      </c>
      <c r="B2194" s="326">
        <v>932</v>
      </c>
      <c r="C2194" s="296">
        <v>4</v>
      </c>
      <c r="D2194" s="296">
        <v>1</v>
      </c>
      <c r="E2194" s="297">
        <v>1900000000</v>
      </c>
      <c r="F2194" s="298"/>
      <c r="G2194" s="299">
        <v>5549.6</v>
      </c>
      <c r="H2194" s="299">
        <v>5389.2</v>
      </c>
      <c r="I2194" s="289">
        <f t="shared" si="34"/>
        <v>97.109701600115315</v>
      </c>
      <c r="J2194" s="324"/>
    </row>
    <row r="2195" spans="1:10" s="271" customFormat="1" ht="22.5" x14ac:dyDescent="0.2">
      <c r="A2195" s="295" t="s">
        <v>760</v>
      </c>
      <c r="B2195" s="326">
        <v>932</v>
      </c>
      <c r="C2195" s="296">
        <v>4</v>
      </c>
      <c r="D2195" s="296">
        <v>1</v>
      </c>
      <c r="E2195" s="297">
        <v>1930000000</v>
      </c>
      <c r="F2195" s="298"/>
      <c r="G2195" s="299">
        <v>5549.6</v>
      </c>
      <c r="H2195" s="299">
        <v>5389.2</v>
      </c>
      <c r="I2195" s="289">
        <f t="shared" si="34"/>
        <v>97.109701600115315</v>
      </c>
      <c r="J2195" s="324"/>
    </row>
    <row r="2196" spans="1:10" s="271" customFormat="1" ht="22.5" x14ac:dyDescent="0.2">
      <c r="A2196" s="295" t="s">
        <v>761</v>
      </c>
      <c r="B2196" s="326">
        <v>932</v>
      </c>
      <c r="C2196" s="296">
        <v>4</v>
      </c>
      <c r="D2196" s="296">
        <v>1</v>
      </c>
      <c r="E2196" s="297">
        <v>1930008830</v>
      </c>
      <c r="F2196" s="298"/>
      <c r="G2196" s="299">
        <v>5549.6</v>
      </c>
      <c r="H2196" s="299">
        <v>5389.2</v>
      </c>
      <c r="I2196" s="289">
        <f t="shared" si="34"/>
        <v>97.109701600115315</v>
      </c>
      <c r="J2196" s="324"/>
    </row>
    <row r="2197" spans="1:10" s="271" customFormat="1" ht="11.25" x14ac:dyDescent="0.2">
      <c r="A2197" s="295" t="s">
        <v>698</v>
      </c>
      <c r="B2197" s="326">
        <v>932</v>
      </c>
      <c r="C2197" s="296">
        <v>4</v>
      </c>
      <c r="D2197" s="296">
        <v>1</v>
      </c>
      <c r="E2197" s="297">
        <v>1930008830</v>
      </c>
      <c r="F2197" s="298">
        <v>200</v>
      </c>
      <c r="G2197" s="299">
        <v>5549.6</v>
      </c>
      <c r="H2197" s="299">
        <v>5389.2</v>
      </c>
      <c r="I2197" s="289">
        <f t="shared" si="34"/>
        <v>97.109701600115315</v>
      </c>
      <c r="J2197" s="324"/>
    </row>
    <row r="2198" spans="1:10" s="271" customFormat="1" ht="11.25" x14ac:dyDescent="0.2">
      <c r="A2198" s="295" t="s">
        <v>848</v>
      </c>
      <c r="B2198" s="326">
        <v>932</v>
      </c>
      <c r="C2198" s="296">
        <v>4</v>
      </c>
      <c r="D2198" s="296">
        <v>5</v>
      </c>
      <c r="E2198" s="297"/>
      <c r="F2198" s="298"/>
      <c r="G2198" s="299">
        <v>4082.6</v>
      </c>
      <c r="H2198" s="299">
        <v>4082.6</v>
      </c>
      <c r="I2198" s="289">
        <f t="shared" si="34"/>
        <v>100</v>
      </c>
      <c r="J2198" s="324"/>
    </row>
    <row r="2199" spans="1:10" s="271" customFormat="1" ht="22.5" x14ac:dyDescent="0.2">
      <c r="A2199" s="295" t="s">
        <v>759</v>
      </c>
      <c r="B2199" s="326">
        <v>932</v>
      </c>
      <c r="C2199" s="296">
        <v>4</v>
      </c>
      <c r="D2199" s="296">
        <v>5</v>
      </c>
      <c r="E2199" s="297">
        <v>1900000000</v>
      </c>
      <c r="F2199" s="298"/>
      <c r="G2199" s="299">
        <v>4082.6</v>
      </c>
      <c r="H2199" s="299">
        <v>4082.6</v>
      </c>
      <c r="I2199" s="289">
        <f t="shared" si="34"/>
        <v>100</v>
      </c>
      <c r="J2199" s="324"/>
    </row>
    <row r="2200" spans="1:10" s="271" customFormat="1" ht="22.5" x14ac:dyDescent="0.2">
      <c r="A2200" s="295" t="s">
        <v>760</v>
      </c>
      <c r="B2200" s="326">
        <v>932</v>
      </c>
      <c r="C2200" s="296">
        <v>4</v>
      </c>
      <c r="D2200" s="296">
        <v>5</v>
      </c>
      <c r="E2200" s="297">
        <v>1930000000</v>
      </c>
      <c r="F2200" s="298"/>
      <c r="G2200" s="299">
        <v>4082.6</v>
      </c>
      <c r="H2200" s="299">
        <v>4082.6</v>
      </c>
      <c r="I2200" s="289">
        <f t="shared" si="34"/>
        <v>100</v>
      </c>
      <c r="J2200" s="324"/>
    </row>
    <row r="2201" spans="1:10" s="271" customFormat="1" ht="22.5" x14ac:dyDescent="0.2">
      <c r="A2201" s="295" t="s">
        <v>761</v>
      </c>
      <c r="B2201" s="326">
        <v>932</v>
      </c>
      <c r="C2201" s="296">
        <v>4</v>
      </c>
      <c r="D2201" s="296">
        <v>5</v>
      </c>
      <c r="E2201" s="297">
        <v>1930008830</v>
      </c>
      <c r="F2201" s="298"/>
      <c r="G2201" s="299">
        <v>4082.6</v>
      </c>
      <c r="H2201" s="299">
        <v>4082.6</v>
      </c>
      <c r="I2201" s="289">
        <f t="shared" si="34"/>
        <v>100</v>
      </c>
      <c r="J2201" s="324"/>
    </row>
    <row r="2202" spans="1:10" s="271" customFormat="1" ht="11.25" x14ac:dyDescent="0.2">
      <c r="A2202" s="295" t="s">
        <v>698</v>
      </c>
      <c r="B2202" s="326">
        <v>932</v>
      </c>
      <c r="C2202" s="296">
        <v>4</v>
      </c>
      <c r="D2202" s="296">
        <v>5</v>
      </c>
      <c r="E2202" s="297">
        <v>1930008830</v>
      </c>
      <c r="F2202" s="298">
        <v>200</v>
      </c>
      <c r="G2202" s="299">
        <v>4082.6</v>
      </c>
      <c r="H2202" s="299">
        <v>4082.6</v>
      </c>
      <c r="I2202" s="289">
        <f t="shared" si="34"/>
        <v>100</v>
      </c>
      <c r="J2202" s="324"/>
    </row>
    <row r="2203" spans="1:10" s="271" customFormat="1" ht="11.25" x14ac:dyDescent="0.2">
      <c r="A2203" s="295" t="s">
        <v>991</v>
      </c>
      <c r="B2203" s="326">
        <v>932</v>
      </c>
      <c r="C2203" s="296">
        <v>4</v>
      </c>
      <c r="D2203" s="296">
        <v>10</v>
      </c>
      <c r="E2203" s="297"/>
      <c r="F2203" s="298"/>
      <c r="G2203" s="299">
        <v>639.20000000000005</v>
      </c>
      <c r="H2203" s="299">
        <v>463.9</v>
      </c>
      <c r="I2203" s="289">
        <f t="shared" si="34"/>
        <v>72.575093867334161</v>
      </c>
      <c r="J2203" s="324"/>
    </row>
    <row r="2204" spans="1:10" s="271" customFormat="1" ht="22.5" x14ac:dyDescent="0.2">
      <c r="A2204" s="295" t="s">
        <v>834</v>
      </c>
      <c r="B2204" s="326">
        <v>932</v>
      </c>
      <c r="C2204" s="296">
        <v>4</v>
      </c>
      <c r="D2204" s="296">
        <v>10</v>
      </c>
      <c r="E2204" s="297">
        <v>1200000000</v>
      </c>
      <c r="F2204" s="298"/>
      <c r="G2204" s="299">
        <v>639.20000000000005</v>
      </c>
      <c r="H2204" s="299">
        <v>463.9</v>
      </c>
      <c r="I2204" s="289">
        <f t="shared" si="34"/>
        <v>72.575093867334161</v>
      </c>
      <c r="J2204" s="324"/>
    </row>
    <row r="2205" spans="1:10" s="271" customFormat="1" ht="22.5" x14ac:dyDescent="0.2">
      <c r="A2205" s="295" t="s">
        <v>992</v>
      </c>
      <c r="B2205" s="326">
        <v>932</v>
      </c>
      <c r="C2205" s="296">
        <v>4</v>
      </c>
      <c r="D2205" s="296">
        <v>10</v>
      </c>
      <c r="E2205" s="297">
        <v>1210000000</v>
      </c>
      <c r="F2205" s="298"/>
      <c r="G2205" s="299">
        <v>639.20000000000005</v>
      </c>
      <c r="H2205" s="299">
        <v>463.9</v>
      </c>
      <c r="I2205" s="289">
        <f t="shared" si="34"/>
        <v>72.575093867334161</v>
      </c>
      <c r="J2205" s="324"/>
    </row>
    <row r="2206" spans="1:10" s="271" customFormat="1" ht="22.5" x14ac:dyDescent="0.2">
      <c r="A2206" s="295" t="s">
        <v>995</v>
      </c>
      <c r="B2206" s="326">
        <v>932</v>
      </c>
      <c r="C2206" s="296">
        <v>4</v>
      </c>
      <c r="D2206" s="296">
        <v>10</v>
      </c>
      <c r="E2206" s="297">
        <v>1210300000</v>
      </c>
      <c r="F2206" s="298"/>
      <c r="G2206" s="299">
        <v>639.20000000000005</v>
      </c>
      <c r="H2206" s="299">
        <v>463.9</v>
      </c>
      <c r="I2206" s="289">
        <f t="shared" si="34"/>
        <v>72.575093867334161</v>
      </c>
      <c r="J2206" s="324"/>
    </row>
    <row r="2207" spans="1:10" s="271" customFormat="1" ht="22.5" x14ac:dyDescent="0.2">
      <c r="A2207" s="295" t="s">
        <v>995</v>
      </c>
      <c r="B2207" s="326">
        <v>932</v>
      </c>
      <c r="C2207" s="296">
        <v>4</v>
      </c>
      <c r="D2207" s="296">
        <v>10</v>
      </c>
      <c r="E2207" s="297">
        <v>1210300190</v>
      </c>
      <c r="F2207" s="298"/>
      <c r="G2207" s="299">
        <v>639.20000000000005</v>
      </c>
      <c r="H2207" s="299">
        <v>463.9</v>
      </c>
      <c r="I2207" s="289">
        <f t="shared" si="34"/>
        <v>72.575093867334161</v>
      </c>
      <c r="J2207" s="324"/>
    </row>
    <row r="2208" spans="1:10" s="271" customFormat="1" ht="11.25" x14ac:dyDescent="0.2">
      <c r="A2208" s="295" t="s">
        <v>698</v>
      </c>
      <c r="B2208" s="326">
        <v>932</v>
      </c>
      <c r="C2208" s="296">
        <v>4</v>
      </c>
      <c r="D2208" s="296">
        <v>10</v>
      </c>
      <c r="E2208" s="297">
        <v>1210300190</v>
      </c>
      <c r="F2208" s="298">
        <v>200</v>
      </c>
      <c r="G2208" s="299">
        <v>639.20000000000005</v>
      </c>
      <c r="H2208" s="299">
        <v>463.9</v>
      </c>
      <c r="I2208" s="289">
        <f t="shared" si="34"/>
        <v>72.575093867334161</v>
      </c>
      <c r="J2208" s="324"/>
    </row>
    <row r="2209" spans="1:10" s="271" customFormat="1" ht="11.25" x14ac:dyDescent="0.2">
      <c r="A2209" s="295" t="s">
        <v>1004</v>
      </c>
      <c r="B2209" s="326">
        <v>932</v>
      </c>
      <c r="C2209" s="296">
        <v>4</v>
      </c>
      <c r="D2209" s="296">
        <v>12</v>
      </c>
      <c r="E2209" s="297"/>
      <c r="F2209" s="298"/>
      <c r="G2209" s="299">
        <v>229568.5</v>
      </c>
      <c r="H2209" s="299">
        <v>216148.4</v>
      </c>
      <c r="I2209" s="289">
        <f t="shared" si="34"/>
        <v>94.154206696476223</v>
      </c>
      <c r="J2209" s="324"/>
    </row>
    <row r="2210" spans="1:10" s="271" customFormat="1" ht="22.5" x14ac:dyDescent="0.2">
      <c r="A2210" s="295" t="s">
        <v>1005</v>
      </c>
      <c r="B2210" s="326">
        <v>932</v>
      </c>
      <c r="C2210" s="296">
        <v>4</v>
      </c>
      <c r="D2210" s="296">
        <v>12</v>
      </c>
      <c r="E2210" s="297">
        <v>1600000000</v>
      </c>
      <c r="F2210" s="298"/>
      <c r="G2210" s="299">
        <v>127969.7</v>
      </c>
      <c r="H2210" s="299">
        <v>127969.7</v>
      </c>
      <c r="I2210" s="289">
        <f t="shared" si="34"/>
        <v>100</v>
      </c>
      <c r="J2210" s="324"/>
    </row>
    <row r="2211" spans="1:10" s="271" customFormat="1" ht="22.5" x14ac:dyDescent="0.2">
      <c r="A2211" s="295" t="s">
        <v>1006</v>
      </c>
      <c r="B2211" s="326">
        <v>932</v>
      </c>
      <c r="C2211" s="296">
        <v>4</v>
      </c>
      <c r="D2211" s="296">
        <v>12</v>
      </c>
      <c r="E2211" s="297">
        <v>1610000000</v>
      </c>
      <c r="F2211" s="298"/>
      <c r="G2211" s="299">
        <v>37059.699999999997</v>
      </c>
      <c r="H2211" s="299">
        <v>37059.699999999997</v>
      </c>
      <c r="I2211" s="289">
        <f t="shared" si="34"/>
        <v>100</v>
      </c>
      <c r="J2211" s="324"/>
    </row>
    <row r="2212" spans="1:10" s="271" customFormat="1" ht="22.5" x14ac:dyDescent="0.2">
      <c r="A2212" s="295" t="s">
        <v>1006</v>
      </c>
      <c r="B2212" s="326">
        <v>932</v>
      </c>
      <c r="C2212" s="296">
        <v>4</v>
      </c>
      <c r="D2212" s="296">
        <v>12</v>
      </c>
      <c r="E2212" s="297" t="s">
        <v>1007</v>
      </c>
      <c r="F2212" s="298"/>
      <c r="G2212" s="299">
        <v>37059.699999999997</v>
      </c>
      <c r="H2212" s="299">
        <v>37059.699999999997</v>
      </c>
      <c r="I2212" s="289">
        <f t="shared" si="34"/>
        <v>100</v>
      </c>
      <c r="J2212" s="324"/>
    </row>
    <row r="2213" spans="1:10" s="271" customFormat="1" ht="11.25" x14ac:dyDescent="0.2">
      <c r="A2213" s="295" t="s">
        <v>914</v>
      </c>
      <c r="B2213" s="326">
        <v>932</v>
      </c>
      <c r="C2213" s="296">
        <v>4</v>
      </c>
      <c r="D2213" s="296">
        <v>12</v>
      </c>
      <c r="E2213" s="297" t="s">
        <v>1007</v>
      </c>
      <c r="F2213" s="298">
        <v>400</v>
      </c>
      <c r="G2213" s="299">
        <v>37059.699999999997</v>
      </c>
      <c r="H2213" s="299">
        <v>37059.699999999997</v>
      </c>
      <c r="I2213" s="289">
        <f t="shared" si="34"/>
        <v>100</v>
      </c>
      <c r="J2213" s="324"/>
    </row>
    <row r="2214" spans="1:10" s="271" customFormat="1" ht="11.25" x14ac:dyDescent="0.2">
      <c r="A2214" s="295" t="s">
        <v>1008</v>
      </c>
      <c r="B2214" s="326">
        <v>932</v>
      </c>
      <c r="C2214" s="296">
        <v>4</v>
      </c>
      <c r="D2214" s="296">
        <v>12</v>
      </c>
      <c r="E2214" s="297">
        <v>1630000000</v>
      </c>
      <c r="F2214" s="298"/>
      <c r="G2214" s="299">
        <v>90910</v>
      </c>
      <c r="H2214" s="299">
        <v>90910</v>
      </c>
      <c r="I2214" s="289">
        <f t="shared" si="34"/>
        <v>100</v>
      </c>
      <c r="J2214" s="324"/>
    </row>
    <row r="2215" spans="1:10" s="271" customFormat="1" ht="11.25" x14ac:dyDescent="0.2">
      <c r="A2215" s="295" t="s">
        <v>1008</v>
      </c>
      <c r="B2215" s="326">
        <v>932</v>
      </c>
      <c r="C2215" s="296">
        <v>4</v>
      </c>
      <c r="D2215" s="296">
        <v>12</v>
      </c>
      <c r="E2215" s="297" t="s">
        <v>1009</v>
      </c>
      <c r="F2215" s="298"/>
      <c r="G2215" s="299">
        <v>90910</v>
      </c>
      <c r="H2215" s="299">
        <v>90910</v>
      </c>
      <c r="I2215" s="289">
        <f t="shared" si="34"/>
        <v>100</v>
      </c>
      <c r="J2215" s="324"/>
    </row>
    <row r="2216" spans="1:10" s="271" customFormat="1" ht="11.25" x14ac:dyDescent="0.2">
      <c r="A2216" s="295" t="s">
        <v>713</v>
      </c>
      <c r="B2216" s="326">
        <v>932</v>
      </c>
      <c r="C2216" s="296">
        <v>4</v>
      </c>
      <c r="D2216" s="296">
        <v>12</v>
      </c>
      <c r="E2216" s="297" t="s">
        <v>1009</v>
      </c>
      <c r="F2216" s="298">
        <v>800</v>
      </c>
      <c r="G2216" s="299">
        <v>90910</v>
      </c>
      <c r="H2216" s="299">
        <v>90910</v>
      </c>
      <c r="I2216" s="289">
        <f t="shared" si="34"/>
        <v>100</v>
      </c>
      <c r="J2216" s="324"/>
    </row>
    <row r="2217" spans="1:10" s="271" customFormat="1" ht="22.5" x14ac:dyDescent="0.2">
      <c r="A2217" s="295" t="s">
        <v>759</v>
      </c>
      <c r="B2217" s="326">
        <v>932</v>
      </c>
      <c r="C2217" s="296">
        <v>4</v>
      </c>
      <c r="D2217" s="296">
        <v>12</v>
      </c>
      <c r="E2217" s="297">
        <v>1900000000</v>
      </c>
      <c r="F2217" s="298"/>
      <c r="G2217" s="299">
        <v>919.5</v>
      </c>
      <c r="H2217" s="299">
        <v>615.5</v>
      </c>
      <c r="I2217" s="289">
        <f t="shared" si="34"/>
        <v>66.938553561718322</v>
      </c>
      <c r="J2217" s="324"/>
    </row>
    <row r="2218" spans="1:10" s="271" customFormat="1" ht="22.5" x14ac:dyDescent="0.2">
      <c r="A2218" s="295" t="s">
        <v>760</v>
      </c>
      <c r="B2218" s="326">
        <v>932</v>
      </c>
      <c r="C2218" s="296">
        <v>4</v>
      </c>
      <c r="D2218" s="296">
        <v>12</v>
      </c>
      <c r="E2218" s="297">
        <v>1930000000</v>
      </c>
      <c r="F2218" s="298"/>
      <c r="G2218" s="299">
        <v>919.5</v>
      </c>
      <c r="H2218" s="299">
        <v>615.5</v>
      </c>
      <c r="I2218" s="289">
        <f t="shared" si="34"/>
        <v>66.938553561718322</v>
      </c>
      <c r="J2218" s="324"/>
    </row>
    <row r="2219" spans="1:10" s="271" customFormat="1" ht="22.5" x14ac:dyDescent="0.2">
      <c r="A2219" s="295" t="s">
        <v>761</v>
      </c>
      <c r="B2219" s="326">
        <v>932</v>
      </c>
      <c r="C2219" s="296">
        <v>4</v>
      </c>
      <c r="D2219" s="296">
        <v>12</v>
      </c>
      <c r="E2219" s="297">
        <v>1930008830</v>
      </c>
      <c r="F2219" s="298"/>
      <c r="G2219" s="299">
        <v>919.5</v>
      </c>
      <c r="H2219" s="299">
        <v>615.5</v>
      </c>
      <c r="I2219" s="289">
        <f t="shared" si="34"/>
        <v>66.938553561718322</v>
      </c>
      <c r="J2219" s="324"/>
    </row>
    <row r="2220" spans="1:10" s="271" customFormat="1" ht="11.25" x14ac:dyDescent="0.2">
      <c r="A2220" s="295" t="s">
        <v>698</v>
      </c>
      <c r="B2220" s="326">
        <v>932</v>
      </c>
      <c r="C2220" s="296">
        <v>4</v>
      </c>
      <c r="D2220" s="296">
        <v>12</v>
      </c>
      <c r="E2220" s="297">
        <v>1930008830</v>
      </c>
      <c r="F2220" s="298">
        <v>200</v>
      </c>
      <c r="G2220" s="299">
        <v>919.5</v>
      </c>
      <c r="H2220" s="299">
        <v>615.5</v>
      </c>
      <c r="I2220" s="289">
        <f t="shared" si="34"/>
        <v>66.938553561718322</v>
      </c>
      <c r="J2220" s="324"/>
    </row>
    <row r="2221" spans="1:10" s="271" customFormat="1" ht="11.25" x14ac:dyDescent="0.2">
      <c r="A2221" s="295" t="s">
        <v>905</v>
      </c>
      <c r="B2221" s="326">
        <v>932</v>
      </c>
      <c r="C2221" s="296">
        <v>4</v>
      </c>
      <c r="D2221" s="296">
        <v>12</v>
      </c>
      <c r="E2221" s="297">
        <v>8200000000</v>
      </c>
      <c r="F2221" s="298"/>
      <c r="G2221" s="299">
        <v>64543.4</v>
      </c>
      <c r="H2221" s="299">
        <v>52451.9</v>
      </c>
      <c r="I2221" s="289">
        <f t="shared" si="34"/>
        <v>81.266093822141386</v>
      </c>
      <c r="J2221" s="324"/>
    </row>
    <row r="2222" spans="1:10" s="271" customFormat="1" ht="11.25" x14ac:dyDescent="0.2">
      <c r="A2222" s="295" t="s">
        <v>905</v>
      </c>
      <c r="B2222" s="326">
        <v>932</v>
      </c>
      <c r="C2222" s="296">
        <v>4</v>
      </c>
      <c r="D2222" s="296">
        <v>12</v>
      </c>
      <c r="E2222" s="297">
        <v>8200000310</v>
      </c>
      <c r="F2222" s="298"/>
      <c r="G2222" s="299">
        <v>64543.4</v>
      </c>
      <c r="H2222" s="299">
        <v>52451.9</v>
      </c>
      <c r="I2222" s="289">
        <f t="shared" si="34"/>
        <v>81.266093822141386</v>
      </c>
      <c r="J2222" s="324"/>
    </row>
    <row r="2223" spans="1:10" s="271" customFormat="1" ht="11.25" x14ac:dyDescent="0.2">
      <c r="A2223" s="295" t="s">
        <v>698</v>
      </c>
      <c r="B2223" s="326">
        <v>932</v>
      </c>
      <c r="C2223" s="296">
        <v>4</v>
      </c>
      <c r="D2223" s="296">
        <v>12</v>
      </c>
      <c r="E2223" s="297">
        <v>8200000310</v>
      </c>
      <c r="F2223" s="298">
        <v>200</v>
      </c>
      <c r="G2223" s="299">
        <v>42808.2</v>
      </c>
      <c r="H2223" s="299">
        <v>39909.300000000003</v>
      </c>
      <c r="I2223" s="289">
        <f t="shared" si="34"/>
        <v>93.228166566218647</v>
      </c>
      <c r="J2223" s="324"/>
    </row>
    <row r="2224" spans="1:10" s="285" customFormat="1" ht="11.25" x14ac:dyDescent="0.15">
      <c r="A2224" s="295" t="s">
        <v>914</v>
      </c>
      <c r="B2224" s="326">
        <v>932</v>
      </c>
      <c r="C2224" s="296">
        <v>4</v>
      </c>
      <c r="D2224" s="296">
        <v>12</v>
      </c>
      <c r="E2224" s="297">
        <v>8200000310</v>
      </c>
      <c r="F2224" s="298">
        <v>400</v>
      </c>
      <c r="G2224" s="299">
        <v>21735.200000000001</v>
      </c>
      <c r="H2224" s="299">
        <v>12542.6</v>
      </c>
      <c r="I2224" s="289">
        <f t="shared" si="34"/>
        <v>57.706393315911519</v>
      </c>
      <c r="J2224" s="324"/>
    </row>
    <row r="2225" spans="1:10" s="271" customFormat="1" ht="11.25" x14ac:dyDescent="0.2">
      <c r="A2225" s="295" t="s">
        <v>1064</v>
      </c>
      <c r="B2225" s="326">
        <v>932</v>
      </c>
      <c r="C2225" s="296">
        <v>4</v>
      </c>
      <c r="D2225" s="296">
        <v>12</v>
      </c>
      <c r="E2225" s="297">
        <v>9500000000</v>
      </c>
      <c r="F2225" s="298"/>
      <c r="G2225" s="299">
        <v>36135.9</v>
      </c>
      <c r="H2225" s="299">
        <v>35111.300000000003</v>
      </c>
      <c r="I2225" s="289">
        <f t="shared" si="34"/>
        <v>97.164592552005075</v>
      </c>
      <c r="J2225" s="324"/>
    </row>
    <row r="2226" spans="1:10" s="271" customFormat="1" ht="11.25" x14ac:dyDescent="0.2">
      <c r="A2226" s="295" t="s">
        <v>1065</v>
      </c>
      <c r="B2226" s="326">
        <v>932</v>
      </c>
      <c r="C2226" s="296">
        <v>4</v>
      </c>
      <c r="D2226" s="296">
        <v>12</v>
      </c>
      <c r="E2226" s="297">
        <v>9500040910</v>
      </c>
      <c r="F2226" s="298"/>
      <c r="G2226" s="299">
        <v>2787.8</v>
      </c>
      <c r="H2226" s="299">
        <v>2608.1</v>
      </c>
      <c r="I2226" s="289">
        <f t="shared" si="34"/>
        <v>93.554056962479365</v>
      </c>
      <c r="J2226" s="324"/>
    </row>
    <row r="2227" spans="1:10" s="271" customFormat="1" ht="22.5" x14ac:dyDescent="0.2">
      <c r="A2227" s="295" t="s">
        <v>724</v>
      </c>
      <c r="B2227" s="326">
        <v>932</v>
      </c>
      <c r="C2227" s="296">
        <v>4</v>
      </c>
      <c r="D2227" s="296">
        <v>12</v>
      </c>
      <c r="E2227" s="297">
        <v>9500040910</v>
      </c>
      <c r="F2227" s="298">
        <v>600</v>
      </c>
      <c r="G2227" s="299">
        <v>2787.8</v>
      </c>
      <c r="H2227" s="299">
        <v>2608.1</v>
      </c>
      <c r="I2227" s="289">
        <f t="shared" si="34"/>
        <v>93.554056962479365</v>
      </c>
      <c r="J2227" s="324"/>
    </row>
    <row r="2228" spans="1:10" s="271" customFormat="1" ht="11.25" x14ac:dyDescent="0.2">
      <c r="A2228" s="295" t="s">
        <v>1065</v>
      </c>
      <c r="B2228" s="326">
        <v>932</v>
      </c>
      <c r="C2228" s="296">
        <v>4</v>
      </c>
      <c r="D2228" s="296">
        <v>12</v>
      </c>
      <c r="E2228" s="297">
        <v>9500040920</v>
      </c>
      <c r="F2228" s="298"/>
      <c r="G2228" s="299">
        <v>33348.1</v>
      </c>
      <c r="H2228" s="299">
        <v>32503.200000000001</v>
      </c>
      <c r="I2228" s="289">
        <f t="shared" si="34"/>
        <v>97.466422374887927</v>
      </c>
      <c r="J2228" s="324"/>
    </row>
    <row r="2229" spans="1:10" s="271" customFormat="1" ht="33.75" x14ac:dyDescent="0.2">
      <c r="A2229" s="295" t="s">
        <v>695</v>
      </c>
      <c r="B2229" s="326">
        <v>932</v>
      </c>
      <c r="C2229" s="296">
        <v>4</v>
      </c>
      <c r="D2229" s="296">
        <v>12</v>
      </c>
      <c r="E2229" s="297">
        <v>9500040920</v>
      </c>
      <c r="F2229" s="298">
        <v>100</v>
      </c>
      <c r="G2229" s="299">
        <v>23960</v>
      </c>
      <c r="H2229" s="299">
        <v>23938.799999999999</v>
      </c>
      <c r="I2229" s="289">
        <f t="shared" si="34"/>
        <v>99.911519198664436</v>
      </c>
      <c r="J2229" s="324"/>
    </row>
    <row r="2230" spans="1:10" s="271" customFormat="1" ht="11.25" x14ac:dyDescent="0.2">
      <c r="A2230" s="295" t="s">
        <v>698</v>
      </c>
      <c r="B2230" s="326">
        <v>932</v>
      </c>
      <c r="C2230" s="296">
        <v>4</v>
      </c>
      <c r="D2230" s="296">
        <v>12</v>
      </c>
      <c r="E2230" s="297">
        <v>9500040920</v>
      </c>
      <c r="F2230" s="298">
        <v>200</v>
      </c>
      <c r="G2230" s="299">
        <v>6289</v>
      </c>
      <c r="H2230" s="299">
        <v>5968.1</v>
      </c>
      <c r="I2230" s="289">
        <f t="shared" si="34"/>
        <v>94.897439974558765</v>
      </c>
      <c r="J2230" s="324"/>
    </row>
    <row r="2231" spans="1:10" s="271" customFormat="1" ht="11.25" x14ac:dyDescent="0.2">
      <c r="A2231" s="295" t="s">
        <v>713</v>
      </c>
      <c r="B2231" s="326">
        <v>932</v>
      </c>
      <c r="C2231" s="296">
        <v>4</v>
      </c>
      <c r="D2231" s="296">
        <v>12</v>
      </c>
      <c r="E2231" s="297">
        <v>9500040920</v>
      </c>
      <c r="F2231" s="298">
        <v>800</v>
      </c>
      <c r="G2231" s="299">
        <v>3099.1</v>
      </c>
      <c r="H2231" s="299">
        <v>2596.3000000000002</v>
      </c>
      <c r="I2231" s="289">
        <f t="shared" si="34"/>
        <v>83.775934948856118</v>
      </c>
      <c r="J2231" s="324"/>
    </row>
    <row r="2232" spans="1:10" s="271" customFormat="1" ht="11.25" x14ac:dyDescent="0.2">
      <c r="A2232" s="295" t="s">
        <v>1070</v>
      </c>
      <c r="B2232" s="326">
        <v>932</v>
      </c>
      <c r="C2232" s="296">
        <v>5</v>
      </c>
      <c r="D2232" s="296"/>
      <c r="E2232" s="297"/>
      <c r="F2232" s="298"/>
      <c r="G2232" s="299">
        <v>2177456.9</v>
      </c>
      <c r="H2232" s="299">
        <v>1689348.2</v>
      </c>
      <c r="I2232" s="289">
        <f t="shared" si="34"/>
        <v>77.58354252614599</v>
      </c>
      <c r="J2232" s="324"/>
    </row>
    <row r="2233" spans="1:10" s="271" customFormat="1" ht="11.25" x14ac:dyDescent="0.2">
      <c r="A2233" s="295" t="s">
        <v>1071</v>
      </c>
      <c r="B2233" s="326">
        <v>932</v>
      </c>
      <c r="C2233" s="296">
        <v>5</v>
      </c>
      <c r="D2233" s="296">
        <v>1</v>
      </c>
      <c r="E2233" s="297"/>
      <c r="F2233" s="298"/>
      <c r="G2233" s="299">
        <v>1355336.8</v>
      </c>
      <c r="H2233" s="299">
        <v>954314.2</v>
      </c>
      <c r="I2233" s="289">
        <f t="shared" si="34"/>
        <v>70.411590683585075</v>
      </c>
      <c r="J2233" s="324"/>
    </row>
    <row r="2234" spans="1:10" s="271" customFormat="1" ht="22.5" x14ac:dyDescent="0.2">
      <c r="A2234" s="295" t="s">
        <v>1005</v>
      </c>
      <c r="B2234" s="326">
        <v>932</v>
      </c>
      <c r="C2234" s="296">
        <v>5</v>
      </c>
      <c r="D2234" s="296">
        <v>1</v>
      </c>
      <c r="E2234" s="297">
        <v>1600000000</v>
      </c>
      <c r="F2234" s="298"/>
      <c r="G2234" s="299">
        <v>115985.4</v>
      </c>
      <c r="H2234" s="299">
        <v>109760.9</v>
      </c>
      <c r="I2234" s="289">
        <f t="shared" si="34"/>
        <v>94.633376269771887</v>
      </c>
      <c r="J2234" s="324"/>
    </row>
    <row r="2235" spans="1:10" s="271" customFormat="1" ht="22.5" x14ac:dyDescent="0.2">
      <c r="A2235" s="295" t="s">
        <v>1072</v>
      </c>
      <c r="B2235" s="326">
        <v>932</v>
      </c>
      <c r="C2235" s="296">
        <v>5</v>
      </c>
      <c r="D2235" s="296">
        <v>1</v>
      </c>
      <c r="E2235" s="297">
        <v>1660000000</v>
      </c>
      <c r="F2235" s="298"/>
      <c r="G2235" s="299">
        <v>115985.4</v>
      </c>
      <c r="H2235" s="299">
        <v>109760.9</v>
      </c>
      <c r="I2235" s="289">
        <f t="shared" si="34"/>
        <v>94.633376269771887</v>
      </c>
      <c r="J2235" s="324"/>
    </row>
    <row r="2236" spans="1:10" s="271" customFormat="1" ht="33.75" x14ac:dyDescent="0.2">
      <c r="A2236" s="295" t="s">
        <v>1073</v>
      </c>
      <c r="B2236" s="326">
        <v>932</v>
      </c>
      <c r="C2236" s="296">
        <v>5</v>
      </c>
      <c r="D2236" s="296">
        <v>1</v>
      </c>
      <c r="E2236" s="297">
        <v>1660000310</v>
      </c>
      <c r="F2236" s="298"/>
      <c r="G2236" s="299">
        <v>115985.4</v>
      </c>
      <c r="H2236" s="299">
        <v>109760.9</v>
      </c>
      <c r="I2236" s="289">
        <f t="shared" si="34"/>
        <v>94.633376269771887</v>
      </c>
      <c r="J2236" s="324"/>
    </row>
    <row r="2237" spans="1:10" s="271" customFormat="1" ht="11.25" x14ac:dyDescent="0.2">
      <c r="A2237" s="295" t="s">
        <v>698</v>
      </c>
      <c r="B2237" s="326">
        <v>932</v>
      </c>
      <c r="C2237" s="296">
        <v>5</v>
      </c>
      <c r="D2237" s="296">
        <v>1</v>
      </c>
      <c r="E2237" s="297">
        <v>1660000310</v>
      </c>
      <c r="F2237" s="298">
        <v>200</v>
      </c>
      <c r="G2237" s="299">
        <v>4785</v>
      </c>
      <c r="H2237" s="299">
        <v>807</v>
      </c>
      <c r="I2237" s="289">
        <f t="shared" si="34"/>
        <v>16.865203761755485</v>
      </c>
      <c r="J2237" s="324"/>
    </row>
    <row r="2238" spans="1:10" s="271" customFormat="1" ht="11.25" x14ac:dyDescent="0.2">
      <c r="A2238" s="295" t="s">
        <v>914</v>
      </c>
      <c r="B2238" s="326">
        <v>932</v>
      </c>
      <c r="C2238" s="296">
        <v>5</v>
      </c>
      <c r="D2238" s="296">
        <v>1</v>
      </c>
      <c r="E2238" s="297">
        <v>1660000310</v>
      </c>
      <c r="F2238" s="298">
        <v>400</v>
      </c>
      <c r="G2238" s="299">
        <v>98099.8</v>
      </c>
      <c r="H2238" s="299">
        <v>95853.3</v>
      </c>
      <c r="I2238" s="289">
        <f t="shared" si="34"/>
        <v>97.709985137584383</v>
      </c>
      <c r="J2238" s="324"/>
    </row>
    <row r="2239" spans="1:10" s="271" customFormat="1" ht="11.25" x14ac:dyDescent="0.2">
      <c r="A2239" s="295" t="s">
        <v>713</v>
      </c>
      <c r="B2239" s="326">
        <v>932</v>
      </c>
      <c r="C2239" s="296">
        <v>5</v>
      </c>
      <c r="D2239" s="296">
        <v>1</v>
      </c>
      <c r="E2239" s="297">
        <v>1660000310</v>
      </c>
      <c r="F2239" s="298">
        <v>800</v>
      </c>
      <c r="G2239" s="299">
        <v>13100.6</v>
      </c>
      <c r="H2239" s="299">
        <v>13100.6</v>
      </c>
      <c r="I2239" s="289">
        <f t="shared" si="34"/>
        <v>100</v>
      </c>
      <c r="J2239" s="324"/>
    </row>
    <row r="2240" spans="1:10" s="271" customFormat="1" ht="22.5" x14ac:dyDescent="0.2">
      <c r="A2240" s="295" t="s">
        <v>1074</v>
      </c>
      <c r="B2240" s="326">
        <v>932</v>
      </c>
      <c r="C2240" s="296">
        <v>5</v>
      </c>
      <c r="D2240" s="296">
        <v>1</v>
      </c>
      <c r="E2240" s="297">
        <v>3400000000</v>
      </c>
      <c r="F2240" s="298"/>
      <c r="G2240" s="299">
        <v>1225426.3999999999</v>
      </c>
      <c r="H2240" s="299">
        <v>831355.7</v>
      </c>
      <c r="I2240" s="289">
        <f t="shared" si="34"/>
        <v>67.842156819862865</v>
      </c>
      <c r="J2240" s="324"/>
    </row>
    <row r="2241" spans="1:10" s="271" customFormat="1" ht="22.5" x14ac:dyDescent="0.2">
      <c r="A2241" s="295" t="s">
        <v>1075</v>
      </c>
      <c r="B2241" s="326">
        <v>932</v>
      </c>
      <c r="C2241" s="296">
        <v>5</v>
      </c>
      <c r="D2241" s="296">
        <v>1</v>
      </c>
      <c r="E2241" s="297">
        <v>3400009502</v>
      </c>
      <c r="F2241" s="298"/>
      <c r="G2241" s="299">
        <v>955135.6</v>
      </c>
      <c r="H2241" s="299">
        <v>640284.6</v>
      </c>
      <c r="I2241" s="289">
        <f t="shared" si="34"/>
        <v>67.035989444849506</v>
      </c>
      <c r="J2241" s="324"/>
    </row>
    <row r="2242" spans="1:10" s="271" customFormat="1" ht="11.25" x14ac:dyDescent="0.2">
      <c r="A2242" s="295" t="s">
        <v>914</v>
      </c>
      <c r="B2242" s="326">
        <v>932</v>
      </c>
      <c r="C2242" s="296">
        <v>5</v>
      </c>
      <c r="D2242" s="296">
        <v>1</v>
      </c>
      <c r="E2242" s="297">
        <v>3400009502</v>
      </c>
      <c r="F2242" s="298">
        <v>400</v>
      </c>
      <c r="G2242" s="299">
        <v>944640.6</v>
      </c>
      <c r="H2242" s="299">
        <v>640284.6</v>
      </c>
      <c r="I2242" s="289">
        <f t="shared" si="34"/>
        <v>67.780762334373506</v>
      </c>
      <c r="J2242" s="324"/>
    </row>
    <row r="2243" spans="1:10" s="271" customFormat="1" ht="11.25" x14ac:dyDescent="0.2">
      <c r="A2243" s="295" t="s">
        <v>710</v>
      </c>
      <c r="B2243" s="326">
        <v>932</v>
      </c>
      <c r="C2243" s="296">
        <v>5</v>
      </c>
      <c r="D2243" s="296">
        <v>1</v>
      </c>
      <c r="E2243" s="297">
        <v>3400009502</v>
      </c>
      <c r="F2243" s="298">
        <v>500</v>
      </c>
      <c r="G2243" s="299">
        <v>10495</v>
      </c>
      <c r="H2243" s="299">
        <v>0</v>
      </c>
      <c r="I2243" s="289">
        <f t="shared" si="34"/>
        <v>0</v>
      </c>
      <c r="J2243" s="324"/>
    </row>
    <row r="2244" spans="1:10" s="271" customFormat="1" ht="22.5" x14ac:dyDescent="0.2">
      <c r="A2244" s="295" t="s">
        <v>1076</v>
      </c>
      <c r="B2244" s="326">
        <v>932</v>
      </c>
      <c r="C2244" s="296">
        <v>5</v>
      </c>
      <c r="D2244" s="296">
        <v>1</v>
      </c>
      <c r="E2244" s="297">
        <v>3400009602</v>
      </c>
      <c r="F2244" s="298"/>
      <c r="G2244" s="299">
        <v>200044.7</v>
      </c>
      <c r="H2244" s="299">
        <v>168509.2</v>
      </c>
      <c r="I2244" s="289">
        <f t="shared" si="34"/>
        <v>84.235773304666409</v>
      </c>
      <c r="J2244" s="324"/>
    </row>
    <row r="2245" spans="1:10" s="271" customFormat="1" ht="11.25" x14ac:dyDescent="0.2">
      <c r="A2245" s="295" t="s">
        <v>698</v>
      </c>
      <c r="B2245" s="326">
        <v>932</v>
      </c>
      <c r="C2245" s="296">
        <v>5</v>
      </c>
      <c r="D2245" s="296">
        <v>1</v>
      </c>
      <c r="E2245" s="297">
        <v>3400009602</v>
      </c>
      <c r="F2245" s="298">
        <v>200</v>
      </c>
      <c r="G2245" s="299">
        <v>292.5</v>
      </c>
      <c r="H2245" s="299">
        <v>292.60000000000002</v>
      </c>
      <c r="I2245" s="289">
        <f t="shared" si="34"/>
        <v>100.03418803418805</v>
      </c>
      <c r="J2245" s="324"/>
    </row>
    <row r="2246" spans="1:10" s="271" customFormat="1" ht="11.25" x14ac:dyDescent="0.2">
      <c r="A2246" s="295" t="s">
        <v>914</v>
      </c>
      <c r="B2246" s="326">
        <v>932</v>
      </c>
      <c r="C2246" s="296">
        <v>5</v>
      </c>
      <c r="D2246" s="296">
        <v>1</v>
      </c>
      <c r="E2246" s="297">
        <v>3400009602</v>
      </c>
      <c r="F2246" s="298">
        <v>400</v>
      </c>
      <c r="G2246" s="299">
        <v>199752.2</v>
      </c>
      <c r="H2246" s="299">
        <v>168216.6</v>
      </c>
      <c r="I2246" s="289">
        <f t="shared" si="34"/>
        <v>84.2126394602913</v>
      </c>
      <c r="J2246" s="324"/>
    </row>
    <row r="2247" spans="1:10" s="271" customFormat="1" ht="22.5" x14ac:dyDescent="0.2">
      <c r="A2247" s="295" t="s">
        <v>1077</v>
      </c>
      <c r="B2247" s="326">
        <v>932</v>
      </c>
      <c r="C2247" s="296">
        <v>5</v>
      </c>
      <c r="D2247" s="296">
        <v>1</v>
      </c>
      <c r="E2247" s="297" t="s">
        <v>1078</v>
      </c>
      <c r="F2247" s="298"/>
      <c r="G2247" s="299">
        <v>70246.100000000006</v>
      </c>
      <c r="H2247" s="299">
        <v>22561.9</v>
      </c>
      <c r="I2247" s="289">
        <f t="shared" si="34"/>
        <v>32.118366713596913</v>
      </c>
      <c r="J2247" s="324"/>
    </row>
    <row r="2248" spans="1:10" s="271" customFormat="1" ht="22.5" x14ac:dyDescent="0.2">
      <c r="A2248" s="295" t="s">
        <v>1075</v>
      </c>
      <c r="B2248" s="326">
        <v>932</v>
      </c>
      <c r="C2248" s="296">
        <v>5</v>
      </c>
      <c r="D2248" s="296">
        <v>1</v>
      </c>
      <c r="E2248" s="297" t="s">
        <v>1079</v>
      </c>
      <c r="F2248" s="298"/>
      <c r="G2248" s="299">
        <v>64663.7</v>
      </c>
      <c r="H2248" s="299">
        <v>16979.5</v>
      </c>
      <c r="I2248" s="289">
        <f t="shared" si="34"/>
        <v>26.258163389969951</v>
      </c>
      <c r="J2248" s="324"/>
    </row>
    <row r="2249" spans="1:10" s="271" customFormat="1" ht="11.25" x14ac:dyDescent="0.2">
      <c r="A2249" s="295" t="s">
        <v>914</v>
      </c>
      <c r="B2249" s="326">
        <v>932</v>
      </c>
      <c r="C2249" s="296">
        <v>5</v>
      </c>
      <c r="D2249" s="296">
        <v>1</v>
      </c>
      <c r="E2249" s="297" t="s">
        <v>1079</v>
      </c>
      <c r="F2249" s="298">
        <v>400</v>
      </c>
      <c r="G2249" s="299">
        <v>64663.7</v>
      </c>
      <c r="H2249" s="299">
        <v>16979.5</v>
      </c>
      <c r="I2249" s="289">
        <f t="shared" si="34"/>
        <v>26.258163389969951</v>
      </c>
      <c r="J2249" s="324"/>
    </row>
    <row r="2250" spans="1:10" s="271" customFormat="1" ht="22.5" x14ac:dyDescent="0.2">
      <c r="A2250" s="295" t="s">
        <v>1076</v>
      </c>
      <c r="B2250" s="326">
        <v>932</v>
      </c>
      <c r="C2250" s="296">
        <v>5</v>
      </c>
      <c r="D2250" s="296">
        <v>1</v>
      </c>
      <c r="E2250" s="297" t="s">
        <v>1080</v>
      </c>
      <c r="F2250" s="298"/>
      <c r="G2250" s="299">
        <v>5582.4</v>
      </c>
      <c r="H2250" s="299">
        <v>5582.4</v>
      </c>
      <c r="I2250" s="289">
        <f t="shared" si="34"/>
        <v>100</v>
      </c>
      <c r="J2250" s="324"/>
    </row>
    <row r="2251" spans="1:10" s="271" customFormat="1" ht="11.25" x14ac:dyDescent="0.2">
      <c r="A2251" s="295" t="s">
        <v>914</v>
      </c>
      <c r="B2251" s="326">
        <v>932</v>
      </c>
      <c r="C2251" s="296">
        <v>5</v>
      </c>
      <c r="D2251" s="296">
        <v>1</v>
      </c>
      <c r="E2251" s="297" t="s">
        <v>1080</v>
      </c>
      <c r="F2251" s="298">
        <v>400</v>
      </c>
      <c r="G2251" s="299">
        <v>5582.4</v>
      </c>
      <c r="H2251" s="299">
        <v>5582.4</v>
      </c>
      <c r="I2251" s="289">
        <f t="shared" si="34"/>
        <v>100</v>
      </c>
      <c r="J2251" s="324"/>
    </row>
    <row r="2252" spans="1:10" s="271" customFormat="1" ht="11.25" x14ac:dyDescent="0.2">
      <c r="A2252" s="295" t="s">
        <v>1085</v>
      </c>
      <c r="B2252" s="326">
        <v>932</v>
      </c>
      <c r="C2252" s="296">
        <v>5</v>
      </c>
      <c r="D2252" s="296">
        <v>1</v>
      </c>
      <c r="E2252" s="297">
        <v>7500000000</v>
      </c>
      <c r="F2252" s="298"/>
      <c r="G2252" s="299">
        <v>10125</v>
      </c>
      <c r="H2252" s="299">
        <v>9397.6</v>
      </c>
      <c r="I2252" s="289">
        <f t="shared" si="34"/>
        <v>92.815802469135804</v>
      </c>
      <c r="J2252" s="324"/>
    </row>
    <row r="2253" spans="1:10" s="271" customFormat="1" ht="22.5" x14ac:dyDescent="0.2">
      <c r="A2253" s="295" t="s">
        <v>1086</v>
      </c>
      <c r="B2253" s="326">
        <v>932</v>
      </c>
      <c r="C2253" s="296">
        <v>5</v>
      </c>
      <c r="D2253" s="296">
        <v>1</v>
      </c>
      <c r="E2253" s="297">
        <v>7500040590</v>
      </c>
      <c r="F2253" s="298"/>
      <c r="G2253" s="299">
        <v>10125</v>
      </c>
      <c r="H2253" s="299">
        <v>9397.6</v>
      </c>
      <c r="I2253" s="289">
        <f t="shared" si="34"/>
        <v>92.815802469135804</v>
      </c>
      <c r="J2253" s="324"/>
    </row>
    <row r="2254" spans="1:10" s="271" customFormat="1" ht="22.5" x14ac:dyDescent="0.2">
      <c r="A2254" s="295" t="s">
        <v>724</v>
      </c>
      <c r="B2254" s="326">
        <v>932</v>
      </c>
      <c r="C2254" s="296">
        <v>5</v>
      </c>
      <c r="D2254" s="296">
        <v>1</v>
      </c>
      <c r="E2254" s="297">
        <v>7500040590</v>
      </c>
      <c r="F2254" s="298">
        <v>600</v>
      </c>
      <c r="G2254" s="299">
        <v>10125</v>
      </c>
      <c r="H2254" s="299">
        <v>9397.6</v>
      </c>
      <c r="I2254" s="289">
        <f t="shared" ref="I2254:I2317" si="35">+H2254/G2254*100</f>
        <v>92.815802469135804</v>
      </c>
      <c r="J2254" s="324"/>
    </row>
    <row r="2255" spans="1:10" s="271" customFormat="1" ht="22.5" x14ac:dyDescent="0.2">
      <c r="A2255" s="295" t="s">
        <v>1087</v>
      </c>
      <c r="B2255" s="326">
        <v>932</v>
      </c>
      <c r="C2255" s="296">
        <v>5</v>
      </c>
      <c r="D2255" s="296">
        <v>1</v>
      </c>
      <c r="E2255" s="297">
        <v>9800000000</v>
      </c>
      <c r="F2255" s="298"/>
      <c r="G2255" s="299">
        <v>3800</v>
      </c>
      <c r="H2255" s="299">
        <v>3800</v>
      </c>
      <c r="I2255" s="289">
        <f t="shared" si="35"/>
        <v>100</v>
      </c>
      <c r="J2255" s="324"/>
    </row>
    <row r="2256" spans="1:10" s="271" customFormat="1" ht="22.5" x14ac:dyDescent="0.2">
      <c r="A2256" s="295" t="s">
        <v>1088</v>
      </c>
      <c r="B2256" s="326">
        <v>932</v>
      </c>
      <c r="C2256" s="296">
        <v>5</v>
      </c>
      <c r="D2256" s="296">
        <v>1</v>
      </c>
      <c r="E2256" s="297">
        <v>9800009601</v>
      </c>
      <c r="F2256" s="298"/>
      <c r="G2256" s="299">
        <v>3800</v>
      </c>
      <c r="H2256" s="299">
        <v>3800</v>
      </c>
      <c r="I2256" s="289">
        <f t="shared" si="35"/>
        <v>100</v>
      </c>
      <c r="J2256" s="324"/>
    </row>
    <row r="2257" spans="1:10" s="271" customFormat="1" ht="22.5" x14ac:dyDescent="0.2">
      <c r="A2257" s="295" t="s">
        <v>724</v>
      </c>
      <c r="B2257" s="326">
        <v>932</v>
      </c>
      <c r="C2257" s="296">
        <v>5</v>
      </c>
      <c r="D2257" s="296">
        <v>1</v>
      </c>
      <c r="E2257" s="297">
        <v>9800009601</v>
      </c>
      <c r="F2257" s="298">
        <v>600</v>
      </c>
      <c r="G2257" s="299">
        <v>3800</v>
      </c>
      <c r="H2257" s="299">
        <v>3800</v>
      </c>
      <c r="I2257" s="289">
        <f t="shared" si="35"/>
        <v>100</v>
      </c>
      <c r="J2257" s="324"/>
    </row>
    <row r="2258" spans="1:10" s="271" customFormat="1" ht="11.25" x14ac:dyDescent="0.2">
      <c r="A2258" s="295" t="s">
        <v>1089</v>
      </c>
      <c r="B2258" s="326">
        <v>932</v>
      </c>
      <c r="C2258" s="296">
        <v>5</v>
      </c>
      <c r="D2258" s="296">
        <v>2</v>
      </c>
      <c r="E2258" s="297"/>
      <c r="F2258" s="298"/>
      <c r="G2258" s="299">
        <v>673801.1</v>
      </c>
      <c r="H2258" s="299">
        <v>588189.80000000005</v>
      </c>
      <c r="I2258" s="289">
        <f t="shared" si="35"/>
        <v>87.29427719841955</v>
      </c>
      <c r="J2258" s="324"/>
    </row>
    <row r="2259" spans="1:10" s="271" customFormat="1" ht="33.75" x14ac:dyDescent="0.2">
      <c r="A2259" s="295" t="s">
        <v>1090</v>
      </c>
      <c r="B2259" s="326">
        <v>932</v>
      </c>
      <c r="C2259" s="296">
        <v>5</v>
      </c>
      <c r="D2259" s="296">
        <v>2</v>
      </c>
      <c r="E2259" s="297">
        <v>500000000</v>
      </c>
      <c r="F2259" s="298"/>
      <c r="G2259" s="299">
        <v>519149.9</v>
      </c>
      <c r="H2259" s="299">
        <v>433538.6</v>
      </c>
      <c r="I2259" s="289">
        <f t="shared" si="35"/>
        <v>83.509329386367966</v>
      </c>
      <c r="J2259" s="324"/>
    </row>
    <row r="2260" spans="1:10" s="271" customFormat="1" ht="22.5" x14ac:dyDescent="0.2">
      <c r="A2260" s="295" t="s">
        <v>1091</v>
      </c>
      <c r="B2260" s="326">
        <v>932</v>
      </c>
      <c r="C2260" s="296">
        <v>5</v>
      </c>
      <c r="D2260" s="296">
        <v>2</v>
      </c>
      <c r="E2260" s="297">
        <v>510000000</v>
      </c>
      <c r="F2260" s="298"/>
      <c r="G2260" s="299">
        <v>345521.8</v>
      </c>
      <c r="H2260" s="299">
        <v>344230.40000000002</v>
      </c>
      <c r="I2260" s="289">
        <f t="shared" si="35"/>
        <v>99.626246448125713</v>
      </c>
      <c r="J2260" s="324"/>
    </row>
    <row r="2261" spans="1:10" s="271" customFormat="1" ht="22.5" x14ac:dyDescent="0.2">
      <c r="A2261" s="295" t="s">
        <v>1092</v>
      </c>
      <c r="B2261" s="326">
        <v>932</v>
      </c>
      <c r="C2261" s="296">
        <v>5</v>
      </c>
      <c r="D2261" s="296">
        <v>2</v>
      </c>
      <c r="E2261" s="297">
        <v>510000310</v>
      </c>
      <c r="F2261" s="298"/>
      <c r="G2261" s="299">
        <v>31652.7</v>
      </c>
      <c r="H2261" s="299">
        <v>30361.3</v>
      </c>
      <c r="I2261" s="289">
        <f t="shared" si="35"/>
        <v>95.920095284130582</v>
      </c>
      <c r="J2261" s="324"/>
    </row>
    <row r="2262" spans="1:10" s="271" customFormat="1" ht="11.25" x14ac:dyDescent="0.2">
      <c r="A2262" s="295" t="s">
        <v>698</v>
      </c>
      <c r="B2262" s="326">
        <v>932</v>
      </c>
      <c r="C2262" s="296">
        <v>5</v>
      </c>
      <c r="D2262" s="296">
        <v>2</v>
      </c>
      <c r="E2262" s="297">
        <v>510000310</v>
      </c>
      <c r="F2262" s="298">
        <v>200</v>
      </c>
      <c r="G2262" s="299">
        <v>27102.1</v>
      </c>
      <c r="H2262" s="299">
        <v>25810.7</v>
      </c>
      <c r="I2262" s="289">
        <f t="shared" si="35"/>
        <v>95.235055586098511</v>
      </c>
      <c r="J2262" s="324"/>
    </row>
    <row r="2263" spans="1:10" s="271" customFormat="1" ht="11.25" x14ac:dyDescent="0.2">
      <c r="A2263" s="295" t="s">
        <v>914</v>
      </c>
      <c r="B2263" s="326">
        <v>932</v>
      </c>
      <c r="C2263" s="296">
        <v>5</v>
      </c>
      <c r="D2263" s="296">
        <v>2</v>
      </c>
      <c r="E2263" s="297">
        <v>510000310</v>
      </c>
      <c r="F2263" s="298">
        <v>400</v>
      </c>
      <c r="G2263" s="299">
        <v>4550.6000000000004</v>
      </c>
      <c r="H2263" s="299">
        <v>4550.6000000000004</v>
      </c>
      <c r="I2263" s="289">
        <f t="shared" si="35"/>
        <v>100</v>
      </c>
      <c r="J2263" s="324"/>
    </row>
    <row r="2264" spans="1:10" s="271" customFormat="1" ht="22.5" x14ac:dyDescent="0.2">
      <c r="A2264" s="295" t="s">
        <v>1093</v>
      </c>
      <c r="B2264" s="326">
        <v>932</v>
      </c>
      <c r="C2264" s="296">
        <v>5</v>
      </c>
      <c r="D2264" s="296">
        <v>2</v>
      </c>
      <c r="E2264" s="297" t="s">
        <v>1094</v>
      </c>
      <c r="F2264" s="298"/>
      <c r="G2264" s="299">
        <v>313869.09999999998</v>
      </c>
      <c r="H2264" s="299">
        <v>313869.09999999998</v>
      </c>
      <c r="I2264" s="289">
        <f t="shared" si="35"/>
        <v>100</v>
      </c>
      <c r="J2264" s="324"/>
    </row>
    <row r="2265" spans="1:10" s="271" customFormat="1" ht="11.25" x14ac:dyDescent="0.2">
      <c r="A2265" s="295" t="s">
        <v>698</v>
      </c>
      <c r="B2265" s="326">
        <v>932</v>
      </c>
      <c r="C2265" s="296">
        <v>5</v>
      </c>
      <c r="D2265" s="296">
        <v>2</v>
      </c>
      <c r="E2265" s="297" t="s">
        <v>1094</v>
      </c>
      <c r="F2265" s="298">
        <v>200</v>
      </c>
      <c r="G2265" s="299">
        <v>291010.90000000002</v>
      </c>
      <c r="H2265" s="299">
        <v>291010.90000000002</v>
      </c>
      <c r="I2265" s="289">
        <f t="shared" si="35"/>
        <v>100</v>
      </c>
      <c r="J2265" s="324"/>
    </row>
    <row r="2266" spans="1:10" s="271" customFormat="1" ht="11.25" x14ac:dyDescent="0.2">
      <c r="A2266" s="295" t="s">
        <v>914</v>
      </c>
      <c r="B2266" s="326">
        <v>932</v>
      </c>
      <c r="C2266" s="296">
        <v>5</v>
      </c>
      <c r="D2266" s="296">
        <v>2</v>
      </c>
      <c r="E2266" s="297" t="s">
        <v>1094</v>
      </c>
      <c r="F2266" s="298">
        <v>400</v>
      </c>
      <c r="G2266" s="299">
        <v>22858.2</v>
      </c>
      <c r="H2266" s="299">
        <v>22858.2</v>
      </c>
      <c r="I2266" s="289">
        <f t="shared" si="35"/>
        <v>100</v>
      </c>
      <c r="J2266" s="324"/>
    </row>
    <row r="2267" spans="1:10" s="271" customFormat="1" ht="22.5" x14ac:dyDescent="0.2">
      <c r="A2267" s="295" t="s">
        <v>1095</v>
      </c>
      <c r="B2267" s="326">
        <v>932</v>
      </c>
      <c r="C2267" s="296">
        <v>5</v>
      </c>
      <c r="D2267" s="296">
        <v>2</v>
      </c>
      <c r="E2267" s="297">
        <v>530000000</v>
      </c>
      <c r="F2267" s="298"/>
      <c r="G2267" s="299">
        <v>14828.1</v>
      </c>
      <c r="H2267" s="299">
        <v>14828.1</v>
      </c>
      <c r="I2267" s="289">
        <f t="shared" si="35"/>
        <v>100</v>
      </c>
      <c r="J2267" s="324"/>
    </row>
    <row r="2268" spans="1:10" s="271" customFormat="1" ht="22.5" x14ac:dyDescent="0.2">
      <c r="A2268" s="295" t="s">
        <v>1096</v>
      </c>
      <c r="B2268" s="326">
        <v>932</v>
      </c>
      <c r="C2268" s="296">
        <v>5</v>
      </c>
      <c r="D2268" s="296">
        <v>2</v>
      </c>
      <c r="E2268" s="297">
        <v>530075080</v>
      </c>
      <c r="F2268" s="298"/>
      <c r="G2268" s="299">
        <v>14828.1</v>
      </c>
      <c r="H2268" s="299">
        <v>14828.1</v>
      </c>
      <c r="I2268" s="289">
        <f t="shared" si="35"/>
        <v>100</v>
      </c>
      <c r="J2268" s="324"/>
    </row>
    <row r="2269" spans="1:10" s="271" customFormat="1" ht="11.25" x14ac:dyDescent="0.2">
      <c r="A2269" s="295" t="s">
        <v>710</v>
      </c>
      <c r="B2269" s="326">
        <v>932</v>
      </c>
      <c r="C2269" s="296">
        <v>5</v>
      </c>
      <c r="D2269" s="296">
        <v>2</v>
      </c>
      <c r="E2269" s="297">
        <v>530075080</v>
      </c>
      <c r="F2269" s="298">
        <v>500</v>
      </c>
      <c r="G2269" s="299">
        <v>14828.1</v>
      </c>
      <c r="H2269" s="299">
        <v>14828.1</v>
      </c>
      <c r="I2269" s="289">
        <f t="shared" si="35"/>
        <v>100</v>
      </c>
      <c r="J2269" s="324"/>
    </row>
    <row r="2270" spans="1:10" s="271" customFormat="1" ht="11.25" x14ac:dyDescent="0.2">
      <c r="A2270" s="295" t="s">
        <v>1097</v>
      </c>
      <c r="B2270" s="326">
        <v>932</v>
      </c>
      <c r="C2270" s="296">
        <v>5</v>
      </c>
      <c r="D2270" s="296">
        <v>2</v>
      </c>
      <c r="E2270" s="297">
        <v>550000000</v>
      </c>
      <c r="F2270" s="298"/>
      <c r="G2270" s="299">
        <v>158800</v>
      </c>
      <c r="H2270" s="299">
        <v>74480.100000000006</v>
      </c>
      <c r="I2270" s="289">
        <f t="shared" si="35"/>
        <v>46.901826196473557</v>
      </c>
      <c r="J2270" s="324"/>
    </row>
    <row r="2271" spans="1:10" s="271" customFormat="1" ht="11.25" x14ac:dyDescent="0.2">
      <c r="A2271" s="295" t="s">
        <v>1098</v>
      </c>
      <c r="B2271" s="326">
        <v>932</v>
      </c>
      <c r="C2271" s="296">
        <v>5</v>
      </c>
      <c r="D2271" s="296">
        <v>2</v>
      </c>
      <c r="E2271" s="297" t="s">
        <v>1099</v>
      </c>
      <c r="F2271" s="298"/>
      <c r="G2271" s="299">
        <v>158800</v>
      </c>
      <c r="H2271" s="299">
        <v>74480.100000000006</v>
      </c>
      <c r="I2271" s="289">
        <f t="shared" si="35"/>
        <v>46.901826196473557</v>
      </c>
      <c r="J2271" s="324"/>
    </row>
    <row r="2272" spans="1:10" s="271" customFormat="1" ht="11.25" x14ac:dyDescent="0.2">
      <c r="A2272" s="295" t="s">
        <v>1100</v>
      </c>
      <c r="B2272" s="326">
        <v>932</v>
      </c>
      <c r="C2272" s="296">
        <v>5</v>
      </c>
      <c r="D2272" s="296">
        <v>2</v>
      </c>
      <c r="E2272" s="297" t="s">
        <v>1101</v>
      </c>
      <c r="F2272" s="298"/>
      <c r="G2272" s="299">
        <v>158800</v>
      </c>
      <c r="H2272" s="299">
        <v>74480.100000000006</v>
      </c>
      <c r="I2272" s="289">
        <f t="shared" si="35"/>
        <v>46.901826196473557</v>
      </c>
      <c r="J2272" s="324"/>
    </row>
    <row r="2273" spans="1:10" s="271" customFormat="1" ht="11.25" x14ac:dyDescent="0.2">
      <c r="A2273" s="295" t="s">
        <v>914</v>
      </c>
      <c r="B2273" s="326">
        <v>932</v>
      </c>
      <c r="C2273" s="296">
        <v>5</v>
      </c>
      <c r="D2273" s="296">
        <v>2</v>
      </c>
      <c r="E2273" s="297" t="s">
        <v>1101</v>
      </c>
      <c r="F2273" s="298">
        <v>400</v>
      </c>
      <c r="G2273" s="299">
        <v>158800</v>
      </c>
      <c r="H2273" s="299">
        <v>74480.100000000006</v>
      </c>
      <c r="I2273" s="289">
        <f t="shared" si="35"/>
        <v>46.901826196473557</v>
      </c>
      <c r="J2273" s="324"/>
    </row>
    <row r="2274" spans="1:10" s="271" customFormat="1" ht="22.5" x14ac:dyDescent="0.2">
      <c r="A2274" s="295" t="s">
        <v>1005</v>
      </c>
      <c r="B2274" s="326">
        <v>932</v>
      </c>
      <c r="C2274" s="296">
        <v>5</v>
      </c>
      <c r="D2274" s="296">
        <v>2</v>
      </c>
      <c r="E2274" s="297">
        <v>1600000000</v>
      </c>
      <c r="F2274" s="298"/>
      <c r="G2274" s="299">
        <v>154651.20000000001</v>
      </c>
      <c r="H2274" s="299">
        <v>154651.20000000001</v>
      </c>
      <c r="I2274" s="289">
        <f t="shared" si="35"/>
        <v>100</v>
      </c>
      <c r="J2274" s="324"/>
    </row>
    <row r="2275" spans="1:10" s="271" customFormat="1" ht="22.5" x14ac:dyDescent="0.2">
      <c r="A2275" s="295" t="s">
        <v>1006</v>
      </c>
      <c r="B2275" s="326">
        <v>932</v>
      </c>
      <c r="C2275" s="296">
        <v>5</v>
      </c>
      <c r="D2275" s="296">
        <v>2</v>
      </c>
      <c r="E2275" s="297">
        <v>1610000000</v>
      </c>
      <c r="F2275" s="298"/>
      <c r="G2275" s="299">
        <v>154651.20000000001</v>
      </c>
      <c r="H2275" s="299">
        <v>154651.20000000001</v>
      </c>
      <c r="I2275" s="289">
        <f t="shared" si="35"/>
        <v>100</v>
      </c>
      <c r="J2275" s="324"/>
    </row>
    <row r="2276" spans="1:10" s="271" customFormat="1" ht="22.5" x14ac:dyDescent="0.2">
      <c r="A2276" s="295" t="s">
        <v>1006</v>
      </c>
      <c r="B2276" s="326">
        <v>932</v>
      </c>
      <c r="C2276" s="296">
        <v>5</v>
      </c>
      <c r="D2276" s="296">
        <v>2</v>
      </c>
      <c r="E2276" s="297" t="s">
        <v>1007</v>
      </c>
      <c r="F2276" s="298"/>
      <c r="G2276" s="299">
        <v>154651.20000000001</v>
      </c>
      <c r="H2276" s="299">
        <v>154651.20000000001</v>
      </c>
      <c r="I2276" s="289">
        <f t="shared" si="35"/>
        <v>100</v>
      </c>
      <c r="J2276" s="324"/>
    </row>
    <row r="2277" spans="1:10" s="271" customFormat="1" ht="11.25" x14ac:dyDescent="0.2">
      <c r="A2277" s="295" t="s">
        <v>698</v>
      </c>
      <c r="B2277" s="326">
        <v>932</v>
      </c>
      <c r="C2277" s="296">
        <v>5</v>
      </c>
      <c r="D2277" s="296">
        <v>2</v>
      </c>
      <c r="E2277" s="297" t="s">
        <v>1007</v>
      </c>
      <c r="F2277" s="298">
        <v>200</v>
      </c>
      <c r="G2277" s="299">
        <v>126388.3</v>
      </c>
      <c r="H2277" s="299">
        <v>126388.3</v>
      </c>
      <c r="I2277" s="289">
        <f t="shared" si="35"/>
        <v>100</v>
      </c>
      <c r="J2277" s="324"/>
    </row>
    <row r="2278" spans="1:10" s="271" customFormat="1" ht="11.25" x14ac:dyDescent="0.2">
      <c r="A2278" s="295" t="s">
        <v>914</v>
      </c>
      <c r="B2278" s="326">
        <v>932</v>
      </c>
      <c r="C2278" s="296">
        <v>5</v>
      </c>
      <c r="D2278" s="296">
        <v>2</v>
      </c>
      <c r="E2278" s="297" t="s">
        <v>1007</v>
      </c>
      <c r="F2278" s="298">
        <v>400</v>
      </c>
      <c r="G2278" s="299">
        <v>28262.9</v>
      </c>
      <c r="H2278" s="299">
        <v>28262.9</v>
      </c>
      <c r="I2278" s="289">
        <f t="shared" si="35"/>
        <v>100</v>
      </c>
      <c r="J2278" s="324"/>
    </row>
    <row r="2279" spans="1:10" s="271" customFormat="1" ht="11.25" x14ac:dyDescent="0.2">
      <c r="A2279" s="295" t="s">
        <v>1102</v>
      </c>
      <c r="B2279" s="326">
        <v>932</v>
      </c>
      <c r="C2279" s="296">
        <v>5</v>
      </c>
      <c r="D2279" s="296">
        <v>3</v>
      </c>
      <c r="E2279" s="297"/>
      <c r="F2279" s="298"/>
      <c r="G2279" s="299">
        <v>97155.9</v>
      </c>
      <c r="H2279" s="299">
        <v>97155.9</v>
      </c>
      <c r="I2279" s="289">
        <f t="shared" si="35"/>
        <v>100</v>
      </c>
      <c r="J2279" s="324"/>
    </row>
    <row r="2280" spans="1:10" s="271" customFormat="1" ht="33.75" x14ac:dyDescent="0.2">
      <c r="A2280" s="295" t="s">
        <v>1090</v>
      </c>
      <c r="B2280" s="326">
        <v>932</v>
      </c>
      <c r="C2280" s="296">
        <v>5</v>
      </c>
      <c r="D2280" s="296">
        <v>3</v>
      </c>
      <c r="E2280" s="297">
        <v>500000000</v>
      </c>
      <c r="F2280" s="298"/>
      <c r="G2280" s="299">
        <v>6258.5</v>
      </c>
      <c r="H2280" s="299">
        <v>6258.5</v>
      </c>
      <c r="I2280" s="289">
        <f t="shared" si="35"/>
        <v>100</v>
      </c>
      <c r="J2280" s="324"/>
    </row>
    <row r="2281" spans="1:10" s="271" customFormat="1" ht="22.5" x14ac:dyDescent="0.2">
      <c r="A2281" s="295" t="s">
        <v>1091</v>
      </c>
      <c r="B2281" s="326">
        <v>932</v>
      </c>
      <c r="C2281" s="296">
        <v>5</v>
      </c>
      <c r="D2281" s="296">
        <v>3</v>
      </c>
      <c r="E2281" s="297">
        <v>510000000</v>
      </c>
      <c r="F2281" s="298"/>
      <c r="G2281" s="299">
        <v>6258.5</v>
      </c>
      <c r="H2281" s="299">
        <v>6258.5</v>
      </c>
      <c r="I2281" s="289">
        <f t="shared" si="35"/>
        <v>100</v>
      </c>
      <c r="J2281" s="324"/>
    </row>
    <row r="2282" spans="1:10" s="271" customFormat="1" ht="22.5" x14ac:dyDescent="0.2">
      <c r="A2282" s="295" t="s">
        <v>1092</v>
      </c>
      <c r="B2282" s="326">
        <v>932</v>
      </c>
      <c r="C2282" s="296">
        <v>5</v>
      </c>
      <c r="D2282" s="296">
        <v>3</v>
      </c>
      <c r="E2282" s="297">
        <v>510000310</v>
      </c>
      <c r="F2282" s="298"/>
      <c r="G2282" s="299">
        <v>6258.5</v>
      </c>
      <c r="H2282" s="299">
        <v>6258.5</v>
      </c>
      <c r="I2282" s="289">
        <f t="shared" si="35"/>
        <v>100</v>
      </c>
      <c r="J2282" s="324"/>
    </row>
    <row r="2283" spans="1:10" s="271" customFormat="1" ht="11.25" x14ac:dyDescent="0.2">
      <c r="A2283" s="295" t="s">
        <v>698</v>
      </c>
      <c r="B2283" s="326">
        <v>932</v>
      </c>
      <c r="C2283" s="296">
        <v>5</v>
      </c>
      <c r="D2283" s="296">
        <v>3</v>
      </c>
      <c r="E2283" s="297">
        <v>510000310</v>
      </c>
      <c r="F2283" s="298">
        <v>200</v>
      </c>
      <c r="G2283" s="299">
        <v>6258.5</v>
      </c>
      <c r="H2283" s="299">
        <v>6258.5</v>
      </c>
      <c r="I2283" s="289">
        <f t="shared" si="35"/>
        <v>100</v>
      </c>
      <c r="J2283" s="324"/>
    </row>
    <row r="2284" spans="1:10" s="271" customFormat="1" ht="22.5" x14ac:dyDescent="0.2">
      <c r="A2284" s="300" t="s">
        <v>1103</v>
      </c>
      <c r="B2284" s="301">
        <v>932</v>
      </c>
      <c r="C2284" s="301">
        <v>5</v>
      </c>
      <c r="D2284" s="301">
        <v>3</v>
      </c>
      <c r="E2284" s="301">
        <v>3300000000</v>
      </c>
      <c r="F2284" s="301"/>
      <c r="G2284" s="302">
        <v>90897.4</v>
      </c>
      <c r="H2284" s="302">
        <v>90897.4</v>
      </c>
      <c r="I2284" s="289">
        <f t="shared" si="35"/>
        <v>100</v>
      </c>
      <c r="J2284" s="324"/>
    </row>
    <row r="2285" spans="1:10" s="271" customFormat="1" ht="11.25" x14ac:dyDescent="0.2">
      <c r="A2285" s="300" t="s">
        <v>1104</v>
      </c>
      <c r="B2285" s="301">
        <v>932</v>
      </c>
      <c r="C2285" s="301">
        <v>5</v>
      </c>
      <c r="D2285" s="301">
        <v>3</v>
      </c>
      <c r="E2285" s="301" t="s">
        <v>1105</v>
      </c>
      <c r="F2285" s="301"/>
      <c r="G2285" s="302">
        <v>90897.4</v>
      </c>
      <c r="H2285" s="302">
        <v>90897.4</v>
      </c>
      <c r="I2285" s="289">
        <f t="shared" si="35"/>
        <v>100</v>
      </c>
    </row>
    <row r="2286" spans="1:10" s="271" customFormat="1" ht="22.5" x14ac:dyDescent="0.2">
      <c r="A2286" s="300" t="s">
        <v>1106</v>
      </c>
      <c r="B2286" s="301">
        <v>932</v>
      </c>
      <c r="C2286" s="301">
        <v>5</v>
      </c>
      <c r="D2286" s="301">
        <v>3</v>
      </c>
      <c r="E2286" s="301" t="s">
        <v>1107</v>
      </c>
      <c r="F2286" s="301"/>
      <c r="G2286" s="302">
        <v>90897.4</v>
      </c>
      <c r="H2286" s="302">
        <v>90897.4</v>
      </c>
      <c r="I2286" s="289">
        <f t="shared" si="35"/>
        <v>100</v>
      </c>
    </row>
    <row r="2287" spans="1:10" s="271" customFormat="1" ht="11.25" x14ac:dyDescent="0.2">
      <c r="A2287" s="300" t="s">
        <v>710</v>
      </c>
      <c r="B2287" s="301">
        <v>932</v>
      </c>
      <c r="C2287" s="301">
        <v>5</v>
      </c>
      <c r="D2287" s="301">
        <v>3</v>
      </c>
      <c r="E2287" s="301" t="s">
        <v>1107</v>
      </c>
      <c r="F2287" s="301">
        <v>500</v>
      </c>
      <c r="G2287" s="302">
        <v>90897.4</v>
      </c>
      <c r="H2287" s="302">
        <v>90897.4</v>
      </c>
      <c r="I2287" s="289">
        <f t="shared" si="35"/>
        <v>100</v>
      </c>
    </row>
    <row r="2288" spans="1:10" s="271" customFormat="1" ht="11.25" x14ac:dyDescent="0.2">
      <c r="A2288" s="300" t="s">
        <v>1112</v>
      </c>
      <c r="B2288" s="301">
        <v>932</v>
      </c>
      <c r="C2288" s="301">
        <v>5</v>
      </c>
      <c r="D2288" s="301">
        <v>5</v>
      </c>
      <c r="E2288" s="301"/>
      <c r="F2288" s="301"/>
      <c r="G2288" s="302">
        <v>51163.1</v>
      </c>
      <c r="H2288" s="302">
        <v>49688.3</v>
      </c>
      <c r="I2288" s="289">
        <f t="shared" si="35"/>
        <v>97.117453789938452</v>
      </c>
    </row>
    <row r="2289" spans="1:9" s="271" customFormat="1" ht="22.5" x14ac:dyDescent="0.2">
      <c r="A2289" s="300" t="s">
        <v>759</v>
      </c>
      <c r="B2289" s="301">
        <v>932</v>
      </c>
      <c r="C2289" s="301">
        <v>5</v>
      </c>
      <c r="D2289" s="301">
        <v>5</v>
      </c>
      <c r="E2289" s="301">
        <v>1900000000</v>
      </c>
      <c r="F2289" s="301"/>
      <c r="G2289" s="302">
        <v>4491.6000000000004</v>
      </c>
      <c r="H2289" s="302">
        <v>4491.6000000000004</v>
      </c>
      <c r="I2289" s="289">
        <f t="shared" si="35"/>
        <v>100</v>
      </c>
    </row>
    <row r="2290" spans="1:9" s="271" customFormat="1" ht="22.5" x14ac:dyDescent="0.2">
      <c r="A2290" s="300" t="s">
        <v>760</v>
      </c>
      <c r="B2290" s="301">
        <v>932</v>
      </c>
      <c r="C2290" s="301">
        <v>5</v>
      </c>
      <c r="D2290" s="301">
        <v>5</v>
      </c>
      <c r="E2290" s="301">
        <v>1930000000</v>
      </c>
      <c r="F2290" s="301"/>
      <c r="G2290" s="302">
        <v>4491.6000000000004</v>
      </c>
      <c r="H2290" s="302">
        <v>4491.6000000000004</v>
      </c>
      <c r="I2290" s="289">
        <f t="shared" si="35"/>
        <v>100</v>
      </c>
    </row>
    <row r="2291" spans="1:9" s="271" customFormat="1" ht="22.5" x14ac:dyDescent="0.2">
      <c r="A2291" s="300" t="s">
        <v>761</v>
      </c>
      <c r="B2291" s="301">
        <v>932</v>
      </c>
      <c r="C2291" s="301">
        <v>5</v>
      </c>
      <c r="D2291" s="301">
        <v>5</v>
      </c>
      <c r="E2291" s="301">
        <v>1930008830</v>
      </c>
      <c r="F2291" s="301"/>
      <c r="G2291" s="302">
        <v>4491.6000000000004</v>
      </c>
      <c r="H2291" s="302">
        <v>4491.6000000000004</v>
      </c>
      <c r="I2291" s="289">
        <f t="shared" si="35"/>
        <v>100</v>
      </c>
    </row>
    <row r="2292" spans="1:9" s="271" customFormat="1" ht="11.25" x14ac:dyDescent="0.2">
      <c r="A2292" s="300" t="s">
        <v>698</v>
      </c>
      <c r="B2292" s="301">
        <v>932</v>
      </c>
      <c r="C2292" s="301">
        <v>5</v>
      </c>
      <c r="D2292" s="301">
        <v>5</v>
      </c>
      <c r="E2292" s="301">
        <v>1930008830</v>
      </c>
      <c r="F2292" s="301">
        <v>200</v>
      </c>
      <c r="G2292" s="302">
        <v>4491.6000000000004</v>
      </c>
      <c r="H2292" s="302">
        <v>4491.6000000000004</v>
      </c>
      <c r="I2292" s="289">
        <f t="shared" si="35"/>
        <v>100</v>
      </c>
    </row>
    <row r="2293" spans="1:9" s="271" customFormat="1" ht="11.25" x14ac:dyDescent="0.2">
      <c r="A2293" s="300" t="s">
        <v>1085</v>
      </c>
      <c r="B2293" s="301">
        <v>932</v>
      </c>
      <c r="C2293" s="301">
        <v>5</v>
      </c>
      <c r="D2293" s="301">
        <v>5</v>
      </c>
      <c r="E2293" s="301">
        <v>7500000000</v>
      </c>
      <c r="F2293" s="301"/>
      <c r="G2293" s="302">
        <v>11681.3</v>
      </c>
      <c r="H2293" s="302">
        <v>11275.7</v>
      </c>
      <c r="I2293" s="289">
        <f t="shared" si="35"/>
        <v>96.527783722702111</v>
      </c>
    </row>
    <row r="2294" spans="1:9" s="271" customFormat="1" ht="22.5" x14ac:dyDescent="0.2">
      <c r="A2294" s="300" t="s">
        <v>1086</v>
      </c>
      <c r="B2294" s="301">
        <v>932</v>
      </c>
      <c r="C2294" s="301">
        <v>5</v>
      </c>
      <c r="D2294" s="301">
        <v>5</v>
      </c>
      <c r="E2294" s="301">
        <v>7500040590</v>
      </c>
      <c r="F2294" s="301"/>
      <c r="G2294" s="302">
        <v>11681.3</v>
      </c>
      <c r="H2294" s="302">
        <v>11275.7</v>
      </c>
      <c r="I2294" s="289">
        <f t="shared" si="35"/>
        <v>96.527783722702111</v>
      </c>
    </row>
    <row r="2295" spans="1:9" s="271" customFormat="1" ht="33.75" x14ac:dyDescent="0.2">
      <c r="A2295" s="300" t="s">
        <v>695</v>
      </c>
      <c r="B2295" s="301">
        <v>932</v>
      </c>
      <c r="C2295" s="301">
        <v>5</v>
      </c>
      <c r="D2295" s="301">
        <v>5</v>
      </c>
      <c r="E2295" s="301">
        <v>7500040590</v>
      </c>
      <c r="F2295" s="301">
        <v>100</v>
      </c>
      <c r="G2295" s="302">
        <v>7007.7</v>
      </c>
      <c r="H2295" s="302">
        <v>7002.9</v>
      </c>
      <c r="I2295" s="289">
        <f t="shared" si="35"/>
        <v>99.931503917119741</v>
      </c>
    </row>
    <row r="2296" spans="1:9" s="271" customFormat="1" ht="11.25" x14ac:dyDescent="0.2">
      <c r="A2296" s="300" t="s">
        <v>698</v>
      </c>
      <c r="B2296" s="301">
        <v>932</v>
      </c>
      <c r="C2296" s="301">
        <v>5</v>
      </c>
      <c r="D2296" s="301">
        <v>5</v>
      </c>
      <c r="E2296" s="301">
        <v>7500040590</v>
      </c>
      <c r="F2296" s="301">
        <v>200</v>
      </c>
      <c r="G2296" s="302">
        <v>4664.6000000000004</v>
      </c>
      <c r="H2296" s="302">
        <v>4263.8</v>
      </c>
      <c r="I2296" s="289">
        <f t="shared" si="35"/>
        <v>91.407623376066539</v>
      </c>
    </row>
    <row r="2297" spans="1:9" s="271" customFormat="1" ht="11.25" x14ac:dyDescent="0.2">
      <c r="A2297" s="300" t="s">
        <v>713</v>
      </c>
      <c r="B2297" s="301">
        <v>932</v>
      </c>
      <c r="C2297" s="301">
        <v>5</v>
      </c>
      <c r="D2297" s="301">
        <v>5</v>
      </c>
      <c r="E2297" s="301">
        <v>7500040590</v>
      </c>
      <c r="F2297" s="301">
        <v>800</v>
      </c>
      <c r="G2297" s="301">
        <v>9</v>
      </c>
      <c r="H2297" s="301">
        <v>9</v>
      </c>
      <c r="I2297" s="289">
        <f t="shared" si="35"/>
        <v>100</v>
      </c>
    </row>
    <row r="2298" spans="1:9" s="271" customFormat="1" ht="11.25" x14ac:dyDescent="0.2">
      <c r="A2298" s="300" t="s">
        <v>712</v>
      </c>
      <c r="B2298" s="301">
        <v>932</v>
      </c>
      <c r="C2298" s="301">
        <v>5</v>
      </c>
      <c r="D2298" s="301">
        <v>5</v>
      </c>
      <c r="E2298" s="301">
        <v>8900000000</v>
      </c>
      <c r="F2298" s="301"/>
      <c r="G2298" s="302">
        <v>34990.199999999997</v>
      </c>
      <c r="H2298" s="302">
        <v>33921</v>
      </c>
      <c r="I2298" s="289">
        <f t="shared" si="35"/>
        <v>96.944287257574985</v>
      </c>
    </row>
    <row r="2299" spans="1:9" s="271" customFormat="1" ht="11.25" x14ac:dyDescent="0.2">
      <c r="A2299" s="300" t="s">
        <v>712</v>
      </c>
      <c r="B2299" s="301">
        <v>932</v>
      </c>
      <c r="C2299" s="301">
        <v>5</v>
      </c>
      <c r="D2299" s="301">
        <v>5</v>
      </c>
      <c r="E2299" s="301">
        <v>8900000110</v>
      </c>
      <c r="F2299" s="301"/>
      <c r="G2299" s="302">
        <v>23921.3</v>
      </c>
      <c r="H2299" s="302">
        <v>23871.1</v>
      </c>
      <c r="I2299" s="289">
        <f t="shared" si="35"/>
        <v>99.790145184417227</v>
      </c>
    </row>
    <row r="2300" spans="1:9" s="271" customFormat="1" ht="33.75" x14ac:dyDescent="0.2">
      <c r="A2300" s="300" t="s">
        <v>695</v>
      </c>
      <c r="B2300" s="301">
        <v>932</v>
      </c>
      <c r="C2300" s="301">
        <v>5</v>
      </c>
      <c r="D2300" s="301">
        <v>5</v>
      </c>
      <c r="E2300" s="301">
        <v>8900000110</v>
      </c>
      <c r="F2300" s="301">
        <v>100</v>
      </c>
      <c r="G2300" s="302">
        <v>23921.3</v>
      </c>
      <c r="H2300" s="302">
        <v>23871.1</v>
      </c>
      <c r="I2300" s="289">
        <f t="shared" si="35"/>
        <v>99.790145184417227</v>
      </c>
    </row>
    <row r="2301" spans="1:9" s="271" customFormat="1" ht="11.25" x14ac:dyDescent="0.2">
      <c r="A2301" s="300" t="s">
        <v>712</v>
      </c>
      <c r="B2301" s="301">
        <v>932</v>
      </c>
      <c r="C2301" s="301">
        <v>5</v>
      </c>
      <c r="D2301" s="301">
        <v>5</v>
      </c>
      <c r="E2301" s="301">
        <v>8900000190</v>
      </c>
      <c r="F2301" s="301"/>
      <c r="G2301" s="302">
        <v>4931.6000000000004</v>
      </c>
      <c r="H2301" s="302">
        <v>4016.8</v>
      </c>
      <c r="I2301" s="289">
        <f t="shared" si="35"/>
        <v>81.450239273258177</v>
      </c>
    </row>
    <row r="2302" spans="1:9" s="271" customFormat="1" ht="33.75" x14ac:dyDescent="0.2">
      <c r="A2302" s="300" t="s">
        <v>695</v>
      </c>
      <c r="B2302" s="301">
        <v>932</v>
      </c>
      <c r="C2302" s="301">
        <v>5</v>
      </c>
      <c r="D2302" s="301">
        <v>5</v>
      </c>
      <c r="E2302" s="301">
        <v>8900000190</v>
      </c>
      <c r="F2302" s="301">
        <v>100</v>
      </c>
      <c r="G2302" s="301">
        <v>340</v>
      </c>
      <c r="H2302" s="301">
        <v>159.69999999999999</v>
      </c>
      <c r="I2302" s="289">
        <f t="shared" si="35"/>
        <v>46.970588235294116</v>
      </c>
    </row>
    <row r="2303" spans="1:9" s="271" customFormat="1" ht="11.25" x14ac:dyDescent="0.2">
      <c r="A2303" s="300" t="s">
        <v>698</v>
      </c>
      <c r="B2303" s="301">
        <v>932</v>
      </c>
      <c r="C2303" s="301">
        <v>5</v>
      </c>
      <c r="D2303" s="301">
        <v>5</v>
      </c>
      <c r="E2303" s="301">
        <v>8900000190</v>
      </c>
      <c r="F2303" s="301">
        <v>200</v>
      </c>
      <c r="G2303" s="302">
        <v>4348</v>
      </c>
      <c r="H2303" s="302">
        <v>3715.5</v>
      </c>
      <c r="I2303" s="289">
        <f t="shared" si="35"/>
        <v>85.453081876724937</v>
      </c>
    </row>
    <row r="2304" spans="1:9" s="271" customFormat="1" ht="11.25" x14ac:dyDescent="0.2">
      <c r="A2304" s="300" t="s">
        <v>713</v>
      </c>
      <c r="B2304" s="301">
        <v>932</v>
      </c>
      <c r="C2304" s="301">
        <v>5</v>
      </c>
      <c r="D2304" s="301">
        <v>5</v>
      </c>
      <c r="E2304" s="301">
        <v>8900000190</v>
      </c>
      <c r="F2304" s="301">
        <v>800</v>
      </c>
      <c r="G2304" s="301">
        <v>243.6</v>
      </c>
      <c r="H2304" s="301">
        <v>141.6</v>
      </c>
      <c r="I2304" s="289">
        <f t="shared" si="35"/>
        <v>58.128078817733986</v>
      </c>
    </row>
    <row r="2305" spans="1:9" s="271" customFormat="1" ht="11.25" x14ac:dyDescent="0.2">
      <c r="A2305" s="300" t="s">
        <v>712</v>
      </c>
      <c r="B2305" s="301">
        <v>932</v>
      </c>
      <c r="C2305" s="301">
        <v>5</v>
      </c>
      <c r="D2305" s="301">
        <v>5</v>
      </c>
      <c r="E2305" s="301">
        <v>8900000870</v>
      </c>
      <c r="F2305" s="301"/>
      <c r="G2305" s="301">
        <v>99.8</v>
      </c>
      <c r="H2305" s="301">
        <v>62.8</v>
      </c>
      <c r="I2305" s="289">
        <f t="shared" si="35"/>
        <v>62.925851703406806</v>
      </c>
    </row>
    <row r="2306" spans="1:9" s="271" customFormat="1" ht="33.75" x14ac:dyDescent="0.2">
      <c r="A2306" s="300" t="s">
        <v>695</v>
      </c>
      <c r="B2306" s="301">
        <v>932</v>
      </c>
      <c r="C2306" s="301">
        <v>5</v>
      </c>
      <c r="D2306" s="301">
        <v>5</v>
      </c>
      <c r="E2306" s="301">
        <v>8900000870</v>
      </c>
      <c r="F2306" s="301">
        <v>100</v>
      </c>
      <c r="G2306" s="301">
        <v>99.8</v>
      </c>
      <c r="H2306" s="301">
        <v>62.8</v>
      </c>
      <c r="I2306" s="289">
        <f t="shared" si="35"/>
        <v>62.925851703406806</v>
      </c>
    </row>
    <row r="2307" spans="1:9" s="271" customFormat="1" ht="22.5" x14ac:dyDescent="0.2">
      <c r="A2307" s="300" t="s">
        <v>1113</v>
      </c>
      <c r="B2307" s="301">
        <v>932</v>
      </c>
      <c r="C2307" s="301">
        <v>5</v>
      </c>
      <c r="D2307" s="301">
        <v>5</v>
      </c>
      <c r="E2307" s="301">
        <v>8900040430</v>
      </c>
      <c r="F2307" s="301"/>
      <c r="G2307" s="302">
        <v>6037.5</v>
      </c>
      <c r="H2307" s="302">
        <v>5970.3</v>
      </c>
      <c r="I2307" s="289">
        <f t="shared" si="35"/>
        <v>98.886956521739137</v>
      </c>
    </row>
    <row r="2308" spans="1:9" s="271" customFormat="1" ht="33.75" x14ac:dyDescent="0.2">
      <c r="A2308" s="300" t="s">
        <v>695</v>
      </c>
      <c r="B2308" s="301">
        <v>932</v>
      </c>
      <c r="C2308" s="301">
        <v>5</v>
      </c>
      <c r="D2308" s="301">
        <v>5</v>
      </c>
      <c r="E2308" s="301">
        <v>8900040430</v>
      </c>
      <c r="F2308" s="301">
        <v>100</v>
      </c>
      <c r="G2308" s="302">
        <v>6037.5</v>
      </c>
      <c r="H2308" s="302">
        <v>5970.3</v>
      </c>
      <c r="I2308" s="289">
        <f t="shared" si="35"/>
        <v>98.886956521739137</v>
      </c>
    </row>
    <row r="2309" spans="1:9" s="271" customFormat="1" ht="11.25" x14ac:dyDescent="0.2">
      <c r="A2309" s="300" t="s">
        <v>1142</v>
      </c>
      <c r="B2309" s="301">
        <v>932</v>
      </c>
      <c r="C2309" s="301">
        <v>7</v>
      </c>
      <c r="D2309" s="301"/>
      <c r="E2309" s="301"/>
      <c r="F2309" s="301"/>
      <c r="G2309" s="302">
        <v>1224901.6000000001</v>
      </c>
      <c r="H2309" s="302">
        <v>1187548.8</v>
      </c>
      <c r="I2309" s="289">
        <f t="shared" si="35"/>
        <v>96.950546884745677</v>
      </c>
    </row>
    <row r="2310" spans="1:9" s="271" customFormat="1" ht="11.25" x14ac:dyDescent="0.2">
      <c r="A2310" s="300" t="s">
        <v>1143</v>
      </c>
      <c r="B2310" s="301">
        <v>932</v>
      </c>
      <c r="C2310" s="301">
        <v>7</v>
      </c>
      <c r="D2310" s="301">
        <v>1</v>
      </c>
      <c r="E2310" s="301"/>
      <c r="F2310" s="301"/>
      <c r="G2310" s="302">
        <v>687398.6</v>
      </c>
      <c r="H2310" s="302">
        <v>650556.6</v>
      </c>
      <c r="I2310" s="289">
        <f t="shared" si="35"/>
        <v>94.640373140125689</v>
      </c>
    </row>
    <row r="2311" spans="1:9" s="271" customFormat="1" ht="22.5" x14ac:dyDescent="0.2">
      <c r="A2311" s="300" t="s">
        <v>721</v>
      </c>
      <c r="B2311" s="301">
        <v>932</v>
      </c>
      <c r="C2311" s="301">
        <v>7</v>
      </c>
      <c r="D2311" s="301">
        <v>1</v>
      </c>
      <c r="E2311" s="301">
        <v>700000000</v>
      </c>
      <c r="F2311" s="301"/>
      <c r="G2311" s="302">
        <v>687398.6</v>
      </c>
      <c r="H2311" s="302">
        <v>650556.6</v>
      </c>
      <c r="I2311" s="289">
        <f t="shared" si="35"/>
        <v>94.640373140125689</v>
      </c>
    </row>
    <row r="2312" spans="1:9" s="271" customFormat="1" ht="11.25" x14ac:dyDescent="0.2">
      <c r="A2312" s="300" t="s">
        <v>1144</v>
      </c>
      <c r="B2312" s="301">
        <v>932</v>
      </c>
      <c r="C2312" s="301">
        <v>7</v>
      </c>
      <c r="D2312" s="301">
        <v>1</v>
      </c>
      <c r="E2312" s="301">
        <v>710000000</v>
      </c>
      <c r="F2312" s="301"/>
      <c r="G2312" s="302">
        <v>687398.6</v>
      </c>
      <c r="H2312" s="302">
        <v>650556.6</v>
      </c>
      <c r="I2312" s="289">
        <f t="shared" si="35"/>
        <v>94.640373140125689</v>
      </c>
    </row>
    <row r="2313" spans="1:9" s="271" customFormat="1" ht="22.5" x14ac:dyDescent="0.2">
      <c r="A2313" s="300" t="s">
        <v>1145</v>
      </c>
      <c r="B2313" s="301">
        <v>932</v>
      </c>
      <c r="C2313" s="301">
        <v>7</v>
      </c>
      <c r="D2313" s="301">
        <v>1</v>
      </c>
      <c r="E2313" s="301">
        <v>710000310</v>
      </c>
      <c r="F2313" s="301"/>
      <c r="G2313" s="302">
        <v>52642.400000000001</v>
      </c>
      <c r="H2313" s="302">
        <v>47196.3</v>
      </c>
      <c r="I2313" s="289">
        <f t="shared" si="35"/>
        <v>89.654537027187203</v>
      </c>
    </row>
    <row r="2314" spans="1:9" s="271" customFormat="1" ht="11.25" x14ac:dyDescent="0.2">
      <c r="A2314" s="300" t="s">
        <v>698</v>
      </c>
      <c r="B2314" s="301">
        <v>932</v>
      </c>
      <c r="C2314" s="301">
        <v>7</v>
      </c>
      <c r="D2314" s="301">
        <v>1</v>
      </c>
      <c r="E2314" s="301">
        <v>710000310</v>
      </c>
      <c r="F2314" s="301">
        <v>200</v>
      </c>
      <c r="G2314" s="302">
        <v>51944.6</v>
      </c>
      <c r="H2314" s="302">
        <v>46498.5</v>
      </c>
      <c r="I2314" s="289">
        <f t="shared" si="35"/>
        <v>89.515560809015753</v>
      </c>
    </row>
    <row r="2315" spans="1:9" s="271" customFormat="1" ht="11.25" x14ac:dyDescent="0.2">
      <c r="A2315" s="300" t="s">
        <v>914</v>
      </c>
      <c r="B2315" s="301">
        <v>932</v>
      </c>
      <c r="C2315" s="301">
        <v>7</v>
      </c>
      <c r="D2315" s="301">
        <v>1</v>
      </c>
      <c r="E2315" s="301">
        <v>710000310</v>
      </c>
      <c r="F2315" s="301">
        <v>400</v>
      </c>
      <c r="G2315" s="301">
        <v>697.8</v>
      </c>
      <c r="H2315" s="301">
        <v>697.8</v>
      </c>
      <c r="I2315" s="289">
        <f t="shared" si="35"/>
        <v>100</v>
      </c>
    </row>
    <row r="2316" spans="1:9" s="271" customFormat="1" ht="33.75" x14ac:dyDescent="0.2">
      <c r="A2316" s="300" t="s">
        <v>1151</v>
      </c>
      <c r="B2316" s="301">
        <v>932</v>
      </c>
      <c r="C2316" s="301">
        <v>7</v>
      </c>
      <c r="D2316" s="301">
        <v>1</v>
      </c>
      <c r="E2316" s="301" t="s">
        <v>1152</v>
      </c>
      <c r="F2316" s="301"/>
      <c r="G2316" s="302">
        <v>634756.19999999995</v>
      </c>
      <c r="H2316" s="302">
        <v>603360.30000000005</v>
      </c>
      <c r="I2316" s="289">
        <f t="shared" si="35"/>
        <v>95.053864775168805</v>
      </c>
    </row>
    <row r="2317" spans="1:9" s="271" customFormat="1" ht="33.75" x14ac:dyDescent="0.2">
      <c r="A2317" s="300" t="s">
        <v>1153</v>
      </c>
      <c r="B2317" s="301">
        <v>932</v>
      </c>
      <c r="C2317" s="301">
        <v>7</v>
      </c>
      <c r="D2317" s="301">
        <v>1</v>
      </c>
      <c r="E2317" s="301" t="s">
        <v>1154</v>
      </c>
      <c r="F2317" s="301"/>
      <c r="G2317" s="302">
        <v>23957.5</v>
      </c>
      <c r="H2317" s="302">
        <v>22524.9</v>
      </c>
      <c r="I2317" s="289">
        <f t="shared" si="35"/>
        <v>94.020244182406358</v>
      </c>
    </row>
    <row r="2318" spans="1:9" s="271" customFormat="1" ht="11.25" x14ac:dyDescent="0.2">
      <c r="A2318" s="300" t="s">
        <v>914</v>
      </c>
      <c r="B2318" s="301">
        <v>932</v>
      </c>
      <c r="C2318" s="301">
        <v>7</v>
      </c>
      <c r="D2318" s="301">
        <v>1</v>
      </c>
      <c r="E2318" s="301" t="s">
        <v>1154</v>
      </c>
      <c r="F2318" s="301">
        <v>400</v>
      </c>
      <c r="G2318" s="302">
        <v>23957.5</v>
      </c>
      <c r="H2318" s="302">
        <v>22524.9</v>
      </c>
      <c r="I2318" s="289">
        <f t="shared" ref="I2318:I2381" si="36">+H2318/G2318*100</f>
        <v>94.020244182406358</v>
      </c>
    </row>
    <row r="2319" spans="1:9" s="271" customFormat="1" ht="33.75" x14ac:dyDescent="0.2">
      <c r="A2319" s="300" t="s">
        <v>1155</v>
      </c>
      <c r="B2319" s="301">
        <v>932</v>
      </c>
      <c r="C2319" s="301">
        <v>7</v>
      </c>
      <c r="D2319" s="301">
        <v>1</v>
      </c>
      <c r="E2319" s="301" t="s">
        <v>1156</v>
      </c>
      <c r="F2319" s="301"/>
      <c r="G2319" s="302">
        <v>610798.69999999995</v>
      </c>
      <c r="H2319" s="302">
        <v>580835.4</v>
      </c>
      <c r="I2319" s="289">
        <f t="shared" si="36"/>
        <v>95.094406716975669</v>
      </c>
    </row>
    <row r="2320" spans="1:9" s="271" customFormat="1" ht="11.25" x14ac:dyDescent="0.2">
      <c r="A2320" s="300" t="s">
        <v>698</v>
      </c>
      <c r="B2320" s="301">
        <v>932</v>
      </c>
      <c r="C2320" s="301">
        <v>7</v>
      </c>
      <c r="D2320" s="301">
        <v>1</v>
      </c>
      <c r="E2320" s="301" t="s">
        <v>1156</v>
      </c>
      <c r="F2320" s="301">
        <v>200</v>
      </c>
      <c r="G2320" s="302">
        <v>12935.8</v>
      </c>
      <c r="H2320" s="301">
        <v>0</v>
      </c>
      <c r="I2320" s="289">
        <f t="shared" si="36"/>
        <v>0</v>
      </c>
    </row>
    <row r="2321" spans="1:9" s="271" customFormat="1" ht="11.25" x14ac:dyDescent="0.2">
      <c r="A2321" s="300" t="s">
        <v>914</v>
      </c>
      <c r="B2321" s="301">
        <v>932</v>
      </c>
      <c r="C2321" s="301">
        <v>7</v>
      </c>
      <c r="D2321" s="301">
        <v>1</v>
      </c>
      <c r="E2321" s="301" t="s">
        <v>1156</v>
      </c>
      <c r="F2321" s="301">
        <v>400</v>
      </c>
      <c r="G2321" s="302">
        <v>597862.9</v>
      </c>
      <c r="H2321" s="302">
        <v>580835.4</v>
      </c>
      <c r="I2321" s="289">
        <f t="shared" si="36"/>
        <v>97.151939014780808</v>
      </c>
    </row>
    <row r="2322" spans="1:9" s="271" customFormat="1" ht="11.25" x14ac:dyDescent="0.2">
      <c r="A2322" s="300" t="s">
        <v>1164</v>
      </c>
      <c r="B2322" s="301">
        <v>932</v>
      </c>
      <c r="C2322" s="301">
        <v>7</v>
      </c>
      <c r="D2322" s="301">
        <v>2</v>
      </c>
      <c r="E2322" s="301"/>
      <c r="F2322" s="301"/>
      <c r="G2322" s="302">
        <v>497887.2</v>
      </c>
      <c r="H2322" s="302">
        <v>497887.2</v>
      </c>
      <c r="I2322" s="289">
        <f t="shared" si="36"/>
        <v>100</v>
      </c>
    </row>
    <row r="2323" spans="1:9" s="271" customFormat="1" ht="22.5" x14ac:dyDescent="0.2">
      <c r="A2323" s="300" t="s">
        <v>721</v>
      </c>
      <c r="B2323" s="301">
        <v>932</v>
      </c>
      <c r="C2323" s="301">
        <v>7</v>
      </c>
      <c r="D2323" s="301">
        <v>2</v>
      </c>
      <c r="E2323" s="301">
        <v>700000000</v>
      </c>
      <c r="F2323" s="301"/>
      <c r="G2323" s="302">
        <v>497420</v>
      </c>
      <c r="H2323" s="302">
        <v>497420</v>
      </c>
      <c r="I2323" s="289">
        <f t="shared" si="36"/>
        <v>100</v>
      </c>
    </row>
    <row r="2324" spans="1:9" s="271" customFormat="1" ht="11.25" x14ac:dyDescent="0.2">
      <c r="A2324" s="300" t="s">
        <v>1165</v>
      </c>
      <c r="B2324" s="301">
        <v>932</v>
      </c>
      <c r="C2324" s="301">
        <v>7</v>
      </c>
      <c r="D2324" s="301">
        <v>2</v>
      </c>
      <c r="E2324" s="301">
        <v>720000000</v>
      </c>
      <c r="F2324" s="301"/>
      <c r="G2324" s="302">
        <v>497420</v>
      </c>
      <c r="H2324" s="302">
        <v>497420</v>
      </c>
      <c r="I2324" s="289">
        <f t="shared" si="36"/>
        <v>100</v>
      </c>
    </row>
    <row r="2325" spans="1:9" s="271" customFormat="1" ht="11.25" x14ac:dyDescent="0.2">
      <c r="A2325" s="300" t="s">
        <v>1188</v>
      </c>
      <c r="B2325" s="301">
        <v>932</v>
      </c>
      <c r="C2325" s="301">
        <v>7</v>
      </c>
      <c r="D2325" s="301">
        <v>2</v>
      </c>
      <c r="E2325" s="327" t="s">
        <v>1189</v>
      </c>
      <c r="F2325" s="301"/>
      <c r="G2325" s="302">
        <v>497420</v>
      </c>
      <c r="H2325" s="302">
        <v>497420</v>
      </c>
      <c r="I2325" s="289">
        <f t="shared" si="36"/>
        <v>100</v>
      </c>
    </row>
    <row r="2326" spans="1:9" s="271" customFormat="1" ht="22.5" x14ac:dyDescent="0.2">
      <c r="A2326" s="300" t="s">
        <v>1192</v>
      </c>
      <c r="B2326" s="301">
        <v>932</v>
      </c>
      <c r="C2326" s="301">
        <v>7</v>
      </c>
      <c r="D2326" s="301">
        <v>2</v>
      </c>
      <c r="E2326" s="327" t="s">
        <v>1193</v>
      </c>
      <c r="F2326" s="301"/>
      <c r="G2326" s="302">
        <v>53846</v>
      </c>
      <c r="H2326" s="302">
        <v>53846</v>
      </c>
      <c r="I2326" s="289">
        <f t="shared" si="36"/>
        <v>100</v>
      </c>
    </row>
    <row r="2327" spans="1:9" s="271" customFormat="1" ht="11.25" x14ac:dyDescent="0.2">
      <c r="A2327" s="300" t="s">
        <v>914</v>
      </c>
      <c r="B2327" s="301">
        <v>932</v>
      </c>
      <c r="C2327" s="301">
        <v>7</v>
      </c>
      <c r="D2327" s="301">
        <v>2</v>
      </c>
      <c r="E2327" s="327" t="s">
        <v>1193</v>
      </c>
      <c r="F2327" s="301">
        <v>400</v>
      </c>
      <c r="G2327" s="302">
        <v>53846</v>
      </c>
      <c r="H2327" s="302">
        <v>53846</v>
      </c>
      <c r="I2327" s="289">
        <f t="shared" si="36"/>
        <v>100</v>
      </c>
    </row>
    <row r="2328" spans="1:9" s="271" customFormat="1" ht="11.25" x14ac:dyDescent="0.2">
      <c r="A2328" s="300" t="s">
        <v>1194</v>
      </c>
      <c r="B2328" s="301">
        <v>932</v>
      </c>
      <c r="C2328" s="301">
        <v>7</v>
      </c>
      <c r="D2328" s="301">
        <v>2</v>
      </c>
      <c r="E2328" s="327" t="s">
        <v>1195</v>
      </c>
      <c r="F2328" s="301"/>
      <c r="G2328" s="302">
        <v>443574</v>
      </c>
      <c r="H2328" s="302">
        <v>443574</v>
      </c>
      <c r="I2328" s="289">
        <f t="shared" si="36"/>
        <v>100</v>
      </c>
    </row>
    <row r="2329" spans="1:9" s="271" customFormat="1" ht="11.25" x14ac:dyDescent="0.2">
      <c r="A2329" s="300" t="s">
        <v>698</v>
      </c>
      <c r="B2329" s="301">
        <v>932</v>
      </c>
      <c r="C2329" s="301">
        <v>7</v>
      </c>
      <c r="D2329" s="301">
        <v>2</v>
      </c>
      <c r="E2329" s="327" t="s">
        <v>1195</v>
      </c>
      <c r="F2329" s="301">
        <v>200</v>
      </c>
      <c r="G2329" s="301">
        <v>84</v>
      </c>
      <c r="H2329" s="301">
        <v>84</v>
      </c>
      <c r="I2329" s="289">
        <f t="shared" si="36"/>
        <v>100</v>
      </c>
    </row>
    <row r="2330" spans="1:9" s="271" customFormat="1" ht="11.25" x14ac:dyDescent="0.2">
      <c r="A2330" s="300" t="s">
        <v>914</v>
      </c>
      <c r="B2330" s="301">
        <v>932</v>
      </c>
      <c r="C2330" s="301">
        <v>7</v>
      </c>
      <c r="D2330" s="301">
        <v>2</v>
      </c>
      <c r="E2330" s="327" t="s">
        <v>1195</v>
      </c>
      <c r="F2330" s="301">
        <v>400</v>
      </c>
      <c r="G2330" s="302">
        <v>443490</v>
      </c>
      <c r="H2330" s="302">
        <v>443490</v>
      </c>
      <c r="I2330" s="289">
        <f t="shared" si="36"/>
        <v>100</v>
      </c>
    </row>
    <row r="2331" spans="1:9" s="271" customFormat="1" ht="22.5" x14ac:dyDescent="0.2">
      <c r="A2331" s="300" t="s">
        <v>759</v>
      </c>
      <c r="B2331" s="301">
        <v>932</v>
      </c>
      <c r="C2331" s="301">
        <v>7</v>
      </c>
      <c r="D2331" s="301">
        <v>2</v>
      </c>
      <c r="E2331" s="301">
        <v>1900000000</v>
      </c>
      <c r="F2331" s="301"/>
      <c r="G2331" s="301">
        <v>467.2</v>
      </c>
      <c r="H2331" s="301">
        <v>467.2</v>
      </c>
      <c r="I2331" s="289">
        <f t="shared" si="36"/>
        <v>100</v>
      </c>
    </row>
    <row r="2332" spans="1:9" s="271" customFormat="1" ht="22.5" x14ac:dyDescent="0.2">
      <c r="A2332" s="300" t="s">
        <v>760</v>
      </c>
      <c r="B2332" s="301">
        <v>932</v>
      </c>
      <c r="C2332" s="301">
        <v>7</v>
      </c>
      <c r="D2332" s="301">
        <v>2</v>
      </c>
      <c r="E2332" s="301">
        <v>1930000000</v>
      </c>
      <c r="F2332" s="301"/>
      <c r="G2332" s="301">
        <v>467.2</v>
      </c>
      <c r="H2332" s="301">
        <v>467.2</v>
      </c>
      <c r="I2332" s="289">
        <f t="shared" si="36"/>
        <v>100</v>
      </c>
    </row>
    <row r="2333" spans="1:9" s="271" customFormat="1" ht="22.5" x14ac:dyDescent="0.2">
      <c r="A2333" s="300" t="s">
        <v>761</v>
      </c>
      <c r="B2333" s="301">
        <v>932</v>
      </c>
      <c r="C2333" s="301">
        <v>7</v>
      </c>
      <c r="D2333" s="301">
        <v>2</v>
      </c>
      <c r="E2333" s="301">
        <v>1930008830</v>
      </c>
      <c r="F2333" s="301"/>
      <c r="G2333" s="301">
        <v>467.2</v>
      </c>
      <c r="H2333" s="301">
        <v>467.2</v>
      </c>
      <c r="I2333" s="289">
        <f t="shared" si="36"/>
        <v>100</v>
      </c>
    </row>
    <row r="2334" spans="1:9" s="271" customFormat="1" ht="11.25" x14ac:dyDescent="0.2">
      <c r="A2334" s="300" t="s">
        <v>698</v>
      </c>
      <c r="B2334" s="301">
        <v>932</v>
      </c>
      <c r="C2334" s="301">
        <v>7</v>
      </c>
      <c r="D2334" s="301">
        <v>2</v>
      </c>
      <c r="E2334" s="301">
        <v>1930008830</v>
      </c>
      <c r="F2334" s="301">
        <v>200</v>
      </c>
      <c r="G2334" s="301">
        <v>467.2</v>
      </c>
      <c r="H2334" s="301">
        <v>467.2</v>
      </c>
      <c r="I2334" s="289">
        <f t="shared" si="36"/>
        <v>100</v>
      </c>
    </row>
    <row r="2335" spans="1:9" s="271" customFormat="1" ht="11.25" x14ac:dyDescent="0.2">
      <c r="A2335" s="300" t="s">
        <v>1226</v>
      </c>
      <c r="B2335" s="301">
        <v>932</v>
      </c>
      <c r="C2335" s="301">
        <v>7</v>
      </c>
      <c r="D2335" s="301">
        <v>4</v>
      </c>
      <c r="E2335" s="301"/>
      <c r="F2335" s="301"/>
      <c r="G2335" s="302">
        <v>10429.6</v>
      </c>
      <c r="H2335" s="302">
        <v>9918.7999999999993</v>
      </c>
      <c r="I2335" s="289">
        <f t="shared" si="36"/>
        <v>95.102400859093336</v>
      </c>
    </row>
    <row r="2336" spans="1:9" s="271" customFormat="1" ht="22.5" x14ac:dyDescent="0.2">
      <c r="A2336" s="300" t="s">
        <v>759</v>
      </c>
      <c r="B2336" s="301">
        <v>932</v>
      </c>
      <c r="C2336" s="301">
        <v>7</v>
      </c>
      <c r="D2336" s="301">
        <v>4</v>
      </c>
      <c r="E2336" s="301">
        <v>1900000000</v>
      </c>
      <c r="F2336" s="301"/>
      <c r="G2336" s="302">
        <v>10429.6</v>
      </c>
      <c r="H2336" s="302">
        <v>9918.7999999999993</v>
      </c>
      <c r="I2336" s="289">
        <f t="shared" si="36"/>
        <v>95.102400859093336</v>
      </c>
    </row>
    <row r="2337" spans="1:9" s="271" customFormat="1" ht="22.5" x14ac:dyDescent="0.2">
      <c r="A2337" s="300" t="s">
        <v>760</v>
      </c>
      <c r="B2337" s="301">
        <v>932</v>
      </c>
      <c r="C2337" s="301">
        <v>7</v>
      </c>
      <c r="D2337" s="301">
        <v>4</v>
      </c>
      <c r="E2337" s="301">
        <v>1930000000</v>
      </c>
      <c r="F2337" s="301"/>
      <c r="G2337" s="302">
        <v>10429.6</v>
      </c>
      <c r="H2337" s="302">
        <v>9918.7999999999993</v>
      </c>
      <c r="I2337" s="289">
        <f t="shared" si="36"/>
        <v>95.102400859093336</v>
      </c>
    </row>
    <row r="2338" spans="1:9" s="271" customFormat="1" ht="22.5" x14ac:dyDescent="0.2">
      <c r="A2338" s="300" t="s">
        <v>761</v>
      </c>
      <c r="B2338" s="301">
        <v>932</v>
      </c>
      <c r="C2338" s="301">
        <v>7</v>
      </c>
      <c r="D2338" s="301">
        <v>4</v>
      </c>
      <c r="E2338" s="301">
        <v>1930008830</v>
      </c>
      <c r="F2338" s="301"/>
      <c r="G2338" s="302">
        <v>10429.6</v>
      </c>
      <c r="H2338" s="302">
        <v>9918.7999999999993</v>
      </c>
      <c r="I2338" s="289">
        <f t="shared" si="36"/>
        <v>95.102400859093336</v>
      </c>
    </row>
    <row r="2339" spans="1:9" s="271" customFormat="1" ht="11.25" x14ac:dyDescent="0.2">
      <c r="A2339" s="300" t="s">
        <v>698</v>
      </c>
      <c r="B2339" s="301">
        <v>932</v>
      </c>
      <c r="C2339" s="301">
        <v>7</v>
      </c>
      <c r="D2339" s="301">
        <v>4</v>
      </c>
      <c r="E2339" s="301">
        <v>1930008830</v>
      </c>
      <c r="F2339" s="301">
        <v>200</v>
      </c>
      <c r="G2339" s="302">
        <v>10429.6</v>
      </c>
      <c r="H2339" s="302">
        <v>9918.7999999999993</v>
      </c>
      <c r="I2339" s="289">
        <f t="shared" si="36"/>
        <v>95.102400859093336</v>
      </c>
    </row>
    <row r="2340" spans="1:9" s="271" customFormat="1" ht="11.25" x14ac:dyDescent="0.2">
      <c r="A2340" s="300" t="s">
        <v>1268</v>
      </c>
      <c r="B2340" s="301">
        <v>932</v>
      </c>
      <c r="C2340" s="301">
        <v>7</v>
      </c>
      <c r="D2340" s="301">
        <v>8</v>
      </c>
      <c r="E2340" s="301"/>
      <c r="F2340" s="301"/>
      <c r="G2340" s="302">
        <v>29186.2</v>
      </c>
      <c r="H2340" s="302">
        <v>29186.2</v>
      </c>
      <c r="I2340" s="289">
        <f t="shared" si="36"/>
        <v>100</v>
      </c>
    </row>
    <row r="2341" spans="1:9" s="271" customFormat="1" ht="22.5" x14ac:dyDescent="0.2">
      <c r="A2341" s="300" t="s">
        <v>721</v>
      </c>
      <c r="B2341" s="301">
        <v>932</v>
      </c>
      <c r="C2341" s="301">
        <v>7</v>
      </c>
      <c r="D2341" s="301">
        <v>8</v>
      </c>
      <c r="E2341" s="301">
        <v>700000000</v>
      </c>
      <c r="F2341" s="301"/>
      <c r="G2341" s="302">
        <v>29186.2</v>
      </c>
      <c r="H2341" s="302">
        <v>29186.2</v>
      </c>
      <c r="I2341" s="289">
        <f t="shared" si="36"/>
        <v>100</v>
      </c>
    </row>
    <row r="2342" spans="1:9" s="271" customFormat="1" ht="22.5" x14ac:dyDescent="0.2">
      <c r="A2342" s="300" t="s">
        <v>722</v>
      </c>
      <c r="B2342" s="301">
        <v>932</v>
      </c>
      <c r="C2342" s="301">
        <v>7</v>
      </c>
      <c r="D2342" s="301">
        <v>8</v>
      </c>
      <c r="E2342" s="301">
        <v>780000000</v>
      </c>
      <c r="F2342" s="301"/>
      <c r="G2342" s="302">
        <v>29186.2</v>
      </c>
      <c r="H2342" s="302">
        <v>29186.2</v>
      </c>
      <c r="I2342" s="289">
        <f t="shared" si="36"/>
        <v>100</v>
      </c>
    </row>
    <row r="2343" spans="1:9" s="271" customFormat="1" ht="22.5" x14ac:dyDescent="0.2">
      <c r="A2343" s="300" t="s">
        <v>1269</v>
      </c>
      <c r="B2343" s="301">
        <v>932</v>
      </c>
      <c r="C2343" s="301">
        <v>7</v>
      </c>
      <c r="D2343" s="301">
        <v>8</v>
      </c>
      <c r="E2343" s="301">
        <v>780000310</v>
      </c>
      <c r="F2343" s="301"/>
      <c r="G2343" s="302">
        <v>29186.2</v>
      </c>
      <c r="H2343" s="302">
        <v>29186.2</v>
      </c>
      <c r="I2343" s="289">
        <f t="shared" si="36"/>
        <v>100</v>
      </c>
    </row>
    <row r="2344" spans="1:9" s="271" customFormat="1" ht="11.25" x14ac:dyDescent="0.2">
      <c r="A2344" s="300" t="s">
        <v>914</v>
      </c>
      <c r="B2344" s="301">
        <v>932</v>
      </c>
      <c r="C2344" s="301">
        <v>7</v>
      </c>
      <c r="D2344" s="301">
        <v>8</v>
      </c>
      <c r="E2344" s="301">
        <v>780000310</v>
      </c>
      <c r="F2344" s="301">
        <v>400</v>
      </c>
      <c r="G2344" s="302">
        <v>29186.2</v>
      </c>
      <c r="H2344" s="302">
        <v>29186.2</v>
      </c>
      <c r="I2344" s="289">
        <f t="shared" si="36"/>
        <v>100</v>
      </c>
    </row>
    <row r="2345" spans="1:9" s="271" customFormat="1" ht="11.25" x14ac:dyDescent="0.2">
      <c r="A2345" s="300" t="s">
        <v>1318</v>
      </c>
      <c r="B2345" s="301">
        <v>932</v>
      </c>
      <c r="C2345" s="301">
        <v>8</v>
      </c>
      <c r="D2345" s="301"/>
      <c r="E2345" s="301"/>
      <c r="F2345" s="301"/>
      <c r="G2345" s="302">
        <v>119572.8</v>
      </c>
      <c r="H2345" s="302">
        <v>118859.9</v>
      </c>
      <c r="I2345" s="289">
        <f t="shared" si="36"/>
        <v>99.403794173925832</v>
      </c>
    </row>
    <row r="2346" spans="1:9" s="271" customFormat="1" ht="11.25" x14ac:dyDescent="0.2">
      <c r="A2346" s="300" t="s">
        <v>1319</v>
      </c>
      <c r="B2346" s="301">
        <v>932</v>
      </c>
      <c r="C2346" s="301">
        <v>8</v>
      </c>
      <c r="D2346" s="301">
        <v>1</v>
      </c>
      <c r="E2346" s="301"/>
      <c r="F2346" s="301"/>
      <c r="G2346" s="302">
        <v>119572.8</v>
      </c>
      <c r="H2346" s="302">
        <v>118859.9</v>
      </c>
      <c r="I2346" s="289">
        <f t="shared" si="36"/>
        <v>99.403794173925832</v>
      </c>
    </row>
    <row r="2347" spans="1:9" s="271" customFormat="1" ht="22.5" x14ac:dyDescent="0.2">
      <c r="A2347" s="300" t="s">
        <v>1200</v>
      </c>
      <c r="B2347" s="301">
        <v>932</v>
      </c>
      <c r="C2347" s="301">
        <v>8</v>
      </c>
      <c r="D2347" s="301">
        <v>1</v>
      </c>
      <c r="E2347" s="301">
        <v>800000000</v>
      </c>
      <c r="F2347" s="301"/>
      <c r="G2347" s="302">
        <v>113395.4</v>
      </c>
      <c r="H2347" s="302">
        <v>113395.4</v>
      </c>
      <c r="I2347" s="289">
        <f t="shared" si="36"/>
        <v>100</v>
      </c>
    </row>
    <row r="2348" spans="1:9" s="271" customFormat="1" ht="11.25" x14ac:dyDescent="0.2">
      <c r="A2348" s="300" t="s">
        <v>1320</v>
      </c>
      <c r="B2348" s="301">
        <v>932</v>
      </c>
      <c r="C2348" s="301">
        <v>8</v>
      </c>
      <c r="D2348" s="301">
        <v>1</v>
      </c>
      <c r="E2348" s="301">
        <v>810000000</v>
      </c>
      <c r="F2348" s="301"/>
      <c r="G2348" s="302">
        <v>113395.4</v>
      </c>
      <c r="H2348" s="302">
        <v>113395.4</v>
      </c>
      <c r="I2348" s="289">
        <f t="shared" si="36"/>
        <v>100</v>
      </c>
    </row>
    <row r="2349" spans="1:9" s="271" customFormat="1" ht="22.5" x14ac:dyDescent="0.2">
      <c r="A2349" s="300" t="s">
        <v>1327</v>
      </c>
      <c r="B2349" s="301">
        <v>932</v>
      </c>
      <c r="C2349" s="301">
        <v>8</v>
      </c>
      <c r="D2349" s="301">
        <v>1</v>
      </c>
      <c r="E2349" s="301">
        <v>810500000</v>
      </c>
      <c r="F2349" s="301"/>
      <c r="G2349" s="302">
        <v>55511.5</v>
      </c>
      <c r="H2349" s="302">
        <v>55511.5</v>
      </c>
      <c r="I2349" s="289">
        <f t="shared" si="36"/>
        <v>100</v>
      </c>
    </row>
    <row r="2350" spans="1:9" s="271" customFormat="1" ht="22.5" x14ac:dyDescent="0.2">
      <c r="A2350" s="300" t="s">
        <v>1145</v>
      </c>
      <c r="B2350" s="301">
        <v>932</v>
      </c>
      <c r="C2350" s="301">
        <v>8</v>
      </c>
      <c r="D2350" s="301">
        <v>1</v>
      </c>
      <c r="E2350" s="301">
        <v>810500310</v>
      </c>
      <c r="F2350" s="301"/>
      <c r="G2350" s="301">
        <v>594</v>
      </c>
      <c r="H2350" s="301">
        <v>594</v>
      </c>
      <c r="I2350" s="289">
        <f t="shared" si="36"/>
        <v>100</v>
      </c>
    </row>
    <row r="2351" spans="1:9" s="271" customFormat="1" ht="11.25" x14ac:dyDescent="0.2">
      <c r="A2351" s="300" t="s">
        <v>698</v>
      </c>
      <c r="B2351" s="301">
        <v>932</v>
      </c>
      <c r="C2351" s="301">
        <v>8</v>
      </c>
      <c r="D2351" s="301">
        <v>1</v>
      </c>
      <c r="E2351" s="301">
        <v>810500310</v>
      </c>
      <c r="F2351" s="301">
        <v>200</v>
      </c>
      <c r="G2351" s="301">
        <v>594</v>
      </c>
      <c r="H2351" s="301">
        <v>594</v>
      </c>
      <c r="I2351" s="289">
        <f t="shared" si="36"/>
        <v>100</v>
      </c>
    </row>
    <row r="2352" spans="1:9" s="271" customFormat="1" ht="22.5" x14ac:dyDescent="0.2">
      <c r="A2352" s="300" t="s">
        <v>1328</v>
      </c>
      <c r="B2352" s="301">
        <v>932</v>
      </c>
      <c r="C2352" s="301">
        <v>8</v>
      </c>
      <c r="D2352" s="301">
        <v>1</v>
      </c>
      <c r="E2352" s="301" t="s">
        <v>1329</v>
      </c>
      <c r="F2352" s="301"/>
      <c r="G2352" s="302">
        <v>54917.5</v>
      </c>
      <c r="H2352" s="302">
        <v>54917.5</v>
      </c>
      <c r="I2352" s="289">
        <f t="shared" si="36"/>
        <v>100</v>
      </c>
    </row>
    <row r="2353" spans="1:9" s="271" customFormat="1" ht="11.25" x14ac:dyDescent="0.2">
      <c r="A2353" s="300" t="s">
        <v>914</v>
      </c>
      <c r="B2353" s="301">
        <v>932</v>
      </c>
      <c r="C2353" s="301">
        <v>8</v>
      </c>
      <c r="D2353" s="301">
        <v>1</v>
      </c>
      <c r="E2353" s="301" t="s">
        <v>1329</v>
      </c>
      <c r="F2353" s="301">
        <v>400</v>
      </c>
      <c r="G2353" s="302">
        <v>54917.5</v>
      </c>
      <c r="H2353" s="302">
        <v>54917.5</v>
      </c>
      <c r="I2353" s="289">
        <f t="shared" si="36"/>
        <v>100</v>
      </c>
    </row>
    <row r="2354" spans="1:9" s="271" customFormat="1" ht="11.25" x14ac:dyDescent="0.2">
      <c r="A2354" s="300" t="s">
        <v>1330</v>
      </c>
      <c r="B2354" s="301">
        <v>932</v>
      </c>
      <c r="C2354" s="301">
        <v>8</v>
      </c>
      <c r="D2354" s="301">
        <v>1</v>
      </c>
      <c r="E2354" s="301" t="s">
        <v>1331</v>
      </c>
      <c r="F2354" s="301"/>
      <c r="G2354" s="302">
        <v>57883.9</v>
      </c>
      <c r="H2354" s="302">
        <v>57883.9</v>
      </c>
      <c r="I2354" s="289">
        <f t="shared" si="36"/>
        <v>100</v>
      </c>
    </row>
    <row r="2355" spans="1:9" s="271" customFormat="1" ht="11.25" x14ac:dyDescent="0.2">
      <c r="A2355" s="300" t="s">
        <v>1334</v>
      </c>
      <c r="B2355" s="301">
        <v>932</v>
      </c>
      <c r="C2355" s="301">
        <v>8</v>
      </c>
      <c r="D2355" s="301">
        <v>1</v>
      </c>
      <c r="E2355" s="301" t="s">
        <v>1335</v>
      </c>
      <c r="F2355" s="301"/>
      <c r="G2355" s="302">
        <v>57883.9</v>
      </c>
      <c r="H2355" s="302">
        <v>57883.9</v>
      </c>
      <c r="I2355" s="289">
        <f t="shared" si="36"/>
        <v>100</v>
      </c>
    </row>
    <row r="2356" spans="1:9" s="271" customFormat="1" ht="11.25" x14ac:dyDescent="0.2">
      <c r="A2356" s="300" t="s">
        <v>698</v>
      </c>
      <c r="B2356" s="301">
        <v>932</v>
      </c>
      <c r="C2356" s="301">
        <v>8</v>
      </c>
      <c r="D2356" s="301">
        <v>1</v>
      </c>
      <c r="E2356" s="301" t="s">
        <v>1335</v>
      </c>
      <c r="F2356" s="301">
        <v>200</v>
      </c>
      <c r="G2356" s="302">
        <v>57883.9</v>
      </c>
      <c r="H2356" s="302">
        <v>57883.9</v>
      </c>
      <c r="I2356" s="289">
        <f t="shared" si="36"/>
        <v>100</v>
      </c>
    </row>
    <row r="2357" spans="1:9" s="271" customFormat="1" ht="22.5" x14ac:dyDescent="0.2">
      <c r="A2357" s="300" t="s">
        <v>759</v>
      </c>
      <c r="B2357" s="301">
        <v>932</v>
      </c>
      <c r="C2357" s="301">
        <v>8</v>
      </c>
      <c r="D2357" s="301">
        <v>1</v>
      </c>
      <c r="E2357" s="301">
        <v>1900000000</v>
      </c>
      <c r="F2357" s="301"/>
      <c r="G2357" s="302">
        <v>6177.4</v>
      </c>
      <c r="H2357" s="302">
        <v>5464.5</v>
      </c>
      <c r="I2357" s="289">
        <f t="shared" si="36"/>
        <v>88.459546087350674</v>
      </c>
    </row>
    <row r="2358" spans="1:9" s="271" customFormat="1" ht="22.5" x14ac:dyDescent="0.2">
      <c r="A2358" s="300" t="s">
        <v>760</v>
      </c>
      <c r="B2358" s="301">
        <v>932</v>
      </c>
      <c r="C2358" s="301">
        <v>8</v>
      </c>
      <c r="D2358" s="301">
        <v>1</v>
      </c>
      <c r="E2358" s="301">
        <v>1930000000</v>
      </c>
      <c r="F2358" s="301"/>
      <c r="G2358" s="302">
        <v>6177.4</v>
      </c>
      <c r="H2358" s="302">
        <v>5464.5</v>
      </c>
      <c r="I2358" s="289">
        <f t="shared" si="36"/>
        <v>88.459546087350674</v>
      </c>
    </row>
    <row r="2359" spans="1:9" s="271" customFormat="1" ht="22.5" x14ac:dyDescent="0.2">
      <c r="A2359" s="300" t="s">
        <v>761</v>
      </c>
      <c r="B2359" s="301">
        <v>932</v>
      </c>
      <c r="C2359" s="301">
        <v>8</v>
      </c>
      <c r="D2359" s="301">
        <v>1</v>
      </c>
      <c r="E2359" s="301">
        <v>1930008830</v>
      </c>
      <c r="F2359" s="301"/>
      <c r="G2359" s="302">
        <v>6177.4</v>
      </c>
      <c r="H2359" s="302">
        <v>5464.5</v>
      </c>
      <c r="I2359" s="289">
        <f t="shared" si="36"/>
        <v>88.459546087350674</v>
      </c>
    </row>
    <row r="2360" spans="1:9" s="271" customFormat="1" ht="11.25" x14ac:dyDescent="0.2">
      <c r="A2360" s="300" t="s">
        <v>698</v>
      </c>
      <c r="B2360" s="301">
        <v>932</v>
      </c>
      <c r="C2360" s="301">
        <v>8</v>
      </c>
      <c r="D2360" s="301">
        <v>1</v>
      </c>
      <c r="E2360" s="301">
        <v>1930008830</v>
      </c>
      <c r="F2360" s="301">
        <v>200</v>
      </c>
      <c r="G2360" s="302">
        <v>6177.4</v>
      </c>
      <c r="H2360" s="302">
        <v>5464.5</v>
      </c>
      <c r="I2360" s="289">
        <f t="shared" si="36"/>
        <v>88.459546087350674</v>
      </c>
    </row>
    <row r="2361" spans="1:9" s="271" customFormat="1" ht="11.25" x14ac:dyDescent="0.2">
      <c r="A2361" s="300" t="s">
        <v>1368</v>
      </c>
      <c r="B2361" s="301">
        <v>932</v>
      </c>
      <c r="C2361" s="301">
        <v>9</v>
      </c>
      <c r="D2361" s="301"/>
      <c r="E2361" s="301"/>
      <c r="F2361" s="301"/>
      <c r="G2361" s="302">
        <v>35588.400000000001</v>
      </c>
      <c r="H2361" s="302">
        <v>30207.599999999999</v>
      </c>
      <c r="I2361" s="289">
        <f t="shared" si="36"/>
        <v>84.880466668914579</v>
      </c>
    </row>
    <row r="2362" spans="1:9" s="271" customFormat="1" ht="11.25" x14ac:dyDescent="0.2">
      <c r="A2362" s="300" t="s">
        <v>1369</v>
      </c>
      <c r="B2362" s="301">
        <v>932</v>
      </c>
      <c r="C2362" s="301">
        <v>9</v>
      </c>
      <c r="D2362" s="301">
        <v>1</v>
      </c>
      <c r="E2362" s="301"/>
      <c r="F2362" s="301"/>
      <c r="G2362" s="302">
        <v>31608.400000000001</v>
      </c>
      <c r="H2362" s="302">
        <v>26227.599999999999</v>
      </c>
      <c r="I2362" s="289">
        <f t="shared" si="36"/>
        <v>82.976677085837935</v>
      </c>
    </row>
    <row r="2363" spans="1:9" s="271" customFormat="1" ht="22.5" x14ac:dyDescent="0.2">
      <c r="A2363" s="300" t="s">
        <v>759</v>
      </c>
      <c r="B2363" s="301">
        <v>932</v>
      </c>
      <c r="C2363" s="301">
        <v>9</v>
      </c>
      <c r="D2363" s="301">
        <v>1</v>
      </c>
      <c r="E2363" s="301">
        <v>1900000000</v>
      </c>
      <c r="F2363" s="301"/>
      <c r="G2363" s="302">
        <v>28096.5</v>
      </c>
      <c r="H2363" s="302">
        <v>22715.7</v>
      </c>
      <c r="I2363" s="289">
        <f t="shared" si="36"/>
        <v>80.848860178314027</v>
      </c>
    </row>
    <row r="2364" spans="1:9" s="271" customFormat="1" ht="22.5" x14ac:dyDescent="0.2">
      <c r="A2364" s="300" t="s">
        <v>760</v>
      </c>
      <c r="B2364" s="301">
        <v>932</v>
      </c>
      <c r="C2364" s="301">
        <v>9</v>
      </c>
      <c r="D2364" s="301">
        <v>1</v>
      </c>
      <c r="E2364" s="301">
        <v>1930000000</v>
      </c>
      <c r="F2364" s="301"/>
      <c r="G2364" s="302">
        <v>28096.5</v>
      </c>
      <c r="H2364" s="302">
        <v>22715.7</v>
      </c>
      <c r="I2364" s="289">
        <f t="shared" si="36"/>
        <v>80.848860178314027</v>
      </c>
    </row>
    <row r="2365" spans="1:9" s="271" customFormat="1" ht="22.5" x14ac:dyDescent="0.2">
      <c r="A2365" s="300" t="s">
        <v>761</v>
      </c>
      <c r="B2365" s="301">
        <v>932</v>
      </c>
      <c r="C2365" s="301">
        <v>9</v>
      </c>
      <c r="D2365" s="301">
        <v>1</v>
      </c>
      <c r="E2365" s="301">
        <v>1930008830</v>
      </c>
      <c r="F2365" s="301"/>
      <c r="G2365" s="302">
        <v>28096.5</v>
      </c>
      <c r="H2365" s="302">
        <v>22715.7</v>
      </c>
      <c r="I2365" s="289">
        <f t="shared" si="36"/>
        <v>80.848860178314027</v>
      </c>
    </row>
    <row r="2366" spans="1:9" s="271" customFormat="1" ht="11.25" x14ac:dyDescent="0.2">
      <c r="A2366" s="300" t="s">
        <v>698</v>
      </c>
      <c r="B2366" s="301">
        <v>932</v>
      </c>
      <c r="C2366" s="301">
        <v>9</v>
      </c>
      <c r="D2366" s="301">
        <v>1</v>
      </c>
      <c r="E2366" s="301">
        <v>1930008830</v>
      </c>
      <c r="F2366" s="301">
        <v>200</v>
      </c>
      <c r="G2366" s="302">
        <v>28096.5</v>
      </c>
      <c r="H2366" s="302">
        <v>22715.7</v>
      </c>
      <c r="I2366" s="289">
        <f t="shared" si="36"/>
        <v>80.848860178314027</v>
      </c>
    </row>
    <row r="2367" spans="1:9" s="271" customFormat="1" ht="22.5" x14ac:dyDescent="0.2">
      <c r="A2367" s="300" t="s">
        <v>728</v>
      </c>
      <c r="B2367" s="301">
        <v>932</v>
      </c>
      <c r="C2367" s="301">
        <v>9</v>
      </c>
      <c r="D2367" s="301">
        <v>1</v>
      </c>
      <c r="E2367" s="301">
        <v>9700000000</v>
      </c>
      <c r="F2367" s="301"/>
      <c r="G2367" s="302">
        <v>3511.9</v>
      </c>
      <c r="H2367" s="302">
        <v>3511.9</v>
      </c>
      <c r="I2367" s="289">
        <f t="shared" si="36"/>
        <v>100</v>
      </c>
    </row>
    <row r="2368" spans="1:9" s="271" customFormat="1" ht="22.5" x14ac:dyDescent="0.2">
      <c r="A2368" s="300" t="s">
        <v>729</v>
      </c>
      <c r="B2368" s="301">
        <v>932</v>
      </c>
      <c r="C2368" s="301">
        <v>9</v>
      </c>
      <c r="D2368" s="301">
        <v>1</v>
      </c>
      <c r="E2368" s="301">
        <v>9700004000</v>
      </c>
      <c r="F2368" s="301"/>
      <c r="G2368" s="302">
        <v>3511.9</v>
      </c>
      <c r="H2368" s="302">
        <v>3511.9</v>
      </c>
      <c r="I2368" s="289">
        <f t="shared" si="36"/>
        <v>100</v>
      </c>
    </row>
    <row r="2369" spans="1:9" s="271" customFormat="1" ht="11.25" x14ac:dyDescent="0.2">
      <c r="A2369" s="300" t="s">
        <v>698</v>
      </c>
      <c r="B2369" s="301">
        <v>932</v>
      </c>
      <c r="C2369" s="301">
        <v>9</v>
      </c>
      <c r="D2369" s="301">
        <v>1</v>
      </c>
      <c r="E2369" s="301">
        <v>9700004000</v>
      </c>
      <c r="F2369" s="301">
        <v>200</v>
      </c>
      <c r="G2369" s="302">
        <v>3511.9</v>
      </c>
      <c r="H2369" s="302">
        <v>3511.9</v>
      </c>
      <c r="I2369" s="289">
        <f t="shared" si="36"/>
        <v>100</v>
      </c>
    </row>
    <row r="2370" spans="1:9" s="271" customFormat="1" ht="11.25" x14ac:dyDescent="0.2">
      <c r="A2370" s="300" t="s">
        <v>1399</v>
      </c>
      <c r="B2370" s="301">
        <v>932</v>
      </c>
      <c r="C2370" s="301">
        <v>9</v>
      </c>
      <c r="D2370" s="301">
        <v>5</v>
      </c>
      <c r="E2370" s="301"/>
      <c r="F2370" s="301"/>
      <c r="G2370" s="302">
        <v>3980</v>
      </c>
      <c r="H2370" s="302">
        <v>3980</v>
      </c>
      <c r="I2370" s="289">
        <f t="shared" si="36"/>
        <v>100</v>
      </c>
    </row>
    <row r="2371" spans="1:9" s="271" customFormat="1" ht="22.5" x14ac:dyDescent="0.2">
      <c r="A2371" s="300" t="s">
        <v>1234</v>
      </c>
      <c r="B2371" s="301">
        <v>932</v>
      </c>
      <c r="C2371" s="301">
        <v>9</v>
      </c>
      <c r="D2371" s="301">
        <v>5</v>
      </c>
      <c r="E2371" s="301">
        <v>900000000</v>
      </c>
      <c r="F2371" s="301"/>
      <c r="G2371" s="302">
        <v>3980</v>
      </c>
      <c r="H2371" s="302">
        <v>3980</v>
      </c>
      <c r="I2371" s="289">
        <f t="shared" si="36"/>
        <v>100</v>
      </c>
    </row>
    <row r="2372" spans="1:9" s="271" customFormat="1" ht="22.5" x14ac:dyDescent="0.2">
      <c r="A2372" s="300" t="s">
        <v>1384</v>
      </c>
      <c r="B2372" s="301">
        <v>932</v>
      </c>
      <c r="C2372" s="301">
        <v>9</v>
      </c>
      <c r="D2372" s="301">
        <v>5</v>
      </c>
      <c r="E2372" s="301">
        <v>920000000</v>
      </c>
      <c r="F2372" s="301"/>
      <c r="G2372" s="302">
        <v>3980</v>
      </c>
      <c r="H2372" s="302">
        <v>3980</v>
      </c>
      <c r="I2372" s="289">
        <f t="shared" si="36"/>
        <v>100</v>
      </c>
    </row>
    <row r="2373" spans="1:9" s="271" customFormat="1" ht="22.5" x14ac:dyDescent="0.2">
      <c r="A2373" s="300" t="s">
        <v>1401</v>
      </c>
      <c r="B2373" s="301">
        <v>932</v>
      </c>
      <c r="C2373" s="301">
        <v>9</v>
      </c>
      <c r="D2373" s="301">
        <v>5</v>
      </c>
      <c r="E2373" s="301" t="s">
        <v>1402</v>
      </c>
      <c r="F2373" s="301"/>
      <c r="G2373" s="302">
        <v>3980</v>
      </c>
      <c r="H2373" s="302">
        <v>3980</v>
      </c>
      <c r="I2373" s="289">
        <f t="shared" si="36"/>
        <v>100</v>
      </c>
    </row>
    <row r="2374" spans="1:9" s="271" customFormat="1" ht="11.25" x14ac:dyDescent="0.2">
      <c r="A2374" s="300" t="s">
        <v>914</v>
      </c>
      <c r="B2374" s="301">
        <v>932</v>
      </c>
      <c r="C2374" s="301">
        <v>9</v>
      </c>
      <c r="D2374" s="301">
        <v>5</v>
      </c>
      <c r="E2374" s="301" t="s">
        <v>1402</v>
      </c>
      <c r="F2374" s="301">
        <v>400</v>
      </c>
      <c r="G2374" s="302">
        <v>3980</v>
      </c>
      <c r="H2374" s="302">
        <v>3980</v>
      </c>
      <c r="I2374" s="289">
        <f t="shared" si="36"/>
        <v>100</v>
      </c>
    </row>
    <row r="2375" spans="1:9" s="271" customFormat="1" ht="11.25" x14ac:dyDescent="0.2">
      <c r="A2375" s="300" t="s">
        <v>1464</v>
      </c>
      <c r="B2375" s="301">
        <v>932</v>
      </c>
      <c r="C2375" s="301">
        <v>10</v>
      </c>
      <c r="D2375" s="301"/>
      <c r="E2375" s="301"/>
      <c r="F2375" s="301"/>
      <c r="G2375" s="302">
        <v>880918.9</v>
      </c>
      <c r="H2375" s="302">
        <v>559790.1</v>
      </c>
      <c r="I2375" s="289">
        <f t="shared" si="36"/>
        <v>63.546156178508596</v>
      </c>
    </row>
    <row r="2376" spans="1:9" s="271" customFormat="1" ht="11.25" x14ac:dyDescent="0.2">
      <c r="A2376" s="300" t="s">
        <v>1476</v>
      </c>
      <c r="B2376" s="301">
        <v>932</v>
      </c>
      <c r="C2376" s="301">
        <v>10</v>
      </c>
      <c r="D2376" s="301">
        <v>3</v>
      </c>
      <c r="E2376" s="301"/>
      <c r="F2376" s="301"/>
      <c r="G2376" s="302">
        <v>13763.6</v>
      </c>
      <c r="H2376" s="302">
        <v>13337.2</v>
      </c>
      <c r="I2376" s="289">
        <f t="shared" si="36"/>
        <v>96.901973320933479</v>
      </c>
    </row>
    <row r="2377" spans="1:9" s="271" customFormat="1" ht="22.5" x14ac:dyDescent="0.2">
      <c r="A2377" s="300" t="s">
        <v>759</v>
      </c>
      <c r="B2377" s="301">
        <v>932</v>
      </c>
      <c r="C2377" s="301">
        <v>10</v>
      </c>
      <c r="D2377" s="301">
        <v>3</v>
      </c>
      <c r="E2377" s="301">
        <v>1900000000</v>
      </c>
      <c r="F2377" s="301"/>
      <c r="G2377" s="302">
        <v>13763.6</v>
      </c>
      <c r="H2377" s="302">
        <v>13337.2</v>
      </c>
      <c r="I2377" s="289">
        <f t="shared" si="36"/>
        <v>96.901973320933479</v>
      </c>
    </row>
    <row r="2378" spans="1:9" s="271" customFormat="1" ht="22.5" x14ac:dyDescent="0.2">
      <c r="A2378" s="300" t="s">
        <v>760</v>
      </c>
      <c r="B2378" s="301">
        <v>932</v>
      </c>
      <c r="C2378" s="301">
        <v>10</v>
      </c>
      <c r="D2378" s="301">
        <v>3</v>
      </c>
      <c r="E2378" s="301">
        <v>1930000000</v>
      </c>
      <c r="F2378" s="301"/>
      <c r="G2378" s="302">
        <v>13763.6</v>
      </c>
      <c r="H2378" s="302">
        <v>13337.2</v>
      </c>
      <c r="I2378" s="289">
        <f t="shared" si="36"/>
        <v>96.901973320933479</v>
      </c>
    </row>
    <row r="2379" spans="1:9" s="271" customFormat="1" ht="22.5" x14ac:dyDescent="0.2">
      <c r="A2379" s="300" t="s">
        <v>761</v>
      </c>
      <c r="B2379" s="301">
        <v>932</v>
      </c>
      <c r="C2379" s="301">
        <v>10</v>
      </c>
      <c r="D2379" s="301">
        <v>3</v>
      </c>
      <c r="E2379" s="301">
        <v>1930008830</v>
      </c>
      <c r="F2379" s="301"/>
      <c r="G2379" s="302">
        <v>13763.6</v>
      </c>
      <c r="H2379" s="302">
        <v>13337.2</v>
      </c>
      <c r="I2379" s="289">
        <f t="shared" si="36"/>
        <v>96.901973320933479</v>
      </c>
    </row>
    <row r="2380" spans="1:9" s="271" customFormat="1" ht="11.25" x14ac:dyDescent="0.2">
      <c r="A2380" s="300" t="s">
        <v>698</v>
      </c>
      <c r="B2380" s="301">
        <v>932</v>
      </c>
      <c r="C2380" s="301">
        <v>10</v>
      </c>
      <c r="D2380" s="301">
        <v>3</v>
      </c>
      <c r="E2380" s="301">
        <v>1930008830</v>
      </c>
      <c r="F2380" s="301">
        <v>200</v>
      </c>
      <c r="G2380" s="302">
        <v>13763.6</v>
      </c>
      <c r="H2380" s="302">
        <v>13337.2</v>
      </c>
      <c r="I2380" s="289">
        <f t="shared" si="36"/>
        <v>96.901973320933479</v>
      </c>
    </row>
    <row r="2381" spans="1:9" s="271" customFormat="1" ht="11.25" x14ac:dyDescent="0.2">
      <c r="A2381" s="300" t="s">
        <v>1526</v>
      </c>
      <c r="B2381" s="301">
        <v>932</v>
      </c>
      <c r="C2381" s="301">
        <v>10</v>
      </c>
      <c r="D2381" s="301">
        <v>4</v>
      </c>
      <c r="E2381" s="301"/>
      <c r="F2381" s="301"/>
      <c r="G2381" s="302">
        <v>867155.3</v>
      </c>
      <c r="H2381" s="302">
        <v>546452.9</v>
      </c>
      <c r="I2381" s="289">
        <f t="shared" si="36"/>
        <v>63.016728376105178</v>
      </c>
    </row>
    <row r="2382" spans="1:9" s="271" customFormat="1" ht="22.5" x14ac:dyDescent="0.2">
      <c r="A2382" s="300" t="s">
        <v>1204</v>
      </c>
      <c r="B2382" s="301">
        <v>932</v>
      </c>
      <c r="C2382" s="301">
        <v>10</v>
      </c>
      <c r="D2382" s="301">
        <v>4</v>
      </c>
      <c r="E2382" s="301">
        <v>1000000000</v>
      </c>
      <c r="F2382" s="301"/>
      <c r="G2382" s="302">
        <v>813289.7</v>
      </c>
      <c r="H2382" s="302">
        <v>492587.3</v>
      </c>
      <c r="I2382" s="289">
        <f t="shared" ref="I2382:I2445" si="37">+H2382/G2382*100</f>
        <v>60.567261579729838</v>
      </c>
    </row>
    <row r="2383" spans="1:9" s="271" customFormat="1" ht="45" x14ac:dyDescent="0.2">
      <c r="A2383" s="300" t="s">
        <v>1548</v>
      </c>
      <c r="B2383" s="301">
        <v>932</v>
      </c>
      <c r="C2383" s="301">
        <v>10</v>
      </c>
      <c r="D2383" s="301">
        <v>4</v>
      </c>
      <c r="E2383" s="301">
        <v>1050000000</v>
      </c>
      <c r="F2383" s="301"/>
      <c r="G2383" s="302">
        <v>813289.7</v>
      </c>
      <c r="H2383" s="302">
        <v>492587.3</v>
      </c>
      <c r="I2383" s="289">
        <f t="shared" si="37"/>
        <v>60.567261579729838</v>
      </c>
    </row>
    <row r="2384" spans="1:9" s="271" customFormat="1" ht="33.75" x14ac:dyDescent="0.2">
      <c r="A2384" s="300" t="s">
        <v>1549</v>
      </c>
      <c r="B2384" s="301">
        <v>932</v>
      </c>
      <c r="C2384" s="301">
        <v>10</v>
      </c>
      <c r="D2384" s="301">
        <v>4</v>
      </c>
      <c r="E2384" s="301">
        <v>1050100000</v>
      </c>
      <c r="F2384" s="301"/>
      <c r="G2384" s="302">
        <v>813289.7</v>
      </c>
      <c r="H2384" s="302">
        <v>492587.3</v>
      </c>
      <c r="I2384" s="289">
        <f t="shared" si="37"/>
        <v>60.567261579729838</v>
      </c>
    </row>
    <row r="2385" spans="1:9" s="271" customFormat="1" ht="56.25" x14ac:dyDescent="0.2">
      <c r="A2385" s="300" t="s">
        <v>1550</v>
      </c>
      <c r="B2385" s="301">
        <v>932</v>
      </c>
      <c r="C2385" s="301">
        <v>10</v>
      </c>
      <c r="D2385" s="301">
        <v>4</v>
      </c>
      <c r="E2385" s="301">
        <v>1050100310</v>
      </c>
      <c r="F2385" s="301"/>
      <c r="G2385" s="302">
        <v>64793.7</v>
      </c>
      <c r="H2385" s="302">
        <v>64060.4</v>
      </c>
      <c r="I2385" s="289">
        <f t="shared" si="37"/>
        <v>98.868254166685972</v>
      </c>
    </row>
    <row r="2386" spans="1:9" s="271" customFormat="1" ht="11.25" x14ac:dyDescent="0.2">
      <c r="A2386" s="300" t="s">
        <v>914</v>
      </c>
      <c r="B2386" s="301">
        <v>932</v>
      </c>
      <c r="C2386" s="301">
        <v>10</v>
      </c>
      <c r="D2386" s="301">
        <v>4</v>
      </c>
      <c r="E2386" s="301">
        <v>1050100310</v>
      </c>
      <c r="F2386" s="301">
        <v>400</v>
      </c>
      <c r="G2386" s="302">
        <v>64793.7</v>
      </c>
      <c r="H2386" s="302">
        <v>64060.4</v>
      </c>
      <c r="I2386" s="289">
        <f t="shared" si="37"/>
        <v>98.868254166685972</v>
      </c>
    </row>
    <row r="2387" spans="1:9" s="271" customFormat="1" ht="22.5" x14ac:dyDescent="0.2">
      <c r="A2387" s="300" t="s">
        <v>1552</v>
      </c>
      <c r="B2387" s="301">
        <v>932</v>
      </c>
      <c r="C2387" s="301">
        <v>10</v>
      </c>
      <c r="D2387" s="301">
        <v>4</v>
      </c>
      <c r="E2387" s="301" t="s">
        <v>1553</v>
      </c>
      <c r="F2387" s="301"/>
      <c r="G2387" s="302">
        <v>748496</v>
      </c>
      <c r="H2387" s="302">
        <v>428526.9</v>
      </c>
      <c r="I2387" s="289">
        <f t="shared" si="37"/>
        <v>57.251728800153913</v>
      </c>
    </row>
    <row r="2388" spans="1:9" s="271" customFormat="1" ht="11.25" x14ac:dyDescent="0.2">
      <c r="A2388" s="300" t="s">
        <v>914</v>
      </c>
      <c r="B2388" s="301">
        <v>932</v>
      </c>
      <c r="C2388" s="301">
        <v>10</v>
      </c>
      <c r="D2388" s="301">
        <v>4</v>
      </c>
      <c r="E2388" s="301" t="s">
        <v>1553</v>
      </c>
      <c r="F2388" s="301">
        <v>400</v>
      </c>
      <c r="G2388" s="302">
        <v>748496</v>
      </c>
      <c r="H2388" s="302">
        <v>428526.9</v>
      </c>
      <c r="I2388" s="289">
        <f t="shared" si="37"/>
        <v>57.251728800153913</v>
      </c>
    </row>
    <row r="2389" spans="1:9" s="271" customFormat="1" ht="22.5" x14ac:dyDescent="0.2">
      <c r="A2389" s="300" t="s">
        <v>1005</v>
      </c>
      <c r="B2389" s="301">
        <v>932</v>
      </c>
      <c r="C2389" s="301">
        <v>10</v>
      </c>
      <c r="D2389" s="301">
        <v>4</v>
      </c>
      <c r="E2389" s="301">
        <v>1600000000</v>
      </c>
      <c r="F2389" s="301"/>
      <c r="G2389" s="302">
        <v>53865.599999999999</v>
      </c>
      <c r="H2389" s="302">
        <v>53865.599999999999</v>
      </c>
      <c r="I2389" s="289">
        <f t="shared" si="37"/>
        <v>100</v>
      </c>
    </row>
    <row r="2390" spans="1:9" s="271" customFormat="1" ht="11.25" x14ac:dyDescent="0.2">
      <c r="A2390" s="300" t="s">
        <v>1554</v>
      </c>
      <c r="B2390" s="301">
        <v>932</v>
      </c>
      <c r="C2390" s="301">
        <v>10</v>
      </c>
      <c r="D2390" s="301">
        <v>4</v>
      </c>
      <c r="E2390" s="301">
        <v>1640000000</v>
      </c>
      <c r="F2390" s="301"/>
      <c r="G2390" s="302">
        <v>53865.599999999999</v>
      </c>
      <c r="H2390" s="302">
        <v>53865.599999999999</v>
      </c>
      <c r="I2390" s="289">
        <f t="shared" si="37"/>
        <v>100</v>
      </c>
    </row>
    <row r="2391" spans="1:9" s="271" customFormat="1" ht="11.25" x14ac:dyDescent="0.2">
      <c r="A2391" s="300" t="s">
        <v>1555</v>
      </c>
      <c r="B2391" s="301">
        <v>932</v>
      </c>
      <c r="C2391" s="301">
        <v>10</v>
      </c>
      <c r="D2391" s="301">
        <v>4</v>
      </c>
      <c r="E2391" s="301" t="s">
        <v>1556</v>
      </c>
      <c r="F2391" s="301"/>
      <c r="G2391" s="302">
        <v>53865.599999999999</v>
      </c>
      <c r="H2391" s="302">
        <v>53865.599999999999</v>
      </c>
      <c r="I2391" s="289">
        <f t="shared" si="37"/>
        <v>100</v>
      </c>
    </row>
    <row r="2392" spans="1:9" s="271" customFormat="1" ht="11.25" x14ac:dyDescent="0.2">
      <c r="A2392" s="300" t="s">
        <v>710</v>
      </c>
      <c r="B2392" s="301">
        <v>932</v>
      </c>
      <c r="C2392" s="301">
        <v>10</v>
      </c>
      <c r="D2392" s="301">
        <v>4</v>
      </c>
      <c r="E2392" s="301" t="s">
        <v>1556</v>
      </c>
      <c r="F2392" s="301">
        <v>500</v>
      </c>
      <c r="G2392" s="302">
        <v>53865.599999999999</v>
      </c>
      <c r="H2392" s="302">
        <v>53865.599999999999</v>
      </c>
      <c r="I2392" s="289">
        <f t="shared" si="37"/>
        <v>100</v>
      </c>
    </row>
    <row r="2393" spans="1:9" s="271" customFormat="1" ht="11.25" x14ac:dyDescent="0.2">
      <c r="A2393" s="300" t="s">
        <v>1575</v>
      </c>
      <c r="B2393" s="301">
        <v>932</v>
      </c>
      <c r="C2393" s="301">
        <v>11</v>
      </c>
      <c r="D2393" s="301"/>
      <c r="E2393" s="301"/>
      <c r="F2393" s="301"/>
      <c r="G2393" s="302">
        <v>4234.6000000000004</v>
      </c>
      <c r="H2393" s="302">
        <v>4234.7</v>
      </c>
      <c r="I2393" s="289">
        <f t="shared" si="37"/>
        <v>100.00236149813439</v>
      </c>
    </row>
    <row r="2394" spans="1:9" s="271" customFormat="1" ht="11.25" x14ac:dyDescent="0.2">
      <c r="A2394" s="300" t="s">
        <v>1576</v>
      </c>
      <c r="B2394" s="301">
        <v>932</v>
      </c>
      <c r="C2394" s="301">
        <v>11</v>
      </c>
      <c r="D2394" s="301">
        <v>1</v>
      </c>
      <c r="E2394" s="301"/>
      <c r="F2394" s="301"/>
      <c r="G2394" s="302">
        <v>4234.6000000000004</v>
      </c>
      <c r="H2394" s="302">
        <v>4234.7</v>
      </c>
      <c r="I2394" s="289">
        <f t="shared" si="37"/>
        <v>100.00236149813439</v>
      </c>
    </row>
    <row r="2395" spans="1:9" s="271" customFormat="1" ht="22.5" x14ac:dyDescent="0.2">
      <c r="A2395" s="300" t="s">
        <v>759</v>
      </c>
      <c r="B2395" s="301">
        <v>932</v>
      </c>
      <c r="C2395" s="301">
        <v>11</v>
      </c>
      <c r="D2395" s="301">
        <v>1</v>
      </c>
      <c r="E2395" s="301">
        <v>1900000000</v>
      </c>
      <c r="F2395" s="301"/>
      <c r="G2395" s="302">
        <v>4234.6000000000004</v>
      </c>
      <c r="H2395" s="302">
        <v>4234.7</v>
      </c>
      <c r="I2395" s="289">
        <f t="shared" si="37"/>
        <v>100.00236149813439</v>
      </c>
    </row>
    <row r="2396" spans="1:9" s="271" customFormat="1" ht="22.5" x14ac:dyDescent="0.2">
      <c r="A2396" s="300" t="s">
        <v>760</v>
      </c>
      <c r="B2396" s="301">
        <v>932</v>
      </c>
      <c r="C2396" s="301">
        <v>11</v>
      </c>
      <c r="D2396" s="301">
        <v>1</v>
      </c>
      <c r="E2396" s="301">
        <v>1930000000</v>
      </c>
      <c r="F2396" s="301"/>
      <c r="G2396" s="302">
        <v>4234.6000000000004</v>
      </c>
      <c r="H2396" s="302">
        <v>4234.7</v>
      </c>
      <c r="I2396" s="289">
        <f t="shared" si="37"/>
        <v>100.00236149813439</v>
      </c>
    </row>
    <row r="2397" spans="1:9" s="271" customFormat="1" ht="22.5" x14ac:dyDescent="0.2">
      <c r="A2397" s="300" t="s">
        <v>761</v>
      </c>
      <c r="B2397" s="301">
        <v>932</v>
      </c>
      <c r="C2397" s="301">
        <v>11</v>
      </c>
      <c r="D2397" s="301">
        <v>1</v>
      </c>
      <c r="E2397" s="301">
        <v>1930008830</v>
      </c>
      <c r="F2397" s="301"/>
      <c r="G2397" s="302">
        <v>4234.6000000000004</v>
      </c>
      <c r="H2397" s="302">
        <v>4234.7</v>
      </c>
      <c r="I2397" s="289">
        <f t="shared" si="37"/>
        <v>100.00236149813439</v>
      </c>
    </row>
    <row r="2398" spans="1:9" s="271" customFormat="1" ht="11.25" x14ac:dyDescent="0.2">
      <c r="A2398" s="300" t="s">
        <v>698</v>
      </c>
      <c r="B2398" s="301">
        <v>932</v>
      </c>
      <c r="C2398" s="301">
        <v>11</v>
      </c>
      <c r="D2398" s="301">
        <v>1</v>
      </c>
      <c r="E2398" s="301">
        <v>1930008830</v>
      </c>
      <c r="F2398" s="301">
        <v>200</v>
      </c>
      <c r="G2398" s="302">
        <v>4234.6000000000004</v>
      </c>
      <c r="H2398" s="302">
        <v>4234.7</v>
      </c>
      <c r="I2398" s="289">
        <f t="shared" si="37"/>
        <v>100.00236149813439</v>
      </c>
    </row>
    <row r="2399" spans="1:9" s="271" customFormat="1" ht="11.25" x14ac:dyDescent="0.2">
      <c r="A2399" s="300" t="s">
        <v>1617</v>
      </c>
      <c r="B2399" s="301">
        <v>932</v>
      </c>
      <c r="C2399" s="301">
        <v>12</v>
      </c>
      <c r="D2399" s="301"/>
      <c r="E2399" s="301"/>
      <c r="F2399" s="301"/>
      <c r="G2399" s="302">
        <v>1107.4000000000001</v>
      </c>
      <c r="H2399" s="302">
        <v>1107.4000000000001</v>
      </c>
      <c r="I2399" s="289">
        <f t="shared" si="37"/>
        <v>100</v>
      </c>
    </row>
    <row r="2400" spans="1:9" s="271" customFormat="1" ht="11.25" x14ac:dyDescent="0.2">
      <c r="A2400" s="300" t="s">
        <v>1622</v>
      </c>
      <c r="B2400" s="301">
        <v>932</v>
      </c>
      <c r="C2400" s="301">
        <v>12</v>
      </c>
      <c r="D2400" s="301">
        <v>2</v>
      </c>
      <c r="E2400" s="301"/>
      <c r="F2400" s="301"/>
      <c r="G2400" s="302">
        <v>1107.4000000000001</v>
      </c>
      <c r="H2400" s="302">
        <v>1107.4000000000001</v>
      </c>
      <c r="I2400" s="289">
        <f t="shared" si="37"/>
        <v>100</v>
      </c>
    </row>
    <row r="2401" spans="1:9" s="271" customFormat="1" ht="22.5" x14ac:dyDescent="0.2">
      <c r="A2401" s="300" t="s">
        <v>759</v>
      </c>
      <c r="B2401" s="301">
        <v>932</v>
      </c>
      <c r="C2401" s="301">
        <v>12</v>
      </c>
      <c r="D2401" s="301">
        <v>2</v>
      </c>
      <c r="E2401" s="301">
        <v>1900000000</v>
      </c>
      <c r="F2401" s="301"/>
      <c r="G2401" s="302">
        <v>1107.4000000000001</v>
      </c>
      <c r="H2401" s="302">
        <v>1107.4000000000001</v>
      </c>
      <c r="I2401" s="289">
        <f t="shared" si="37"/>
        <v>100</v>
      </c>
    </row>
    <row r="2402" spans="1:9" s="271" customFormat="1" ht="22.5" x14ac:dyDescent="0.2">
      <c r="A2402" s="300" t="s">
        <v>760</v>
      </c>
      <c r="B2402" s="301">
        <v>932</v>
      </c>
      <c r="C2402" s="301">
        <v>12</v>
      </c>
      <c r="D2402" s="301">
        <v>2</v>
      </c>
      <c r="E2402" s="301">
        <v>1930000000</v>
      </c>
      <c r="F2402" s="301"/>
      <c r="G2402" s="302">
        <v>1107.4000000000001</v>
      </c>
      <c r="H2402" s="302">
        <v>1107.4000000000001</v>
      </c>
      <c r="I2402" s="289">
        <f t="shared" si="37"/>
        <v>100</v>
      </c>
    </row>
    <row r="2403" spans="1:9" s="271" customFormat="1" ht="22.5" x14ac:dyDescent="0.2">
      <c r="A2403" s="300" t="s">
        <v>761</v>
      </c>
      <c r="B2403" s="301">
        <v>932</v>
      </c>
      <c r="C2403" s="301">
        <v>12</v>
      </c>
      <c r="D2403" s="301">
        <v>2</v>
      </c>
      <c r="E2403" s="301">
        <v>1930008830</v>
      </c>
      <c r="F2403" s="301"/>
      <c r="G2403" s="302">
        <v>1107.4000000000001</v>
      </c>
      <c r="H2403" s="302">
        <v>1107.4000000000001</v>
      </c>
      <c r="I2403" s="289">
        <f t="shared" si="37"/>
        <v>100</v>
      </c>
    </row>
    <row r="2404" spans="1:9" s="271" customFormat="1" ht="11.25" x14ac:dyDescent="0.2">
      <c r="A2404" s="300" t="s">
        <v>698</v>
      </c>
      <c r="B2404" s="301">
        <v>932</v>
      </c>
      <c r="C2404" s="301">
        <v>12</v>
      </c>
      <c r="D2404" s="301">
        <v>2</v>
      </c>
      <c r="E2404" s="301">
        <v>1930008830</v>
      </c>
      <c r="F2404" s="301">
        <v>200</v>
      </c>
      <c r="G2404" s="302">
        <v>1107.4000000000001</v>
      </c>
      <c r="H2404" s="302">
        <v>1107.4000000000001</v>
      </c>
      <c r="I2404" s="289">
        <f t="shared" si="37"/>
        <v>100</v>
      </c>
    </row>
    <row r="2405" spans="1:9" s="271" customFormat="1" ht="22.5" x14ac:dyDescent="0.2">
      <c r="A2405" s="300" t="s">
        <v>1632</v>
      </c>
      <c r="B2405" s="301">
        <v>932</v>
      </c>
      <c r="C2405" s="301">
        <v>14</v>
      </c>
      <c r="D2405" s="301"/>
      <c r="E2405" s="301"/>
      <c r="F2405" s="301"/>
      <c r="G2405" s="302">
        <v>32828.9</v>
      </c>
      <c r="H2405" s="302">
        <v>32828.800000000003</v>
      </c>
      <c r="I2405" s="289">
        <f t="shared" si="37"/>
        <v>99.99969539034204</v>
      </c>
    </row>
    <row r="2406" spans="1:9" s="271" customFormat="1" ht="11.25" x14ac:dyDescent="0.2">
      <c r="A2406" s="300" t="s">
        <v>1639</v>
      </c>
      <c r="B2406" s="301">
        <v>932</v>
      </c>
      <c r="C2406" s="301">
        <v>14</v>
      </c>
      <c r="D2406" s="301">
        <v>3</v>
      </c>
      <c r="E2406" s="301"/>
      <c r="F2406" s="301"/>
      <c r="G2406" s="302">
        <v>32828.9</v>
      </c>
      <c r="H2406" s="302">
        <v>32828.800000000003</v>
      </c>
      <c r="I2406" s="289">
        <f t="shared" si="37"/>
        <v>99.99969539034204</v>
      </c>
    </row>
    <row r="2407" spans="1:9" s="271" customFormat="1" ht="22.5" x14ac:dyDescent="0.2">
      <c r="A2407" s="300" t="s">
        <v>759</v>
      </c>
      <c r="B2407" s="301">
        <v>932</v>
      </c>
      <c r="C2407" s="301">
        <v>14</v>
      </c>
      <c r="D2407" s="301">
        <v>3</v>
      </c>
      <c r="E2407" s="301">
        <v>1900000000</v>
      </c>
      <c r="F2407" s="301"/>
      <c r="G2407" s="302">
        <v>32828.9</v>
      </c>
      <c r="H2407" s="302">
        <v>32828.800000000003</v>
      </c>
      <c r="I2407" s="289">
        <f t="shared" si="37"/>
        <v>99.99969539034204</v>
      </c>
    </row>
    <row r="2408" spans="1:9" s="271" customFormat="1" ht="22.5" x14ac:dyDescent="0.2">
      <c r="A2408" s="300" t="s">
        <v>760</v>
      </c>
      <c r="B2408" s="301">
        <v>932</v>
      </c>
      <c r="C2408" s="301">
        <v>14</v>
      </c>
      <c r="D2408" s="301">
        <v>3</v>
      </c>
      <c r="E2408" s="301">
        <v>1930000000</v>
      </c>
      <c r="F2408" s="301"/>
      <c r="G2408" s="302">
        <v>32828.9</v>
      </c>
      <c r="H2408" s="302">
        <v>32828.800000000003</v>
      </c>
      <c r="I2408" s="289">
        <f t="shared" si="37"/>
        <v>99.99969539034204</v>
      </c>
    </row>
    <row r="2409" spans="1:9" s="271" customFormat="1" ht="67.5" x14ac:dyDescent="0.2">
      <c r="A2409" s="300" t="s">
        <v>1643</v>
      </c>
      <c r="B2409" s="301">
        <v>932</v>
      </c>
      <c r="C2409" s="301">
        <v>14</v>
      </c>
      <c r="D2409" s="301">
        <v>3</v>
      </c>
      <c r="E2409" s="301">
        <v>1930075010</v>
      </c>
      <c r="F2409" s="301"/>
      <c r="G2409" s="302">
        <v>32828.9</v>
      </c>
      <c r="H2409" s="302">
        <v>32828.800000000003</v>
      </c>
      <c r="I2409" s="289">
        <f t="shared" si="37"/>
        <v>99.99969539034204</v>
      </c>
    </row>
    <row r="2410" spans="1:9" s="271" customFormat="1" ht="11.25" x14ac:dyDescent="0.2">
      <c r="A2410" s="300" t="s">
        <v>710</v>
      </c>
      <c r="B2410" s="301">
        <v>932</v>
      </c>
      <c r="C2410" s="301">
        <v>14</v>
      </c>
      <c r="D2410" s="301">
        <v>3</v>
      </c>
      <c r="E2410" s="301">
        <v>1930075010</v>
      </c>
      <c r="F2410" s="301">
        <v>500</v>
      </c>
      <c r="G2410" s="302">
        <v>32828.9</v>
      </c>
      <c r="H2410" s="302">
        <v>32828.800000000003</v>
      </c>
      <c r="I2410" s="289">
        <f t="shared" si="37"/>
        <v>99.99969539034204</v>
      </c>
    </row>
    <row r="2411" spans="1:9" s="285" customFormat="1" ht="10.5" x14ac:dyDescent="0.15">
      <c r="A2411" s="303" t="s">
        <v>1668</v>
      </c>
      <c r="B2411" s="278">
        <v>939</v>
      </c>
      <c r="C2411" s="278"/>
      <c r="D2411" s="278"/>
      <c r="E2411" s="278"/>
      <c r="F2411" s="278"/>
      <c r="G2411" s="304">
        <v>261225.5</v>
      </c>
      <c r="H2411" s="304">
        <v>245911.4</v>
      </c>
      <c r="I2411" s="283">
        <f t="shared" si="37"/>
        <v>94.13759376477411</v>
      </c>
    </row>
    <row r="2412" spans="1:9" s="271" customFormat="1" ht="11.25" x14ac:dyDescent="0.2">
      <c r="A2412" s="300" t="s">
        <v>692</v>
      </c>
      <c r="B2412" s="301">
        <v>939</v>
      </c>
      <c r="C2412" s="301">
        <v>1</v>
      </c>
      <c r="D2412" s="301"/>
      <c r="E2412" s="301"/>
      <c r="F2412" s="301"/>
      <c r="G2412" s="302">
        <v>254157.5</v>
      </c>
      <c r="H2412" s="302">
        <v>238843.7</v>
      </c>
      <c r="I2412" s="289">
        <f t="shared" si="37"/>
        <v>93.974681054070814</v>
      </c>
    </row>
    <row r="2413" spans="1:9" s="271" customFormat="1" ht="22.5" x14ac:dyDescent="0.2">
      <c r="A2413" s="300" t="s">
        <v>693</v>
      </c>
      <c r="B2413" s="301">
        <v>939</v>
      </c>
      <c r="C2413" s="301">
        <v>1</v>
      </c>
      <c r="D2413" s="301">
        <v>2</v>
      </c>
      <c r="E2413" s="301"/>
      <c r="F2413" s="301"/>
      <c r="G2413" s="302">
        <v>5447.5</v>
      </c>
      <c r="H2413" s="302">
        <v>5387.4</v>
      </c>
      <c r="I2413" s="289">
        <f t="shared" si="37"/>
        <v>98.896741624598434</v>
      </c>
    </row>
    <row r="2414" spans="1:9" s="271" customFormat="1" ht="22.5" x14ac:dyDescent="0.2">
      <c r="A2414" s="300" t="s">
        <v>694</v>
      </c>
      <c r="B2414" s="301">
        <v>939</v>
      </c>
      <c r="C2414" s="301">
        <v>1</v>
      </c>
      <c r="D2414" s="301">
        <v>2</v>
      </c>
      <c r="E2414" s="301">
        <v>7800000000</v>
      </c>
      <c r="F2414" s="301"/>
      <c r="G2414" s="302">
        <v>5447.5</v>
      </c>
      <c r="H2414" s="302">
        <v>5387.4</v>
      </c>
      <c r="I2414" s="289">
        <f t="shared" si="37"/>
        <v>98.896741624598434</v>
      </c>
    </row>
    <row r="2415" spans="1:9" s="271" customFormat="1" ht="22.5" x14ac:dyDescent="0.2">
      <c r="A2415" s="300" t="s">
        <v>694</v>
      </c>
      <c r="B2415" s="301">
        <v>939</v>
      </c>
      <c r="C2415" s="301">
        <v>1</v>
      </c>
      <c r="D2415" s="301">
        <v>2</v>
      </c>
      <c r="E2415" s="301">
        <v>7800000111</v>
      </c>
      <c r="F2415" s="301"/>
      <c r="G2415" s="302">
        <v>5447.5</v>
      </c>
      <c r="H2415" s="302">
        <v>5387.4</v>
      </c>
      <c r="I2415" s="289">
        <f t="shared" si="37"/>
        <v>98.896741624598434</v>
      </c>
    </row>
    <row r="2416" spans="1:9" s="271" customFormat="1" ht="33.75" x14ac:dyDescent="0.2">
      <c r="A2416" s="300" t="s">
        <v>695</v>
      </c>
      <c r="B2416" s="301">
        <v>939</v>
      </c>
      <c r="C2416" s="301">
        <v>1</v>
      </c>
      <c r="D2416" s="301">
        <v>2</v>
      </c>
      <c r="E2416" s="301">
        <v>7800000111</v>
      </c>
      <c r="F2416" s="301">
        <v>100</v>
      </c>
      <c r="G2416" s="302">
        <v>5447.5</v>
      </c>
      <c r="H2416" s="302">
        <v>5387.4</v>
      </c>
      <c r="I2416" s="289">
        <f t="shared" si="37"/>
        <v>98.896741624598434</v>
      </c>
    </row>
    <row r="2417" spans="1:9" s="271" customFormat="1" ht="22.5" x14ac:dyDescent="0.2">
      <c r="A2417" s="300" t="s">
        <v>696</v>
      </c>
      <c r="B2417" s="301">
        <v>939</v>
      </c>
      <c r="C2417" s="301">
        <v>1</v>
      </c>
      <c r="D2417" s="301">
        <v>3</v>
      </c>
      <c r="E2417" s="301"/>
      <c r="F2417" s="301"/>
      <c r="G2417" s="302">
        <v>4709.8999999999996</v>
      </c>
      <c r="H2417" s="302">
        <v>4597.1000000000004</v>
      </c>
      <c r="I2417" s="289">
        <f t="shared" si="37"/>
        <v>97.605044693093291</v>
      </c>
    </row>
    <row r="2418" spans="1:9" s="271" customFormat="1" ht="11.25" x14ac:dyDescent="0.2">
      <c r="A2418" s="300" t="s">
        <v>700</v>
      </c>
      <c r="B2418" s="301">
        <v>939</v>
      </c>
      <c r="C2418" s="301">
        <v>1</v>
      </c>
      <c r="D2418" s="301">
        <v>3</v>
      </c>
      <c r="E2418" s="301">
        <v>9900000000</v>
      </c>
      <c r="F2418" s="301"/>
      <c r="G2418" s="302">
        <v>4709.8999999999996</v>
      </c>
      <c r="H2418" s="302">
        <v>4597.1000000000004</v>
      </c>
      <c r="I2418" s="289">
        <f t="shared" si="37"/>
        <v>97.605044693093291</v>
      </c>
    </row>
    <row r="2419" spans="1:9" s="271" customFormat="1" ht="22.5" x14ac:dyDescent="0.2">
      <c r="A2419" s="300" t="s">
        <v>701</v>
      </c>
      <c r="B2419" s="301">
        <v>939</v>
      </c>
      <c r="C2419" s="301">
        <v>1</v>
      </c>
      <c r="D2419" s="301">
        <v>3</v>
      </c>
      <c r="E2419" s="301">
        <v>9900051410</v>
      </c>
      <c r="F2419" s="301"/>
      <c r="G2419" s="302">
        <v>3866.2</v>
      </c>
      <c r="H2419" s="302">
        <v>3809.2</v>
      </c>
      <c r="I2419" s="289">
        <f t="shared" si="37"/>
        <v>98.525684134292064</v>
      </c>
    </row>
    <row r="2420" spans="1:9" s="271" customFormat="1" ht="33.75" x14ac:dyDescent="0.2">
      <c r="A2420" s="300" t="s">
        <v>695</v>
      </c>
      <c r="B2420" s="301">
        <v>939</v>
      </c>
      <c r="C2420" s="301">
        <v>1</v>
      </c>
      <c r="D2420" s="301">
        <v>3</v>
      </c>
      <c r="E2420" s="301">
        <v>9900051410</v>
      </c>
      <c r="F2420" s="301">
        <v>100</v>
      </c>
      <c r="G2420" s="302">
        <v>3866.2</v>
      </c>
      <c r="H2420" s="302">
        <v>3809.2</v>
      </c>
      <c r="I2420" s="289">
        <f t="shared" si="37"/>
        <v>98.525684134292064</v>
      </c>
    </row>
    <row r="2421" spans="1:9" s="271" customFormat="1" ht="22.5" x14ac:dyDescent="0.2">
      <c r="A2421" s="300" t="s">
        <v>702</v>
      </c>
      <c r="B2421" s="301">
        <v>939</v>
      </c>
      <c r="C2421" s="301">
        <v>1</v>
      </c>
      <c r="D2421" s="301">
        <v>3</v>
      </c>
      <c r="E2421" s="301">
        <v>9900051420</v>
      </c>
      <c r="F2421" s="301"/>
      <c r="G2421" s="301">
        <v>843.7</v>
      </c>
      <c r="H2421" s="301">
        <v>787.9</v>
      </c>
      <c r="I2421" s="289">
        <f t="shared" si="37"/>
        <v>93.386274742206936</v>
      </c>
    </row>
    <row r="2422" spans="1:9" s="271" customFormat="1" ht="33.75" x14ac:dyDescent="0.2">
      <c r="A2422" s="300" t="s">
        <v>695</v>
      </c>
      <c r="B2422" s="301">
        <v>939</v>
      </c>
      <c r="C2422" s="301">
        <v>1</v>
      </c>
      <c r="D2422" s="301">
        <v>3</v>
      </c>
      <c r="E2422" s="301">
        <v>9900051420</v>
      </c>
      <c r="F2422" s="301">
        <v>100</v>
      </c>
      <c r="G2422" s="301">
        <v>843.7</v>
      </c>
      <c r="H2422" s="301">
        <v>787.9</v>
      </c>
      <c r="I2422" s="289">
        <f t="shared" si="37"/>
        <v>93.386274742206936</v>
      </c>
    </row>
    <row r="2423" spans="1:9" s="271" customFormat="1" ht="22.5" x14ac:dyDescent="0.2">
      <c r="A2423" s="300" t="s">
        <v>703</v>
      </c>
      <c r="B2423" s="301">
        <v>939</v>
      </c>
      <c r="C2423" s="301">
        <v>1</v>
      </c>
      <c r="D2423" s="301">
        <v>4</v>
      </c>
      <c r="E2423" s="301"/>
      <c r="F2423" s="301"/>
      <c r="G2423" s="302">
        <v>231440.8</v>
      </c>
      <c r="H2423" s="302">
        <v>217659.7</v>
      </c>
      <c r="I2423" s="289">
        <f t="shared" si="37"/>
        <v>94.045518335574371</v>
      </c>
    </row>
    <row r="2424" spans="1:9" s="271" customFormat="1" ht="22.5" x14ac:dyDescent="0.2">
      <c r="A2424" s="300" t="s">
        <v>694</v>
      </c>
      <c r="B2424" s="301">
        <v>939</v>
      </c>
      <c r="C2424" s="301">
        <v>1</v>
      </c>
      <c r="D2424" s="301">
        <v>4</v>
      </c>
      <c r="E2424" s="301">
        <v>7800000000</v>
      </c>
      <c r="F2424" s="301"/>
      <c r="G2424" s="302">
        <v>231440.8</v>
      </c>
      <c r="H2424" s="302">
        <v>217659.7</v>
      </c>
      <c r="I2424" s="289">
        <f t="shared" si="37"/>
        <v>94.045518335574371</v>
      </c>
    </row>
    <row r="2425" spans="1:9" s="271" customFormat="1" ht="22.5" x14ac:dyDescent="0.2">
      <c r="A2425" s="300" t="s">
        <v>694</v>
      </c>
      <c r="B2425" s="301">
        <v>939</v>
      </c>
      <c r="C2425" s="301">
        <v>1</v>
      </c>
      <c r="D2425" s="301">
        <v>4</v>
      </c>
      <c r="E2425" s="301">
        <v>7800000112</v>
      </c>
      <c r="F2425" s="301"/>
      <c r="G2425" s="302">
        <v>24850.7</v>
      </c>
      <c r="H2425" s="302">
        <v>22980.799999999999</v>
      </c>
      <c r="I2425" s="289">
        <f t="shared" si="37"/>
        <v>92.475463467829883</v>
      </c>
    </row>
    <row r="2426" spans="1:9" s="271" customFormat="1" ht="33.75" x14ac:dyDescent="0.2">
      <c r="A2426" s="300" t="s">
        <v>695</v>
      </c>
      <c r="B2426" s="301">
        <v>939</v>
      </c>
      <c r="C2426" s="301">
        <v>1</v>
      </c>
      <c r="D2426" s="301">
        <v>4</v>
      </c>
      <c r="E2426" s="301">
        <v>7800000112</v>
      </c>
      <c r="F2426" s="301">
        <v>100</v>
      </c>
      <c r="G2426" s="302">
        <v>24850.7</v>
      </c>
      <c r="H2426" s="302">
        <v>22980.799999999999</v>
      </c>
      <c r="I2426" s="289">
        <f t="shared" si="37"/>
        <v>92.475463467829883</v>
      </c>
    </row>
    <row r="2427" spans="1:9" s="271" customFormat="1" ht="22.5" x14ac:dyDescent="0.2">
      <c r="A2427" s="300" t="s">
        <v>694</v>
      </c>
      <c r="B2427" s="301">
        <v>939</v>
      </c>
      <c r="C2427" s="301">
        <v>1</v>
      </c>
      <c r="D2427" s="301">
        <v>4</v>
      </c>
      <c r="E2427" s="301">
        <v>7800000113</v>
      </c>
      <c r="F2427" s="301"/>
      <c r="G2427" s="302">
        <v>195777.2</v>
      </c>
      <c r="H2427" s="302">
        <v>187689.2</v>
      </c>
      <c r="I2427" s="289">
        <f t="shared" si="37"/>
        <v>95.868773279013084</v>
      </c>
    </row>
    <row r="2428" spans="1:9" s="271" customFormat="1" ht="33.75" x14ac:dyDescent="0.2">
      <c r="A2428" s="300" t="s">
        <v>695</v>
      </c>
      <c r="B2428" s="301">
        <v>939</v>
      </c>
      <c r="C2428" s="301">
        <v>1</v>
      </c>
      <c r="D2428" s="301">
        <v>4</v>
      </c>
      <c r="E2428" s="301">
        <v>7800000113</v>
      </c>
      <c r="F2428" s="301">
        <v>100</v>
      </c>
      <c r="G2428" s="302">
        <v>195777.2</v>
      </c>
      <c r="H2428" s="302">
        <v>187689.2</v>
      </c>
      <c r="I2428" s="289">
        <f t="shared" si="37"/>
        <v>95.868773279013084</v>
      </c>
    </row>
    <row r="2429" spans="1:9" s="271" customFormat="1" ht="22.5" x14ac:dyDescent="0.2">
      <c r="A2429" s="300" t="s">
        <v>694</v>
      </c>
      <c r="B2429" s="301">
        <v>939</v>
      </c>
      <c r="C2429" s="301">
        <v>1</v>
      </c>
      <c r="D2429" s="301">
        <v>4</v>
      </c>
      <c r="E2429" s="301">
        <v>7800000193</v>
      </c>
      <c r="F2429" s="301"/>
      <c r="G2429" s="302">
        <v>9890.4</v>
      </c>
      <c r="H2429" s="302">
        <v>6272</v>
      </c>
      <c r="I2429" s="289">
        <f t="shared" si="37"/>
        <v>63.415028714713259</v>
      </c>
    </row>
    <row r="2430" spans="1:9" s="271" customFormat="1" ht="33.75" x14ac:dyDescent="0.2">
      <c r="A2430" s="300" t="s">
        <v>695</v>
      </c>
      <c r="B2430" s="301">
        <v>939</v>
      </c>
      <c r="C2430" s="301">
        <v>1</v>
      </c>
      <c r="D2430" s="301">
        <v>4</v>
      </c>
      <c r="E2430" s="301">
        <v>7800000193</v>
      </c>
      <c r="F2430" s="301">
        <v>100</v>
      </c>
      <c r="G2430" s="302">
        <v>2524</v>
      </c>
      <c r="H2430" s="302">
        <v>1539.3</v>
      </c>
      <c r="I2430" s="289">
        <f t="shared" si="37"/>
        <v>60.98652931854199</v>
      </c>
    </row>
    <row r="2431" spans="1:9" s="271" customFormat="1" ht="11.25" x14ac:dyDescent="0.2">
      <c r="A2431" s="300" t="s">
        <v>698</v>
      </c>
      <c r="B2431" s="301">
        <v>939</v>
      </c>
      <c r="C2431" s="301">
        <v>1</v>
      </c>
      <c r="D2431" s="301">
        <v>4</v>
      </c>
      <c r="E2431" s="301">
        <v>7800000193</v>
      </c>
      <c r="F2431" s="301">
        <v>200</v>
      </c>
      <c r="G2431" s="302">
        <v>7366.4</v>
      </c>
      <c r="H2431" s="302">
        <v>4732.7</v>
      </c>
      <c r="I2431" s="289">
        <f t="shared" si="37"/>
        <v>64.247122067767165</v>
      </c>
    </row>
    <row r="2432" spans="1:9" s="271" customFormat="1" ht="22.5" x14ac:dyDescent="0.2">
      <c r="A2432" s="300" t="s">
        <v>694</v>
      </c>
      <c r="B2432" s="301">
        <v>939</v>
      </c>
      <c r="C2432" s="301">
        <v>1</v>
      </c>
      <c r="D2432" s="301">
        <v>4</v>
      </c>
      <c r="E2432" s="301">
        <v>7800000870</v>
      </c>
      <c r="F2432" s="301"/>
      <c r="G2432" s="301">
        <v>922.5</v>
      </c>
      <c r="H2432" s="301">
        <v>717.7</v>
      </c>
      <c r="I2432" s="289">
        <f t="shared" si="37"/>
        <v>77.799457994579939</v>
      </c>
    </row>
    <row r="2433" spans="1:9" s="271" customFormat="1" ht="33.75" x14ac:dyDescent="0.2">
      <c r="A2433" s="300" t="s">
        <v>695</v>
      </c>
      <c r="B2433" s="301">
        <v>939</v>
      </c>
      <c r="C2433" s="301">
        <v>1</v>
      </c>
      <c r="D2433" s="301">
        <v>4</v>
      </c>
      <c r="E2433" s="301">
        <v>7800000870</v>
      </c>
      <c r="F2433" s="301">
        <v>100</v>
      </c>
      <c r="G2433" s="301">
        <v>922.5</v>
      </c>
      <c r="H2433" s="301">
        <v>717.7</v>
      </c>
      <c r="I2433" s="289">
        <f t="shared" si="37"/>
        <v>77.799457994579939</v>
      </c>
    </row>
    <row r="2434" spans="1:9" s="271" customFormat="1" ht="11.25" x14ac:dyDescent="0.2">
      <c r="A2434" s="300" t="s">
        <v>730</v>
      </c>
      <c r="B2434" s="301">
        <v>939</v>
      </c>
      <c r="C2434" s="301">
        <v>1</v>
      </c>
      <c r="D2434" s="301">
        <v>13</v>
      </c>
      <c r="E2434" s="301"/>
      <c r="F2434" s="301"/>
      <c r="G2434" s="302">
        <v>12559.3</v>
      </c>
      <c r="H2434" s="302">
        <v>11199.5</v>
      </c>
      <c r="I2434" s="289">
        <f t="shared" si="37"/>
        <v>89.172963461339421</v>
      </c>
    </row>
    <row r="2435" spans="1:9" s="271" customFormat="1" ht="11.25" x14ac:dyDescent="0.2">
      <c r="A2435" s="300" t="s">
        <v>712</v>
      </c>
      <c r="B2435" s="301">
        <v>939</v>
      </c>
      <c r="C2435" s="301">
        <v>1</v>
      </c>
      <c r="D2435" s="301">
        <v>13</v>
      </c>
      <c r="E2435" s="301">
        <v>8900000000</v>
      </c>
      <c r="F2435" s="301"/>
      <c r="G2435" s="302">
        <v>12559.3</v>
      </c>
      <c r="H2435" s="302">
        <v>11199.5</v>
      </c>
      <c r="I2435" s="289">
        <f t="shared" si="37"/>
        <v>89.172963461339421</v>
      </c>
    </row>
    <row r="2436" spans="1:9" s="271" customFormat="1" ht="22.5" x14ac:dyDescent="0.2">
      <c r="A2436" s="300" t="s">
        <v>734</v>
      </c>
      <c r="B2436" s="301">
        <v>939</v>
      </c>
      <c r="C2436" s="301">
        <v>1</v>
      </c>
      <c r="D2436" s="301">
        <v>13</v>
      </c>
      <c r="E2436" s="301">
        <v>8900098700</v>
      </c>
      <c r="F2436" s="301"/>
      <c r="G2436" s="302">
        <v>4384.5</v>
      </c>
      <c r="H2436" s="302">
        <v>4295.8</v>
      </c>
      <c r="I2436" s="289">
        <f t="shared" si="37"/>
        <v>97.97696430607823</v>
      </c>
    </row>
    <row r="2437" spans="1:9" s="271" customFormat="1" ht="11.25" x14ac:dyDescent="0.2">
      <c r="A2437" s="300" t="s">
        <v>698</v>
      </c>
      <c r="B2437" s="301">
        <v>939</v>
      </c>
      <c r="C2437" s="301">
        <v>1</v>
      </c>
      <c r="D2437" s="301">
        <v>13</v>
      </c>
      <c r="E2437" s="301">
        <v>8900098700</v>
      </c>
      <c r="F2437" s="301">
        <v>200</v>
      </c>
      <c r="G2437" s="302">
        <v>4384.5</v>
      </c>
      <c r="H2437" s="302">
        <v>4295.8</v>
      </c>
      <c r="I2437" s="289">
        <f t="shared" si="37"/>
        <v>97.97696430607823</v>
      </c>
    </row>
    <row r="2438" spans="1:9" s="271" customFormat="1" ht="11.25" x14ac:dyDescent="0.2">
      <c r="A2438" s="300" t="s">
        <v>735</v>
      </c>
      <c r="B2438" s="301">
        <v>939</v>
      </c>
      <c r="C2438" s="301">
        <v>1</v>
      </c>
      <c r="D2438" s="301">
        <v>13</v>
      </c>
      <c r="E2438" s="301">
        <v>8900099990</v>
      </c>
      <c r="F2438" s="301"/>
      <c r="G2438" s="302">
        <v>8174.8</v>
      </c>
      <c r="H2438" s="302">
        <v>6903.7</v>
      </c>
      <c r="I2438" s="289">
        <f t="shared" si="37"/>
        <v>84.450995743015113</v>
      </c>
    </row>
    <row r="2439" spans="1:9" s="271" customFormat="1" ht="11.25" x14ac:dyDescent="0.2">
      <c r="A2439" s="300" t="s">
        <v>698</v>
      </c>
      <c r="B2439" s="301">
        <v>939</v>
      </c>
      <c r="C2439" s="301">
        <v>1</v>
      </c>
      <c r="D2439" s="301">
        <v>13</v>
      </c>
      <c r="E2439" s="301">
        <v>8900099990</v>
      </c>
      <c r="F2439" s="301">
        <v>200</v>
      </c>
      <c r="G2439" s="302">
        <v>3822.8</v>
      </c>
      <c r="H2439" s="302">
        <v>3611.3</v>
      </c>
      <c r="I2439" s="289">
        <f t="shared" si="37"/>
        <v>94.467406089777128</v>
      </c>
    </row>
    <row r="2440" spans="1:9" s="271" customFormat="1" ht="11.25" x14ac:dyDescent="0.2">
      <c r="A2440" s="300" t="s">
        <v>707</v>
      </c>
      <c r="B2440" s="301">
        <v>939</v>
      </c>
      <c r="C2440" s="301">
        <v>1</v>
      </c>
      <c r="D2440" s="301">
        <v>13</v>
      </c>
      <c r="E2440" s="301">
        <v>8900099990</v>
      </c>
      <c r="F2440" s="301">
        <v>300</v>
      </c>
      <c r="G2440" s="301">
        <v>420</v>
      </c>
      <c r="H2440" s="301">
        <v>235</v>
      </c>
      <c r="I2440" s="289">
        <f t="shared" si="37"/>
        <v>55.952380952380956</v>
      </c>
    </row>
    <row r="2441" spans="1:9" s="271" customFormat="1" ht="11.25" x14ac:dyDescent="0.2">
      <c r="A2441" s="300" t="s">
        <v>713</v>
      </c>
      <c r="B2441" s="301">
        <v>939</v>
      </c>
      <c r="C2441" s="301">
        <v>1</v>
      </c>
      <c r="D2441" s="301">
        <v>13</v>
      </c>
      <c r="E2441" s="301">
        <v>8900099990</v>
      </c>
      <c r="F2441" s="301">
        <v>800</v>
      </c>
      <c r="G2441" s="302">
        <v>3932</v>
      </c>
      <c r="H2441" s="302">
        <v>3057.4</v>
      </c>
      <c r="I2441" s="289">
        <f t="shared" si="37"/>
        <v>77.75686673448628</v>
      </c>
    </row>
    <row r="2442" spans="1:9" s="271" customFormat="1" ht="11.25" x14ac:dyDescent="0.2">
      <c r="A2442" s="300" t="s">
        <v>799</v>
      </c>
      <c r="B2442" s="301">
        <v>939</v>
      </c>
      <c r="C2442" s="301">
        <v>4</v>
      </c>
      <c r="D2442" s="301"/>
      <c r="E2442" s="301"/>
      <c r="F2442" s="301"/>
      <c r="G2442" s="302">
        <v>5868</v>
      </c>
      <c r="H2442" s="302">
        <v>5867.7</v>
      </c>
      <c r="I2442" s="289">
        <f t="shared" si="37"/>
        <v>99.994887525562376</v>
      </c>
    </row>
    <row r="2443" spans="1:9" s="271" customFormat="1" ht="11.25" x14ac:dyDescent="0.2">
      <c r="A2443" s="300" t="s">
        <v>800</v>
      </c>
      <c r="B2443" s="301">
        <v>939</v>
      </c>
      <c r="C2443" s="301">
        <v>4</v>
      </c>
      <c r="D2443" s="301">
        <v>1</v>
      </c>
      <c r="E2443" s="301"/>
      <c r="F2443" s="301"/>
      <c r="G2443" s="301">
        <v>109.2</v>
      </c>
      <c r="H2443" s="301">
        <v>109</v>
      </c>
      <c r="I2443" s="289">
        <f t="shared" si="37"/>
        <v>99.81684981684981</v>
      </c>
    </row>
    <row r="2444" spans="1:9" s="271" customFormat="1" ht="22.5" x14ac:dyDescent="0.2">
      <c r="A2444" s="300" t="s">
        <v>801</v>
      </c>
      <c r="B2444" s="301">
        <v>939</v>
      </c>
      <c r="C2444" s="301">
        <v>4</v>
      </c>
      <c r="D2444" s="301">
        <v>1</v>
      </c>
      <c r="E2444" s="301">
        <v>400000000</v>
      </c>
      <c r="F2444" s="301"/>
      <c r="G2444" s="301">
        <v>109.2</v>
      </c>
      <c r="H2444" s="301">
        <v>109</v>
      </c>
      <c r="I2444" s="289">
        <f t="shared" si="37"/>
        <v>99.81684981684981</v>
      </c>
    </row>
    <row r="2445" spans="1:9" s="271" customFormat="1" ht="11.25" x14ac:dyDescent="0.2">
      <c r="A2445" s="300" t="s">
        <v>804</v>
      </c>
      <c r="B2445" s="301">
        <v>939</v>
      </c>
      <c r="C2445" s="301">
        <v>4</v>
      </c>
      <c r="D2445" s="301">
        <v>1</v>
      </c>
      <c r="E2445" s="301">
        <v>420000000</v>
      </c>
      <c r="F2445" s="301"/>
      <c r="G2445" s="301">
        <v>109.2</v>
      </c>
      <c r="H2445" s="301">
        <v>109</v>
      </c>
      <c r="I2445" s="289">
        <f t="shared" si="37"/>
        <v>99.81684981684981</v>
      </c>
    </row>
    <row r="2446" spans="1:9" s="271" customFormat="1" ht="11.25" x14ac:dyDescent="0.2">
      <c r="A2446" s="300" t="s">
        <v>805</v>
      </c>
      <c r="B2446" s="301">
        <v>939</v>
      </c>
      <c r="C2446" s="301">
        <v>4</v>
      </c>
      <c r="D2446" s="301">
        <v>1</v>
      </c>
      <c r="E2446" s="301">
        <v>420042260</v>
      </c>
      <c r="F2446" s="301"/>
      <c r="G2446" s="301">
        <v>109.2</v>
      </c>
      <c r="H2446" s="301">
        <v>109</v>
      </c>
      <c r="I2446" s="289">
        <f t="shared" ref="I2446:I2509" si="38">+H2446/G2446*100</f>
        <v>99.81684981684981</v>
      </c>
    </row>
    <row r="2447" spans="1:9" s="271" customFormat="1" ht="11.25" x14ac:dyDescent="0.2">
      <c r="A2447" s="300" t="s">
        <v>698</v>
      </c>
      <c r="B2447" s="301">
        <v>939</v>
      </c>
      <c r="C2447" s="301">
        <v>4</v>
      </c>
      <c r="D2447" s="301">
        <v>1</v>
      </c>
      <c r="E2447" s="301">
        <v>420042260</v>
      </c>
      <c r="F2447" s="301">
        <v>200</v>
      </c>
      <c r="G2447" s="301">
        <v>109.2</v>
      </c>
      <c r="H2447" s="301">
        <v>109</v>
      </c>
      <c r="I2447" s="289">
        <f t="shared" si="38"/>
        <v>99.81684981684981</v>
      </c>
    </row>
    <row r="2448" spans="1:9" s="271" customFormat="1" ht="11.25" x14ac:dyDescent="0.2">
      <c r="A2448" s="300" t="s">
        <v>991</v>
      </c>
      <c r="B2448" s="301">
        <v>939</v>
      </c>
      <c r="C2448" s="301">
        <v>4</v>
      </c>
      <c r="D2448" s="301">
        <v>10</v>
      </c>
      <c r="E2448" s="301"/>
      <c r="F2448" s="301"/>
      <c r="G2448" s="302">
        <v>5758.8</v>
      </c>
      <c r="H2448" s="302">
        <v>5758.7</v>
      </c>
      <c r="I2448" s="289">
        <f t="shared" si="38"/>
        <v>99.998263527123697</v>
      </c>
    </row>
    <row r="2449" spans="1:9" s="271" customFormat="1" ht="22.5" x14ac:dyDescent="0.2">
      <c r="A2449" s="300" t="s">
        <v>834</v>
      </c>
      <c r="B2449" s="301">
        <v>939</v>
      </c>
      <c r="C2449" s="301">
        <v>4</v>
      </c>
      <c r="D2449" s="301">
        <v>10</v>
      </c>
      <c r="E2449" s="301">
        <v>1200000000</v>
      </c>
      <c r="F2449" s="301"/>
      <c r="G2449" s="302">
        <v>5758.8</v>
      </c>
      <c r="H2449" s="302">
        <v>5758.7</v>
      </c>
      <c r="I2449" s="289">
        <f t="shared" si="38"/>
        <v>99.998263527123697</v>
      </c>
    </row>
    <row r="2450" spans="1:9" s="271" customFormat="1" ht="22.5" x14ac:dyDescent="0.2">
      <c r="A2450" s="300" t="s">
        <v>992</v>
      </c>
      <c r="B2450" s="301">
        <v>939</v>
      </c>
      <c r="C2450" s="301">
        <v>4</v>
      </c>
      <c r="D2450" s="301">
        <v>10</v>
      </c>
      <c r="E2450" s="301">
        <v>1210000000</v>
      </c>
      <c r="F2450" s="301"/>
      <c r="G2450" s="302">
        <v>5758.8</v>
      </c>
      <c r="H2450" s="302">
        <v>5758.7</v>
      </c>
      <c r="I2450" s="289">
        <f t="shared" si="38"/>
        <v>99.998263527123697</v>
      </c>
    </row>
    <row r="2451" spans="1:9" s="271" customFormat="1" ht="22.5" x14ac:dyDescent="0.2">
      <c r="A2451" s="300" t="s">
        <v>995</v>
      </c>
      <c r="B2451" s="301">
        <v>939</v>
      </c>
      <c r="C2451" s="301">
        <v>4</v>
      </c>
      <c r="D2451" s="301">
        <v>10</v>
      </c>
      <c r="E2451" s="301">
        <v>1210300000</v>
      </c>
      <c r="F2451" s="301"/>
      <c r="G2451" s="302">
        <v>5758.8</v>
      </c>
      <c r="H2451" s="302">
        <v>5758.7</v>
      </c>
      <c r="I2451" s="289">
        <f t="shared" si="38"/>
        <v>99.998263527123697</v>
      </c>
    </row>
    <row r="2452" spans="1:9" s="271" customFormat="1" ht="22.5" x14ac:dyDescent="0.2">
      <c r="A2452" s="300" t="s">
        <v>995</v>
      </c>
      <c r="B2452" s="301">
        <v>939</v>
      </c>
      <c r="C2452" s="301">
        <v>4</v>
      </c>
      <c r="D2452" s="301">
        <v>10</v>
      </c>
      <c r="E2452" s="301">
        <v>1210300190</v>
      </c>
      <c r="F2452" s="301"/>
      <c r="G2452" s="302">
        <v>5758.8</v>
      </c>
      <c r="H2452" s="302">
        <v>5758.7</v>
      </c>
      <c r="I2452" s="289">
        <f t="shared" si="38"/>
        <v>99.998263527123697</v>
      </c>
    </row>
    <row r="2453" spans="1:9" s="271" customFormat="1" ht="11.25" x14ac:dyDescent="0.2">
      <c r="A2453" s="300" t="s">
        <v>698</v>
      </c>
      <c r="B2453" s="301">
        <v>939</v>
      </c>
      <c r="C2453" s="301">
        <v>4</v>
      </c>
      <c r="D2453" s="301">
        <v>10</v>
      </c>
      <c r="E2453" s="301">
        <v>1210300190</v>
      </c>
      <c r="F2453" s="301">
        <v>200</v>
      </c>
      <c r="G2453" s="302">
        <v>5758.8</v>
      </c>
      <c r="H2453" s="302">
        <v>5758.7</v>
      </c>
      <c r="I2453" s="289">
        <f t="shared" si="38"/>
        <v>99.998263527123697</v>
      </c>
    </row>
    <row r="2454" spans="1:9" s="271" customFormat="1" ht="11.25" x14ac:dyDescent="0.2">
      <c r="A2454" s="300" t="s">
        <v>1142</v>
      </c>
      <c r="B2454" s="301">
        <v>939</v>
      </c>
      <c r="C2454" s="301">
        <v>7</v>
      </c>
      <c r="D2454" s="301"/>
      <c r="E2454" s="301"/>
      <c r="F2454" s="301"/>
      <c r="G2454" s="302">
        <v>1200</v>
      </c>
      <c r="H2454" s="302">
        <v>1200</v>
      </c>
      <c r="I2454" s="289">
        <f t="shared" si="38"/>
        <v>100</v>
      </c>
    </row>
    <row r="2455" spans="1:9" s="271" customFormat="1" ht="11.25" x14ac:dyDescent="0.2">
      <c r="A2455" s="300" t="s">
        <v>1244</v>
      </c>
      <c r="B2455" s="301">
        <v>939</v>
      </c>
      <c r="C2455" s="301">
        <v>7</v>
      </c>
      <c r="D2455" s="301">
        <v>5</v>
      </c>
      <c r="E2455" s="301"/>
      <c r="F2455" s="301"/>
      <c r="G2455" s="302">
        <v>1200</v>
      </c>
      <c r="H2455" s="302">
        <v>1200</v>
      </c>
      <c r="I2455" s="289">
        <f t="shared" si="38"/>
        <v>100</v>
      </c>
    </row>
    <row r="2456" spans="1:9" s="271" customFormat="1" ht="22.5" x14ac:dyDescent="0.2">
      <c r="A2456" s="300" t="s">
        <v>1248</v>
      </c>
      <c r="B2456" s="301">
        <v>939</v>
      </c>
      <c r="C2456" s="301">
        <v>7</v>
      </c>
      <c r="D2456" s="301">
        <v>5</v>
      </c>
      <c r="E2456" s="301">
        <v>2800000000</v>
      </c>
      <c r="F2456" s="301"/>
      <c r="G2456" s="302">
        <v>1200</v>
      </c>
      <c r="H2456" s="302">
        <v>1200</v>
      </c>
      <c r="I2456" s="289">
        <f t="shared" si="38"/>
        <v>100</v>
      </c>
    </row>
    <row r="2457" spans="1:9" s="271" customFormat="1" ht="11.25" x14ac:dyDescent="0.2">
      <c r="A2457" s="300" t="s">
        <v>1249</v>
      </c>
      <c r="B2457" s="301">
        <v>939</v>
      </c>
      <c r="C2457" s="301">
        <v>7</v>
      </c>
      <c r="D2457" s="301">
        <v>5</v>
      </c>
      <c r="E2457" s="301">
        <v>2800000020</v>
      </c>
      <c r="F2457" s="301"/>
      <c r="G2457" s="302">
        <v>1200</v>
      </c>
      <c r="H2457" s="302">
        <v>1200</v>
      </c>
      <c r="I2457" s="289">
        <f t="shared" si="38"/>
        <v>100</v>
      </c>
    </row>
    <row r="2458" spans="1:9" s="271" customFormat="1" ht="11.25" x14ac:dyDescent="0.2">
      <c r="A2458" s="300" t="s">
        <v>698</v>
      </c>
      <c r="B2458" s="301">
        <v>939</v>
      </c>
      <c r="C2458" s="301">
        <v>7</v>
      </c>
      <c r="D2458" s="301">
        <v>5</v>
      </c>
      <c r="E2458" s="301">
        <v>2800000020</v>
      </c>
      <c r="F2458" s="301">
        <v>200</v>
      </c>
      <c r="G2458" s="302">
        <v>1200</v>
      </c>
      <c r="H2458" s="302">
        <v>1200</v>
      </c>
      <c r="I2458" s="289">
        <f t="shared" si="38"/>
        <v>100</v>
      </c>
    </row>
    <row r="2459" spans="1:9" s="285" customFormat="1" ht="10.5" x14ac:dyDescent="0.15">
      <c r="A2459" s="303" t="s">
        <v>1669</v>
      </c>
      <c r="B2459" s="278">
        <v>947</v>
      </c>
      <c r="C2459" s="278"/>
      <c r="D2459" s="278"/>
      <c r="E2459" s="278"/>
      <c r="F2459" s="278"/>
      <c r="G2459" s="304">
        <v>351436.6</v>
      </c>
      <c r="H2459" s="304">
        <v>309252.2</v>
      </c>
      <c r="I2459" s="283">
        <f t="shared" si="38"/>
        <v>87.996583167490243</v>
      </c>
    </row>
    <row r="2460" spans="1:9" s="271" customFormat="1" ht="11.25" x14ac:dyDescent="0.2">
      <c r="A2460" s="300" t="s">
        <v>692</v>
      </c>
      <c r="B2460" s="301">
        <v>947</v>
      </c>
      <c r="C2460" s="301">
        <v>1</v>
      </c>
      <c r="D2460" s="301"/>
      <c r="E2460" s="301"/>
      <c r="F2460" s="301"/>
      <c r="G2460" s="302">
        <v>23685</v>
      </c>
      <c r="H2460" s="302">
        <v>22271.1</v>
      </c>
      <c r="I2460" s="289">
        <f t="shared" si="38"/>
        <v>94.030398986700433</v>
      </c>
    </row>
    <row r="2461" spans="1:9" s="271" customFormat="1" ht="22.5" x14ac:dyDescent="0.2">
      <c r="A2461" s="300" t="s">
        <v>696</v>
      </c>
      <c r="B2461" s="301">
        <v>947</v>
      </c>
      <c r="C2461" s="301">
        <v>1</v>
      </c>
      <c r="D2461" s="301">
        <v>3</v>
      </c>
      <c r="E2461" s="301"/>
      <c r="F2461" s="301"/>
      <c r="G2461" s="302">
        <v>1879.1</v>
      </c>
      <c r="H2461" s="302">
        <v>1162.2</v>
      </c>
      <c r="I2461" s="289">
        <f t="shared" si="38"/>
        <v>61.848757383853979</v>
      </c>
    </row>
    <row r="2462" spans="1:9" s="271" customFormat="1" ht="11.25" x14ac:dyDescent="0.2">
      <c r="A2462" s="300" t="s">
        <v>700</v>
      </c>
      <c r="B2462" s="301">
        <v>947</v>
      </c>
      <c r="C2462" s="301">
        <v>1</v>
      </c>
      <c r="D2462" s="301">
        <v>3</v>
      </c>
      <c r="E2462" s="301">
        <v>9900000000</v>
      </c>
      <c r="F2462" s="301"/>
      <c r="G2462" s="302">
        <v>1879.1</v>
      </c>
      <c r="H2462" s="302">
        <v>1162.2</v>
      </c>
      <c r="I2462" s="289">
        <f t="shared" si="38"/>
        <v>61.848757383853979</v>
      </c>
    </row>
    <row r="2463" spans="1:9" s="271" customFormat="1" ht="22.5" x14ac:dyDescent="0.2">
      <c r="A2463" s="300" t="s">
        <v>701</v>
      </c>
      <c r="B2463" s="301">
        <v>947</v>
      </c>
      <c r="C2463" s="301">
        <v>1</v>
      </c>
      <c r="D2463" s="301">
        <v>3</v>
      </c>
      <c r="E2463" s="301">
        <v>9900051410</v>
      </c>
      <c r="F2463" s="301"/>
      <c r="G2463" s="302">
        <v>1563.5</v>
      </c>
      <c r="H2463" s="301">
        <v>953.2</v>
      </c>
      <c r="I2463" s="289">
        <f t="shared" si="38"/>
        <v>60.965781899584272</v>
      </c>
    </row>
    <row r="2464" spans="1:9" s="271" customFormat="1" ht="11.25" x14ac:dyDescent="0.2">
      <c r="A2464" s="300" t="s">
        <v>698</v>
      </c>
      <c r="B2464" s="301">
        <v>947</v>
      </c>
      <c r="C2464" s="301">
        <v>1</v>
      </c>
      <c r="D2464" s="301">
        <v>3</v>
      </c>
      <c r="E2464" s="301">
        <v>9900051410</v>
      </c>
      <c r="F2464" s="301">
        <v>200</v>
      </c>
      <c r="G2464" s="302">
        <v>1563.5</v>
      </c>
      <c r="H2464" s="301">
        <v>953.2</v>
      </c>
      <c r="I2464" s="289">
        <f t="shared" si="38"/>
        <v>60.965781899584272</v>
      </c>
    </row>
    <row r="2465" spans="1:9" s="271" customFormat="1" ht="22.5" x14ac:dyDescent="0.2">
      <c r="A2465" s="300" t="s">
        <v>702</v>
      </c>
      <c r="B2465" s="301">
        <v>947</v>
      </c>
      <c r="C2465" s="301">
        <v>1</v>
      </c>
      <c r="D2465" s="301">
        <v>3</v>
      </c>
      <c r="E2465" s="301">
        <v>9900051420</v>
      </c>
      <c r="F2465" s="301"/>
      <c r="G2465" s="301">
        <v>315.60000000000002</v>
      </c>
      <c r="H2465" s="301">
        <v>209</v>
      </c>
      <c r="I2465" s="289">
        <f t="shared" si="38"/>
        <v>66.223067173637503</v>
      </c>
    </row>
    <row r="2466" spans="1:9" s="271" customFormat="1" ht="11.25" x14ac:dyDescent="0.2">
      <c r="A2466" s="300" t="s">
        <v>698</v>
      </c>
      <c r="B2466" s="301">
        <v>947</v>
      </c>
      <c r="C2466" s="301">
        <v>1</v>
      </c>
      <c r="D2466" s="301">
        <v>3</v>
      </c>
      <c r="E2466" s="301">
        <v>9900051420</v>
      </c>
      <c r="F2466" s="301">
        <v>200</v>
      </c>
      <c r="G2466" s="301">
        <v>315.60000000000002</v>
      </c>
      <c r="H2466" s="301">
        <v>209</v>
      </c>
      <c r="I2466" s="289">
        <f t="shared" si="38"/>
        <v>66.223067173637503</v>
      </c>
    </row>
    <row r="2467" spans="1:9" s="271" customFormat="1" ht="11.25" x14ac:dyDescent="0.2">
      <c r="A2467" s="300" t="s">
        <v>730</v>
      </c>
      <c r="B2467" s="301">
        <v>947</v>
      </c>
      <c r="C2467" s="301">
        <v>1</v>
      </c>
      <c r="D2467" s="301">
        <v>13</v>
      </c>
      <c r="E2467" s="301"/>
      <c r="F2467" s="301"/>
      <c r="G2467" s="302">
        <v>21805.9</v>
      </c>
      <c r="H2467" s="302">
        <v>21108.9</v>
      </c>
      <c r="I2467" s="289">
        <f t="shared" si="38"/>
        <v>96.803617369610976</v>
      </c>
    </row>
    <row r="2468" spans="1:9" s="271" customFormat="1" ht="11.25" x14ac:dyDescent="0.2">
      <c r="A2468" s="300" t="s">
        <v>712</v>
      </c>
      <c r="B2468" s="301">
        <v>947</v>
      </c>
      <c r="C2468" s="301">
        <v>1</v>
      </c>
      <c r="D2468" s="301">
        <v>13</v>
      </c>
      <c r="E2468" s="301">
        <v>8900000000</v>
      </c>
      <c r="F2468" s="301"/>
      <c r="G2468" s="302">
        <v>21805.9</v>
      </c>
      <c r="H2468" s="302">
        <v>21108.9</v>
      </c>
      <c r="I2468" s="289">
        <f t="shared" si="38"/>
        <v>96.803617369610976</v>
      </c>
    </row>
    <row r="2469" spans="1:9" s="271" customFormat="1" ht="11.25" x14ac:dyDescent="0.2">
      <c r="A2469" s="300" t="s">
        <v>712</v>
      </c>
      <c r="B2469" s="301">
        <v>947</v>
      </c>
      <c r="C2469" s="301">
        <v>1</v>
      </c>
      <c r="D2469" s="301">
        <v>13</v>
      </c>
      <c r="E2469" s="301">
        <v>8900000110</v>
      </c>
      <c r="F2469" s="301"/>
      <c r="G2469" s="302">
        <v>18256.400000000001</v>
      </c>
      <c r="H2469" s="302">
        <v>17857</v>
      </c>
      <c r="I2469" s="289">
        <f t="shared" si="38"/>
        <v>97.812274051839339</v>
      </c>
    </row>
    <row r="2470" spans="1:9" s="271" customFormat="1" ht="33.75" x14ac:dyDescent="0.2">
      <c r="A2470" s="300" t="s">
        <v>695</v>
      </c>
      <c r="B2470" s="301">
        <v>947</v>
      </c>
      <c r="C2470" s="301">
        <v>1</v>
      </c>
      <c r="D2470" s="301">
        <v>13</v>
      </c>
      <c r="E2470" s="301">
        <v>8900000110</v>
      </c>
      <c r="F2470" s="301">
        <v>100</v>
      </c>
      <c r="G2470" s="302">
        <v>18256.400000000001</v>
      </c>
      <c r="H2470" s="302">
        <v>17857</v>
      </c>
      <c r="I2470" s="289">
        <f t="shared" si="38"/>
        <v>97.812274051839339</v>
      </c>
    </row>
    <row r="2471" spans="1:9" s="271" customFormat="1" ht="11.25" x14ac:dyDescent="0.2">
      <c r="A2471" s="300" t="s">
        <v>712</v>
      </c>
      <c r="B2471" s="301">
        <v>947</v>
      </c>
      <c r="C2471" s="301">
        <v>1</v>
      </c>
      <c r="D2471" s="301">
        <v>13</v>
      </c>
      <c r="E2471" s="301">
        <v>8900000190</v>
      </c>
      <c r="F2471" s="301"/>
      <c r="G2471" s="302">
        <v>3374.5</v>
      </c>
      <c r="H2471" s="302">
        <v>3108.6</v>
      </c>
      <c r="I2471" s="289">
        <f t="shared" si="38"/>
        <v>92.120314120610459</v>
      </c>
    </row>
    <row r="2472" spans="1:9" s="271" customFormat="1" ht="33.75" x14ac:dyDescent="0.2">
      <c r="A2472" s="300" t="s">
        <v>695</v>
      </c>
      <c r="B2472" s="301">
        <v>947</v>
      </c>
      <c r="C2472" s="301">
        <v>1</v>
      </c>
      <c r="D2472" s="301">
        <v>13</v>
      </c>
      <c r="E2472" s="301">
        <v>8900000190</v>
      </c>
      <c r="F2472" s="301">
        <v>100</v>
      </c>
      <c r="G2472" s="301">
        <v>224.6</v>
      </c>
      <c r="H2472" s="301">
        <v>37.1</v>
      </c>
      <c r="I2472" s="289">
        <f t="shared" si="38"/>
        <v>16.51825467497774</v>
      </c>
    </row>
    <row r="2473" spans="1:9" s="271" customFormat="1" ht="11.25" x14ac:dyDescent="0.2">
      <c r="A2473" s="300" t="s">
        <v>698</v>
      </c>
      <c r="B2473" s="301">
        <v>947</v>
      </c>
      <c r="C2473" s="301">
        <v>1</v>
      </c>
      <c r="D2473" s="301">
        <v>13</v>
      </c>
      <c r="E2473" s="301">
        <v>8900000190</v>
      </c>
      <c r="F2473" s="301">
        <v>200</v>
      </c>
      <c r="G2473" s="302">
        <v>3092.8</v>
      </c>
      <c r="H2473" s="302">
        <v>3014.4</v>
      </c>
      <c r="I2473" s="289">
        <f t="shared" si="38"/>
        <v>97.465080186239007</v>
      </c>
    </row>
    <row r="2474" spans="1:9" s="271" customFormat="1" ht="11.25" x14ac:dyDescent="0.2">
      <c r="A2474" s="300" t="s">
        <v>713</v>
      </c>
      <c r="B2474" s="301">
        <v>947</v>
      </c>
      <c r="C2474" s="301">
        <v>1</v>
      </c>
      <c r="D2474" s="301">
        <v>13</v>
      </c>
      <c r="E2474" s="301">
        <v>8900000190</v>
      </c>
      <c r="F2474" s="301">
        <v>800</v>
      </c>
      <c r="G2474" s="301">
        <v>57.1</v>
      </c>
      <c r="H2474" s="301">
        <v>57.1</v>
      </c>
      <c r="I2474" s="289">
        <f t="shared" si="38"/>
        <v>100</v>
      </c>
    </row>
    <row r="2475" spans="1:9" s="271" customFormat="1" ht="11.25" x14ac:dyDescent="0.2">
      <c r="A2475" s="300" t="s">
        <v>712</v>
      </c>
      <c r="B2475" s="301">
        <v>947</v>
      </c>
      <c r="C2475" s="301">
        <v>1</v>
      </c>
      <c r="D2475" s="301">
        <v>13</v>
      </c>
      <c r="E2475" s="301">
        <v>8900000870</v>
      </c>
      <c r="F2475" s="301"/>
      <c r="G2475" s="301">
        <v>175</v>
      </c>
      <c r="H2475" s="301">
        <v>143.30000000000001</v>
      </c>
      <c r="I2475" s="289">
        <f t="shared" si="38"/>
        <v>81.8857142857143</v>
      </c>
    </row>
    <row r="2476" spans="1:9" s="271" customFormat="1" ht="33.75" x14ac:dyDescent="0.2">
      <c r="A2476" s="300" t="s">
        <v>695</v>
      </c>
      <c r="B2476" s="301">
        <v>947</v>
      </c>
      <c r="C2476" s="301">
        <v>1</v>
      </c>
      <c r="D2476" s="301">
        <v>13</v>
      </c>
      <c r="E2476" s="301">
        <v>8900000870</v>
      </c>
      <c r="F2476" s="301">
        <v>100</v>
      </c>
      <c r="G2476" s="301">
        <v>175</v>
      </c>
      <c r="H2476" s="301">
        <v>143.30000000000001</v>
      </c>
      <c r="I2476" s="289">
        <f t="shared" si="38"/>
        <v>81.8857142857143</v>
      </c>
    </row>
    <row r="2477" spans="1:9" s="271" customFormat="1" ht="11.25" x14ac:dyDescent="0.2">
      <c r="A2477" s="300" t="s">
        <v>799</v>
      </c>
      <c r="B2477" s="301">
        <v>947</v>
      </c>
      <c r="C2477" s="301">
        <v>4</v>
      </c>
      <c r="D2477" s="301"/>
      <c r="E2477" s="301"/>
      <c r="F2477" s="301"/>
      <c r="G2477" s="302">
        <v>327751.59999999998</v>
      </c>
      <c r="H2477" s="302">
        <v>286981.09999999998</v>
      </c>
      <c r="I2477" s="289">
        <f t="shared" si="38"/>
        <v>87.560548903498869</v>
      </c>
    </row>
    <row r="2478" spans="1:9" s="271" customFormat="1" ht="11.25" x14ac:dyDescent="0.2">
      <c r="A2478" s="300" t="s">
        <v>938</v>
      </c>
      <c r="B2478" s="301">
        <v>947</v>
      </c>
      <c r="C2478" s="301">
        <v>4</v>
      </c>
      <c r="D2478" s="301">
        <v>8</v>
      </c>
      <c r="E2478" s="301"/>
      <c r="F2478" s="301"/>
      <c r="G2478" s="302">
        <v>164253</v>
      </c>
      <c r="H2478" s="302">
        <v>146024.70000000001</v>
      </c>
      <c r="I2478" s="289">
        <f t="shared" si="38"/>
        <v>88.90230315428029</v>
      </c>
    </row>
    <row r="2479" spans="1:9" s="271" customFormat="1" ht="11.25" x14ac:dyDescent="0.2">
      <c r="A2479" s="300" t="s">
        <v>712</v>
      </c>
      <c r="B2479" s="301">
        <v>947</v>
      </c>
      <c r="C2479" s="301">
        <v>4</v>
      </c>
      <c r="D2479" s="301">
        <v>8</v>
      </c>
      <c r="E2479" s="301">
        <v>8900000000</v>
      </c>
      <c r="F2479" s="301"/>
      <c r="G2479" s="302">
        <v>164253</v>
      </c>
      <c r="H2479" s="302">
        <v>146024.70000000001</v>
      </c>
      <c r="I2479" s="289">
        <f t="shared" si="38"/>
        <v>88.90230315428029</v>
      </c>
    </row>
    <row r="2480" spans="1:9" s="271" customFormat="1" ht="11.25" x14ac:dyDescent="0.2">
      <c r="A2480" s="300" t="s">
        <v>948</v>
      </c>
      <c r="B2480" s="301">
        <v>947</v>
      </c>
      <c r="C2480" s="301">
        <v>4</v>
      </c>
      <c r="D2480" s="301">
        <v>8</v>
      </c>
      <c r="E2480" s="301">
        <v>8900040410</v>
      </c>
      <c r="F2480" s="301"/>
      <c r="G2480" s="302">
        <v>164253</v>
      </c>
      <c r="H2480" s="302">
        <v>146024.70000000001</v>
      </c>
      <c r="I2480" s="289">
        <f t="shared" si="38"/>
        <v>88.90230315428029</v>
      </c>
    </row>
    <row r="2481" spans="1:9" s="271" customFormat="1" ht="22.5" x14ac:dyDescent="0.2">
      <c r="A2481" s="300" t="s">
        <v>724</v>
      </c>
      <c r="B2481" s="301">
        <v>947</v>
      </c>
      <c r="C2481" s="301">
        <v>4</v>
      </c>
      <c r="D2481" s="301">
        <v>8</v>
      </c>
      <c r="E2481" s="301">
        <v>8900040410</v>
      </c>
      <c r="F2481" s="301">
        <v>600</v>
      </c>
      <c r="G2481" s="302">
        <v>164253</v>
      </c>
      <c r="H2481" s="302">
        <v>146024.70000000001</v>
      </c>
      <c r="I2481" s="289">
        <f t="shared" si="38"/>
        <v>88.90230315428029</v>
      </c>
    </row>
    <row r="2482" spans="1:9" s="271" customFormat="1" ht="11.25" x14ac:dyDescent="0.2">
      <c r="A2482" s="300" t="s">
        <v>991</v>
      </c>
      <c r="B2482" s="301">
        <v>947</v>
      </c>
      <c r="C2482" s="301">
        <v>4</v>
      </c>
      <c r="D2482" s="301">
        <v>10</v>
      </c>
      <c r="E2482" s="301"/>
      <c r="F2482" s="301"/>
      <c r="G2482" s="301">
        <v>703.6</v>
      </c>
      <c r="H2482" s="301">
        <v>674.5</v>
      </c>
      <c r="I2482" s="289">
        <f t="shared" si="38"/>
        <v>95.864127345082423</v>
      </c>
    </row>
    <row r="2483" spans="1:9" s="271" customFormat="1" ht="22.5" x14ac:dyDescent="0.2">
      <c r="A2483" s="300" t="s">
        <v>834</v>
      </c>
      <c r="B2483" s="301">
        <v>947</v>
      </c>
      <c r="C2483" s="301">
        <v>4</v>
      </c>
      <c r="D2483" s="301">
        <v>10</v>
      </c>
      <c r="E2483" s="301">
        <v>1200000000</v>
      </c>
      <c r="F2483" s="301"/>
      <c r="G2483" s="301">
        <v>703.6</v>
      </c>
      <c r="H2483" s="301">
        <v>674.5</v>
      </c>
      <c r="I2483" s="289">
        <f t="shared" si="38"/>
        <v>95.864127345082423</v>
      </c>
    </row>
    <row r="2484" spans="1:9" s="271" customFormat="1" ht="22.5" x14ac:dyDescent="0.2">
      <c r="A2484" s="300" t="s">
        <v>992</v>
      </c>
      <c r="B2484" s="301">
        <v>947</v>
      </c>
      <c r="C2484" s="301">
        <v>4</v>
      </c>
      <c r="D2484" s="301">
        <v>10</v>
      </c>
      <c r="E2484" s="301">
        <v>1210000000</v>
      </c>
      <c r="F2484" s="301"/>
      <c r="G2484" s="301">
        <v>703.6</v>
      </c>
      <c r="H2484" s="301">
        <v>674.5</v>
      </c>
      <c r="I2484" s="289">
        <f t="shared" si="38"/>
        <v>95.864127345082423</v>
      </c>
    </row>
    <row r="2485" spans="1:9" s="271" customFormat="1" ht="22.5" x14ac:dyDescent="0.2">
      <c r="A2485" s="300" t="s">
        <v>995</v>
      </c>
      <c r="B2485" s="301">
        <v>947</v>
      </c>
      <c r="C2485" s="301">
        <v>4</v>
      </c>
      <c r="D2485" s="301">
        <v>10</v>
      </c>
      <c r="E2485" s="301">
        <v>1210300000</v>
      </c>
      <c r="F2485" s="301"/>
      <c r="G2485" s="301">
        <v>703.6</v>
      </c>
      <c r="H2485" s="301">
        <v>674.5</v>
      </c>
      <c r="I2485" s="289">
        <f t="shared" si="38"/>
        <v>95.864127345082423</v>
      </c>
    </row>
    <row r="2486" spans="1:9" s="271" customFormat="1" ht="22.5" x14ac:dyDescent="0.2">
      <c r="A2486" s="300" t="s">
        <v>995</v>
      </c>
      <c r="B2486" s="301">
        <v>947</v>
      </c>
      <c r="C2486" s="301">
        <v>4</v>
      </c>
      <c r="D2486" s="301">
        <v>10</v>
      </c>
      <c r="E2486" s="301">
        <v>1210300190</v>
      </c>
      <c r="F2486" s="301"/>
      <c r="G2486" s="301">
        <v>703.6</v>
      </c>
      <c r="H2486" s="301">
        <v>674.5</v>
      </c>
      <c r="I2486" s="289">
        <f t="shared" si="38"/>
        <v>95.864127345082423</v>
      </c>
    </row>
    <row r="2487" spans="1:9" s="271" customFormat="1" ht="11.25" x14ac:dyDescent="0.2">
      <c r="A2487" s="300" t="s">
        <v>698</v>
      </c>
      <c r="B2487" s="301">
        <v>947</v>
      </c>
      <c r="C2487" s="301">
        <v>4</v>
      </c>
      <c r="D2487" s="301">
        <v>10</v>
      </c>
      <c r="E2487" s="301">
        <v>1210300190</v>
      </c>
      <c r="F2487" s="301">
        <v>200</v>
      </c>
      <c r="G2487" s="301">
        <v>703.6</v>
      </c>
      <c r="H2487" s="301">
        <v>674.5</v>
      </c>
      <c r="I2487" s="289">
        <f t="shared" si="38"/>
        <v>95.864127345082423</v>
      </c>
    </row>
    <row r="2488" spans="1:9" s="271" customFormat="1" ht="11.25" x14ac:dyDescent="0.2">
      <c r="A2488" s="300" t="s">
        <v>1004</v>
      </c>
      <c r="B2488" s="301">
        <v>947</v>
      </c>
      <c r="C2488" s="301">
        <v>4</v>
      </c>
      <c r="D2488" s="301">
        <v>12</v>
      </c>
      <c r="E2488" s="301"/>
      <c r="F2488" s="301"/>
      <c r="G2488" s="302">
        <v>162795</v>
      </c>
      <c r="H2488" s="302">
        <v>140281.9</v>
      </c>
      <c r="I2488" s="289">
        <f t="shared" si="38"/>
        <v>86.170889769341812</v>
      </c>
    </row>
    <row r="2489" spans="1:9" s="271" customFormat="1" ht="11.25" x14ac:dyDescent="0.2">
      <c r="A2489" s="300" t="s">
        <v>712</v>
      </c>
      <c r="B2489" s="301">
        <v>947</v>
      </c>
      <c r="C2489" s="301">
        <v>4</v>
      </c>
      <c r="D2489" s="301">
        <v>12</v>
      </c>
      <c r="E2489" s="301">
        <v>8900000000</v>
      </c>
      <c r="F2489" s="301"/>
      <c r="G2489" s="302">
        <v>162795</v>
      </c>
      <c r="H2489" s="302">
        <v>140281.9</v>
      </c>
      <c r="I2489" s="289">
        <f t="shared" si="38"/>
        <v>86.170889769341812</v>
      </c>
    </row>
    <row r="2490" spans="1:9" s="271" customFormat="1" ht="11.25" x14ac:dyDescent="0.2">
      <c r="A2490" s="300" t="s">
        <v>948</v>
      </c>
      <c r="B2490" s="301">
        <v>947</v>
      </c>
      <c r="C2490" s="301">
        <v>4</v>
      </c>
      <c r="D2490" s="301">
        <v>12</v>
      </c>
      <c r="E2490" s="301">
        <v>8900040410</v>
      </c>
      <c r="F2490" s="301"/>
      <c r="G2490" s="302">
        <v>162795</v>
      </c>
      <c r="H2490" s="302">
        <v>140281.9</v>
      </c>
      <c r="I2490" s="289">
        <f t="shared" si="38"/>
        <v>86.170889769341812</v>
      </c>
    </row>
    <row r="2491" spans="1:9" s="271" customFormat="1" ht="22.5" x14ac:dyDescent="0.2">
      <c r="A2491" s="300" t="s">
        <v>724</v>
      </c>
      <c r="B2491" s="301">
        <v>947</v>
      </c>
      <c r="C2491" s="301">
        <v>4</v>
      </c>
      <c r="D2491" s="301">
        <v>12</v>
      </c>
      <c r="E2491" s="301">
        <v>8900040410</v>
      </c>
      <c r="F2491" s="301">
        <v>600</v>
      </c>
      <c r="G2491" s="302">
        <v>162795</v>
      </c>
      <c r="H2491" s="302">
        <v>140281.9</v>
      </c>
      <c r="I2491" s="289">
        <f t="shared" si="38"/>
        <v>86.170889769341812</v>
      </c>
    </row>
    <row r="2492" spans="1:9" s="285" customFormat="1" ht="10.5" x14ac:dyDescent="0.15">
      <c r="A2492" s="303" t="s">
        <v>1670</v>
      </c>
      <c r="B2492" s="278">
        <v>948</v>
      </c>
      <c r="C2492" s="278"/>
      <c r="D2492" s="278"/>
      <c r="E2492" s="278"/>
      <c r="F2492" s="278"/>
      <c r="G2492" s="304">
        <v>248227.4</v>
      </c>
      <c r="H2492" s="304">
        <v>241947.2</v>
      </c>
      <c r="I2492" s="283">
        <f t="shared" si="38"/>
        <v>97.46998115437701</v>
      </c>
    </row>
    <row r="2493" spans="1:9" s="271" customFormat="1" ht="11.25" x14ac:dyDescent="0.2">
      <c r="A2493" s="300" t="s">
        <v>799</v>
      </c>
      <c r="B2493" s="301">
        <v>948</v>
      </c>
      <c r="C2493" s="301">
        <v>4</v>
      </c>
      <c r="D2493" s="301"/>
      <c r="E2493" s="301"/>
      <c r="F2493" s="301"/>
      <c r="G2493" s="302">
        <v>172857.4</v>
      </c>
      <c r="H2493" s="302">
        <v>169307.9</v>
      </c>
      <c r="I2493" s="289">
        <f t="shared" si="38"/>
        <v>97.946573302618219</v>
      </c>
    </row>
    <row r="2494" spans="1:9" s="271" customFormat="1" ht="11.25" x14ac:dyDescent="0.2">
      <c r="A2494" s="300" t="s">
        <v>800</v>
      </c>
      <c r="B2494" s="301">
        <v>948</v>
      </c>
      <c r="C2494" s="301">
        <v>4</v>
      </c>
      <c r="D2494" s="301">
        <v>1</v>
      </c>
      <c r="E2494" s="301"/>
      <c r="F2494" s="301"/>
      <c r="G2494" s="302">
        <v>57319.6</v>
      </c>
      <c r="H2494" s="302">
        <v>56840.5</v>
      </c>
      <c r="I2494" s="289">
        <f t="shared" si="38"/>
        <v>99.164160252339514</v>
      </c>
    </row>
    <row r="2495" spans="1:9" s="271" customFormat="1" ht="22.5" x14ac:dyDescent="0.2">
      <c r="A2495" s="300" t="s">
        <v>801</v>
      </c>
      <c r="B2495" s="301">
        <v>948</v>
      </c>
      <c r="C2495" s="301">
        <v>4</v>
      </c>
      <c r="D2495" s="301">
        <v>1</v>
      </c>
      <c r="E2495" s="301">
        <v>400000000</v>
      </c>
      <c r="F2495" s="301"/>
      <c r="G2495" s="301">
        <v>54.6</v>
      </c>
      <c r="H2495" s="301">
        <v>54.6</v>
      </c>
      <c r="I2495" s="289">
        <f t="shared" si="38"/>
        <v>100</v>
      </c>
    </row>
    <row r="2496" spans="1:9" s="271" customFormat="1" ht="11.25" x14ac:dyDescent="0.2">
      <c r="A2496" s="300" t="s">
        <v>804</v>
      </c>
      <c r="B2496" s="301">
        <v>948</v>
      </c>
      <c r="C2496" s="301">
        <v>4</v>
      </c>
      <c r="D2496" s="301">
        <v>1</v>
      </c>
      <c r="E2496" s="301">
        <v>420000000</v>
      </c>
      <c r="F2496" s="301"/>
      <c r="G2496" s="301">
        <v>54.6</v>
      </c>
      <c r="H2496" s="301">
        <v>54.6</v>
      </c>
      <c r="I2496" s="289">
        <f t="shared" si="38"/>
        <v>100</v>
      </c>
    </row>
    <row r="2497" spans="1:9" s="271" customFormat="1" ht="11.25" x14ac:dyDescent="0.2">
      <c r="A2497" s="300" t="s">
        <v>805</v>
      </c>
      <c r="B2497" s="301">
        <v>948</v>
      </c>
      <c r="C2497" s="301">
        <v>4</v>
      </c>
      <c r="D2497" s="301">
        <v>1</v>
      </c>
      <c r="E2497" s="301">
        <v>420042260</v>
      </c>
      <c r="F2497" s="301"/>
      <c r="G2497" s="301">
        <v>54.6</v>
      </c>
      <c r="H2497" s="301">
        <v>54.6</v>
      </c>
      <c r="I2497" s="289">
        <f t="shared" si="38"/>
        <v>100</v>
      </c>
    </row>
    <row r="2498" spans="1:9" s="271" customFormat="1" ht="11.25" x14ac:dyDescent="0.2">
      <c r="A2498" s="300" t="s">
        <v>698</v>
      </c>
      <c r="B2498" s="301">
        <v>948</v>
      </c>
      <c r="C2498" s="301">
        <v>4</v>
      </c>
      <c r="D2498" s="301">
        <v>1</v>
      </c>
      <c r="E2498" s="301">
        <v>420042260</v>
      </c>
      <c r="F2498" s="301">
        <v>200</v>
      </c>
      <c r="G2498" s="301">
        <v>54.6</v>
      </c>
      <c r="H2498" s="301">
        <v>54.6</v>
      </c>
      <c r="I2498" s="289">
        <f t="shared" si="38"/>
        <v>100</v>
      </c>
    </row>
    <row r="2499" spans="1:9" s="271" customFormat="1" ht="22.5" x14ac:dyDescent="0.2">
      <c r="A2499" s="300" t="s">
        <v>834</v>
      </c>
      <c r="B2499" s="301">
        <v>948</v>
      </c>
      <c r="C2499" s="301">
        <v>4</v>
      </c>
      <c r="D2499" s="301">
        <v>1</v>
      </c>
      <c r="E2499" s="301">
        <v>1200000000</v>
      </c>
      <c r="F2499" s="301"/>
      <c r="G2499" s="302">
        <v>57265</v>
      </c>
      <c r="H2499" s="302">
        <v>56785.9</v>
      </c>
      <c r="I2499" s="289">
        <f t="shared" si="38"/>
        <v>99.163363310922904</v>
      </c>
    </row>
    <row r="2500" spans="1:9" s="271" customFormat="1" ht="33.75" x14ac:dyDescent="0.2">
      <c r="A2500" s="300" t="s">
        <v>835</v>
      </c>
      <c r="B2500" s="301">
        <v>948</v>
      </c>
      <c r="C2500" s="301">
        <v>4</v>
      </c>
      <c r="D2500" s="301">
        <v>1</v>
      </c>
      <c r="E2500" s="301">
        <v>1220000000</v>
      </c>
      <c r="F2500" s="301"/>
      <c r="G2500" s="302">
        <v>57265</v>
      </c>
      <c r="H2500" s="302">
        <v>56785.9</v>
      </c>
      <c r="I2500" s="289">
        <f t="shared" si="38"/>
        <v>99.163363310922904</v>
      </c>
    </row>
    <row r="2501" spans="1:9" s="271" customFormat="1" ht="22.5" x14ac:dyDescent="0.2">
      <c r="A2501" s="300" t="s">
        <v>836</v>
      </c>
      <c r="B2501" s="301">
        <v>948</v>
      </c>
      <c r="C2501" s="301">
        <v>4</v>
      </c>
      <c r="D2501" s="301">
        <v>1</v>
      </c>
      <c r="E2501" s="301">
        <v>1220040030</v>
      </c>
      <c r="F2501" s="301"/>
      <c r="G2501" s="302">
        <v>57265</v>
      </c>
      <c r="H2501" s="302">
        <v>56785.9</v>
      </c>
      <c r="I2501" s="289">
        <f t="shared" si="38"/>
        <v>99.163363310922904</v>
      </c>
    </row>
    <row r="2502" spans="1:9" s="271" customFormat="1" ht="22.5" x14ac:dyDescent="0.2">
      <c r="A2502" s="300" t="s">
        <v>724</v>
      </c>
      <c r="B2502" s="301">
        <v>948</v>
      </c>
      <c r="C2502" s="301">
        <v>4</v>
      </c>
      <c r="D2502" s="301">
        <v>1</v>
      </c>
      <c r="E2502" s="301">
        <v>1220040030</v>
      </c>
      <c r="F2502" s="301">
        <v>600</v>
      </c>
      <c r="G2502" s="302">
        <v>57265</v>
      </c>
      <c r="H2502" s="302">
        <v>56785.9</v>
      </c>
      <c r="I2502" s="289">
        <f t="shared" si="38"/>
        <v>99.163363310922904</v>
      </c>
    </row>
    <row r="2503" spans="1:9" s="271" customFormat="1" ht="11.25" x14ac:dyDescent="0.2">
      <c r="A2503" s="300" t="s">
        <v>991</v>
      </c>
      <c r="B2503" s="301">
        <v>948</v>
      </c>
      <c r="C2503" s="301">
        <v>4</v>
      </c>
      <c r="D2503" s="301">
        <v>10</v>
      </c>
      <c r="E2503" s="301"/>
      <c r="F2503" s="301"/>
      <c r="G2503" s="302">
        <v>115537.8</v>
      </c>
      <c r="H2503" s="302">
        <v>112467.4</v>
      </c>
      <c r="I2503" s="289">
        <f t="shared" si="38"/>
        <v>97.342514744092398</v>
      </c>
    </row>
    <row r="2504" spans="1:9" s="271" customFormat="1" ht="22.5" x14ac:dyDescent="0.2">
      <c r="A2504" s="300" t="s">
        <v>834</v>
      </c>
      <c r="B2504" s="301">
        <v>948</v>
      </c>
      <c r="C2504" s="301">
        <v>4</v>
      </c>
      <c r="D2504" s="301">
        <v>10</v>
      </c>
      <c r="E2504" s="301">
        <v>1200000000</v>
      </c>
      <c r="F2504" s="301"/>
      <c r="G2504" s="302">
        <v>100901.5</v>
      </c>
      <c r="H2504" s="302">
        <v>98288.7</v>
      </c>
      <c r="I2504" s="289">
        <f t="shared" si="38"/>
        <v>97.410543946323884</v>
      </c>
    </row>
    <row r="2505" spans="1:9" s="271" customFormat="1" ht="22.5" x14ac:dyDescent="0.2">
      <c r="A2505" s="300" t="s">
        <v>992</v>
      </c>
      <c r="B2505" s="301">
        <v>948</v>
      </c>
      <c r="C2505" s="301">
        <v>4</v>
      </c>
      <c r="D2505" s="301">
        <v>10</v>
      </c>
      <c r="E2505" s="301">
        <v>1210000000</v>
      </c>
      <c r="F2505" s="301"/>
      <c r="G2505" s="302">
        <v>100901.5</v>
      </c>
      <c r="H2505" s="302">
        <v>98288.7</v>
      </c>
      <c r="I2505" s="289">
        <f t="shared" si="38"/>
        <v>97.410543946323884</v>
      </c>
    </row>
    <row r="2506" spans="1:9" s="271" customFormat="1" ht="11.25" x14ac:dyDescent="0.2">
      <c r="A2506" s="300" t="s">
        <v>993</v>
      </c>
      <c r="B2506" s="301">
        <v>948</v>
      </c>
      <c r="C2506" s="301">
        <v>4</v>
      </c>
      <c r="D2506" s="301">
        <v>10</v>
      </c>
      <c r="E2506" s="301">
        <v>1210100000</v>
      </c>
      <c r="F2506" s="301"/>
      <c r="G2506" s="302">
        <v>10992</v>
      </c>
      <c r="H2506" s="302">
        <v>10992</v>
      </c>
      <c r="I2506" s="289">
        <f t="shared" si="38"/>
        <v>100</v>
      </c>
    </row>
    <row r="2507" spans="1:9" s="271" customFormat="1" ht="11.25" x14ac:dyDescent="0.2">
      <c r="A2507" s="300" t="s">
        <v>993</v>
      </c>
      <c r="B2507" s="301">
        <v>948</v>
      </c>
      <c r="C2507" s="301">
        <v>4</v>
      </c>
      <c r="D2507" s="301">
        <v>10</v>
      </c>
      <c r="E2507" s="301">
        <v>1210100010</v>
      </c>
      <c r="F2507" s="301"/>
      <c r="G2507" s="302">
        <v>10992</v>
      </c>
      <c r="H2507" s="302">
        <v>10992</v>
      </c>
      <c r="I2507" s="289">
        <f t="shared" si="38"/>
        <v>100</v>
      </c>
    </row>
    <row r="2508" spans="1:9" s="271" customFormat="1" ht="11.25" x14ac:dyDescent="0.2">
      <c r="A2508" s="300" t="s">
        <v>698</v>
      </c>
      <c r="B2508" s="301">
        <v>948</v>
      </c>
      <c r="C2508" s="301">
        <v>4</v>
      </c>
      <c r="D2508" s="301">
        <v>10</v>
      </c>
      <c r="E2508" s="301">
        <v>1210100010</v>
      </c>
      <c r="F2508" s="301">
        <v>200</v>
      </c>
      <c r="G2508" s="302">
        <v>10992</v>
      </c>
      <c r="H2508" s="302">
        <v>10992</v>
      </c>
      <c r="I2508" s="289">
        <f t="shared" si="38"/>
        <v>100</v>
      </c>
    </row>
    <row r="2509" spans="1:9" s="271" customFormat="1" ht="22.5" x14ac:dyDescent="0.2">
      <c r="A2509" s="300" t="s">
        <v>994</v>
      </c>
      <c r="B2509" s="301">
        <v>948</v>
      </c>
      <c r="C2509" s="301">
        <v>4</v>
      </c>
      <c r="D2509" s="301">
        <v>10</v>
      </c>
      <c r="E2509" s="301">
        <v>1210200000</v>
      </c>
      <c r="F2509" s="301"/>
      <c r="G2509" s="302">
        <v>12316.6</v>
      </c>
      <c r="H2509" s="302">
        <v>11416.5</v>
      </c>
      <c r="I2509" s="289">
        <f t="shared" si="38"/>
        <v>92.691976681876483</v>
      </c>
    </row>
    <row r="2510" spans="1:9" s="271" customFormat="1" ht="22.5" x14ac:dyDescent="0.2">
      <c r="A2510" s="300" t="s">
        <v>994</v>
      </c>
      <c r="B2510" s="301">
        <v>948</v>
      </c>
      <c r="C2510" s="301">
        <v>4</v>
      </c>
      <c r="D2510" s="301">
        <v>10</v>
      </c>
      <c r="E2510" s="301">
        <v>1210200010</v>
      </c>
      <c r="F2510" s="301"/>
      <c r="G2510" s="302">
        <v>12316.6</v>
      </c>
      <c r="H2510" s="302">
        <v>11416.5</v>
      </c>
      <c r="I2510" s="289">
        <f t="shared" ref="I2510:I2558" si="39">+H2510/G2510*100</f>
        <v>92.691976681876483</v>
      </c>
    </row>
    <row r="2511" spans="1:9" s="271" customFormat="1" ht="11.25" x14ac:dyDescent="0.2">
      <c r="A2511" s="300" t="s">
        <v>698</v>
      </c>
      <c r="B2511" s="301">
        <v>948</v>
      </c>
      <c r="C2511" s="301">
        <v>4</v>
      </c>
      <c r="D2511" s="301">
        <v>10</v>
      </c>
      <c r="E2511" s="301">
        <v>1210200010</v>
      </c>
      <c r="F2511" s="301">
        <v>200</v>
      </c>
      <c r="G2511" s="302">
        <v>12316.6</v>
      </c>
      <c r="H2511" s="302">
        <v>11416.5</v>
      </c>
      <c r="I2511" s="289">
        <f t="shared" si="39"/>
        <v>92.691976681876483</v>
      </c>
    </row>
    <row r="2512" spans="1:9" s="271" customFormat="1" ht="22.5" x14ac:dyDescent="0.2">
      <c r="A2512" s="300" t="s">
        <v>995</v>
      </c>
      <c r="B2512" s="301">
        <v>948</v>
      </c>
      <c r="C2512" s="301">
        <v>4</v>
      </c>
      <c r="D2512" s="301">
        <v>10</v>
      </c>
      <c r="E2512" s="301">
        <v>1210300000</v>
      </c>
      <c r="F2512" s="301"/>
      <c r="G2512" s="302">
        <v>73128</v>
      </c>
      <c r="H2512" s="302">
        <v>71415.3</v>
      </c>
      <c r="I2512" s="289">
        <f t="shared" si="39"/>
        <v>97.657942238267154</v>
      </c>
    </row>
    <row r="2513" spans="1:9" s="271" customFormat="1" ht="22.5" x14ac:dyDescent="0.2">
      <c r="A2513" s="300" t="s">
        <v>995</v>
      </c>
      <c r="B2513" s="301">
        <v>948</v>
      </c>
      <c r="C2513" s="301">
        <v>4</v>
      </c>
      <c r="D2513" s="301">
        <v>10</v>
      </c>
      <c r="E2513" s="301">
        <v>1210300010</v>
      </c>
      <c r="F2513" s="301"/>
      <c r="G2513" s="302">
        <v>49687.4</v>
      </c>
      <c r="H2513" s="302">
        <v>48440</v>
      </c>
      <c r="I2513" s="289">
        <f t="shared" si="39"/>
        <v>97.489504381392464</v>
      </c>
    </row>
    <row r="2514" spans="1:9" s="271" customFormat="1" ht="11.25" x14ac:dyDescent="0.2">
      <c r="A2514" s="300" t="s">
        <v>698</v>
      </c>
      <c r="B2514" s="301">
        <v>948</v>
      </c>
      <c r="C2514" s="301">
        <v>4</v>
      </c>
      <c r="D2514" s="301">
        <v>10</v>
      </c>
      <c r="E2514" s="301">
        <v>1210300010</v>
      </c>
      <c r="F2514" s="301">
        <v>200</v>
      </c>
      <c r="G2514" s="302">
        <v>49687.4</v>
      </c>
      <c r="H2514" s="302">
        <v>48440</v>
      </c>
      <c r="I2514" s="289">
        <f t="shared" si="39"/>
        <v>97.489504381392464</v>
      </c>
    </row>
    <row r="2515" spans="1:9" s="271" customFormat="1" ht="22.5" x14ac:dyDescent="0.2">
      <c r="A2515" s="300" t="s">
        <v>995</v>
      </c>
      <c r="B2515" s="301">
        <v>948</v>
      </c>
      <c r="C2515" s="301">
        <v>4</v>
      </c>
      <c r="D2515" s="301">
        <v>10</v>
      </c>
      <c r="E2515" s="301">
        <v>1210300190</v>
      </c>
      <c r="F2515" s="301"/>
      <c r="G2515" s="301">
        <v>603.79999999999995</v>
      </c>
      <c r="H2515" s="301">
        <v>564.1</v>
      </c>
      <c r="I2515" s="289">
        <f t="shared" si="39"/>
        <v>93.424975157336874</v>
      </c>
    </row>
    <row r="2516" spans="1:9" s="271" customFormat="1" ht="11.25" x14ac:dyDescent="0.2">
      <c r="A2516" s="300" t="s">
        <v>698</v>
      </c>
      <c r="B2516" s="301">
        <v>948</v>
      </c>
      <c r="C2516" s="301">
        <v>4</v>
      </c>
      <c r="D2516" s="301">
        <v>10</v>
      </c>
      <c r="E2516" s="301">
        <v>1210300190</v>
      </c>
      <c r="F2516" s="301">
        <v>200</v>
      </c>
      <c r="G2516" s="301">
        <v>603.79999999999995</v>
      </c>
      <c r="H2516" s="301">
        <v>564.1</v>
      </c>
      <c r="I2516" s="289">
        <f t="shared" si="39"/>
        <v>93.424975157336874</v>
      </c>
    </row>
    <row r="2517" spans="1:9" s="271" customFormat="1" ht="22.5" x14ac:dyDescent="0.2">
      <c r="A2517" s="300" t="s">
        <v>996</v>
      </c>
      <c r="B2517" s="301">
        <v>948</v>
      </c>
      <c r="C2517" s="301">
        <v>4</v>
      </c>
      <c r="D2517" s="301">
        <v>10</v>
      </c>
      <c r="E2517" s="301">
        <v>1210340040</v>
      </c>
      <c r="F2517" s="301"/>
      <c r="G2517" s="302">
        <v>22836.799999999999</v>
      </c>
      <c r="H2517" s="302">
        <v>22411.200000000001</v>
      </c>
      <c r="I2517" s="289">
        <f t="shared" si="39"/>
        <v>98.136341343795991</v>
      </c>
    </row>
    <row r="2518" spans="1:9" s="271" customFormat="1" ht="11.25" x14ac:dyDescent="0.2">
      <c r="A2518" s="300" t="s">
        <v>713</v>
      </c>
      <c r="B2518" s="301">
        <v>948</v>
      </c>
      <c r="C2518" s="301">
        <v>4</v>
      </c>
      <c r="D2518" s="301">
        <v>10</v>
      </c>
      <c r="E2518" s="301">
        <v>1210340040</v>
      </c>
      <c r="F2518" s="301">
        <v>800</v>
      </c>
      <c r="G2518" s="302">
        <v>22836.799999999999</v>
      </c>
      <c r="H2518" s="302">
        <v>22411.200000000001</v>
      </c>
      <c r="I2518" s="289">
        <f t="shared" si="39"/>
        <v>98.136341343795991</v>
      </c>
    </row>
    <row r="2519" spans="1:9" s="271" customFormat="1" ht="11.25" x14ac:dyDescent="0.2">
      <c r="A2519" s="300" t="s">
        <v>997</v>
      </c>
      <c r="B2519" s="301">
        <v>948</v>
      </c>
      <c r="C2519" s="301">
        <v>4</v>
      </c>
      <c r="D2519" s="301">
        <v>10</v>
      </c>
      <c r="E2519" s="301" t="s">
        <v>998</v>
      </c>
      <c r="F2519" s="301"/>
      <c r="G2519" s="302">
        <v>4464.8999999999996</v>
      </c>
      <c r="H2519" s="302">
        <v>4464.8999999999996</v>
      </c>
      <c r="I2519" s="289">
        <f t="shared" si="39"/>
        <v>100</v>
      </c>
    </row>
    <row r="2520" spans="1:9" s="271" customFormat="1" ht="33.75" x14ac:dyDescent="0.2">
      <c r="A2520" s="300" t="s">
        <v>161</v>
      </c>
      <c r="B2520" s="301">
        <v>948</v>
      </c>
      <c r="C2520" s="301">
        <v>4</v>
      </c>
      <c r="D2520" s="301">
        <v>10</v>
      </c>
      <c r="E2520" s="301" t="s">
        <v>999</v>
      </c>
      <c r="F2520" s="301"/>
      <c r="G2520" s="302">
        <v>4464.8999999999996</v>
      </c>
      <c r="H2520" s="302">
        <v>4464.8999999999996</v>
      </c>
      <c r="I2520" s="289">
        <f t="shared" si="39"/>
        <v>100</v>
      </c>
    </row>
    <row r="2521" spans="1:9" s="271" customFormat="1" ht="11.25" x14ac:dyDescent="0.2">
      <c r="A2521" s="300" t="s">
        <v>698</v>
      </c>
      <c r="B2521" s="301">
        <v>948</v>
      </c>
      <c r="C2521" s="301">
        <v>4</v>
      </c>
      <c r="D2521" s="301">
        <v>10</v>
      </c>
      <c r="E2521" s="301" t="s">
        <v>999</v>
      </c>
      <c r="F2521" s="301">
        <v>200</v>
      </c>
      <c r="G2521" s="302">
        <v>4464.8999999999996</v>
      </c>
      <c r="H2521" s="302">
        <v>4464.8999999999996</v>
      </c>
      <c r="I2521" s="289">
        <f t="shared" si="39"/>
        <v>100</v>
      </c>
    </row>
    <row r="2522" spans="1:9" s="271" customFormat="1" ht="11.25" x14ac:dyDescent="0.2">
      <c r="A2522" s="300" t="s">
        <v>712</v>
      </c>
      <c r="B2522" s="301">
        <v>948</v>
      </c>
      <c r="C2522" s="301">
        <v>4</v>
      </c>
      <c r="D2522" s="301">
        <v>10</v>
      </c>
      <c r="E2522" s="301">
        <v>8900000000</v>
      </c>
      <c r="F2522" s="301"/>
      <c r="G2522" s="302">
        <v>14636.3</v>
      </c>
      <c r="H2522" s="302">
        <v>14178.7</v>
      </c>
      <c r="I2522" s="289">
        <f t="shared" si="39"/>
        <v>96.873526779308989</v>
      </c>
    </row>
    <row r="2523" spans="1:9" s="271" customFormat="1" ht="11.25" x14ac:dyDescent="0.2">
      <c r="A2523" s="300" t="s">
        <v>712</v>
      </c>
      <c r="B2523" s="301">
        <v>948</v>
      </c>
      <c r="C2523" s="301">
        <v>4</v>
      </c>
      <c r="D2523" s="301">
        <v>10</v>
      </c>
      <c r="E2523" s="301">
        <v>8900000110</v>
      </c>
      <c r="F2523" s="301"/>
      <c r="G2523" s="302">
        <v>13494.9</v>
      </c>
      <c r="H2523" s="302">
        <v>13494.9</v>
      </c>
      <c r="I2523" s="289">
        <f t="shared" si="39"/>
        <v>100</v>
      </c>
    </row>
    <row r="2524" spans="1:9" s="271" customFormat="1" ht="33.75" x14ac:dyDescent="0.2">
      <c r="A2524" s="300" t="s">
        <v>695</v>
      </c>
      <c r="B2524" s="301">
        <v>948</v>
      </c>
      <c r="C2524" s="301">
        <v>4</v>
      </c>
      <c r="D2524" s="301">
        <v>10</v>
      </c>
      <c r="E2524" s="301">
        <v>8900000110</v>
      </c>
      <c r="F2524" s="301">
        <v>100</v>
      </c>
      <c r="G2524" s="302">
        <v>13494.9</v>
      </c>
      <c r="H2524" s="302">
        <v>13494.9</v>
      </c>
      <c r="I2524" s="289">
        <f t="shared" si="39"/>
        <v>100</v>
      </c>
    </row>
    <row r="2525" spans="1:9" s="271" customFormat="1" ht="11.25" x14ac:dyDescent="0.2">
      <c r="A2525" s="300" t="s">
        <v>712</v>
      </c>
      <c r="B2525" s="301">
        <v>948</v>
      </c>
      <c r="C2525" s="301">
        <v>4</v>
      </c>
      <c r="D2525" s="301">
        <v>10</v>
      </c>
      <c r="E2525" s="301">
        <v>8900000190</v>
      </c>
      <c r="F2525" s="301"/>
      <c r="G2525" s="302">
        <v>1141.4000000000001</v>
      </c>
      <c r="H2525" s="301">
        <v>683.8</v>
      </c>
      <c r="I2525" s="289">
        <f t="shared" si="39"/>
        <v>59.908883826879268</v>
      </c>
    </row>
    <row r="2526" spans="1:9" s="271" customFormat="1" ht="11.25" x14ac:dyDescent="0.2">
      <c r="A2526" s="300" t="s">
        <v>698</v>
      </c>
      <c r="B2526" s="301">
        <v>948</v>
      </c>
      <c r="C2526" s="301">
        <v>4</v>
      </c>
      <c r="D2526" s="301">
        <v>10</v>
      </c>
      <c r="E2526" s="301">
        <v>8900000190</v>
      </c>
      <c r="F2526" s="301">
        <v>200</v>
      </c>
      <c r="G2526" s="302">
        <v>1128.4000000000001</v>
      </c>
      <c r="H2526" s="301">
        <v>679.8</v>
      </c>
      <c r="I2526" s="289">
        <f t="shared" si="39"/>
        <v>60.244594115561846</v>
      </c>
    </row>
    <row r="2527" spans="1:9" s="271" customFormat="1" ht="11.25" x14ac:dyDescent="0.2">
      <c r="A2527" s="300" t="s">
        <v>713</v>
      </c>
      <c r="B2527" s="301">
        <v>948</v>
      </c>
      <c r="C2527" s="301">
        <v>4</v>
      </c>
      <c r="D2527" s="301">
        <v>10</v>
      </c>
      <c r="E2527" s="301">
        <v>8900000190</v>
      </c>
      <c r="F2527" s="301">
        <v>800</v>
      </c>
      <c r="G2527" s="301">
        <v>13</v>
      </c>
      <c r="H2527" s="301">
        <v>4</v>
      </c>
      <c r="I2527" s="289">
        <f t="shared" si="39"/>
        <v>30.76923076923077</v>
      </c>
    </row>
    <row r="2528" spans="1:9" s="271" customFormat="1" ht="11.25" x14ac:dyDescent="0.2">
      <c r="A2528" s="300" t="s">
        <v>1617</v>
      </c>
      <c r="B2528" s="301">
        <v>948</v>
      </c>
      <c r="C2528" s="301">
        <v>12</v>
      </c>
      <c r="D2528" s="301"/>
      <c r="E2528" s="301"/>
      <c r="F2528" s="301"/>
      <c r="G2528" s="302">
        <v>75370</v>
      </c>
      <c r="H2528" s="302">
        <v>72639.3</v>
      </c>
      <c r="I2528" s="289">
        <f t="shared" si="39"/>
        <v>96.376940427225691</v>
      </c>
    </row>
    <row r="2529" spans="1:9" s="271" customFormat="1" ht="11.25" x14ac:dyDescent="0.2">
      <c r="A2529" s="300" t="s">
        <v>1618</v>
      </c>
      <c r="B2529" s="301">
        <v>948</v>
      </c>
      <c r="C2529" s="301">
        <v>12</v>
      </c>
      <c r="D2529" s="301">
        <v>1</v>
      </c>
      <c r="E2529" s="301"/>
      <c r="F2529" s="301"/>
      <c r="G2529" s="302">
        <v>18423.2</v>
      </c>
      <c r="H2529" s="302">
        <v>18148.599999999999</v>
      </c>
      <c r="I2529" s="289">
        <f t="shared" si="39"/>
        <v>98.509488036823129</v>
      </c>
    </row>
    <row r="2530" spans="1:9" s="271" customFormat="1" ht="22.5" x14ac:dyDescent="0.2">
      <c r="A2530" s="300" t="s">
        <v>834</v>
      </c>
      <c r="B2530" s="301">
        <v>948</v>
      </c>
      <c r="C2530" s="301">
        <v>12</v>
      </c>
      <c r="D2530" s="301">
        <v>1</v>
      </c>
      <c r="E2530" s="301">
        <v>1200000000</v>
      </c>
      <c r="F2530" s="301"/>
      <c r="G2530" s="302">
        <v>18423.2</v>
      </c>
      <c r="H2530" s="302">
        <v>18148.599999999999</v>
      </c>
      <c r="I2530" s="289">
        <f t="shared" si="39"/>
        <v>98.509488036823129</v>
      </c>
    </row>
    <row r="2531" spans="1:9" s="271" customFormat="1" ht="22.5" x14ac:dyDescent="0.2">
      <c r="A2531" s="300" t="s">
        <v>1619</v>
      </c>
      <c r="B2531" s="301">
        <v>948</v>
      </c>
      <c r="C2531" s="301">
        <v>12</v>
      </c>
      <c r="D2531" s="301">
        <v>1</v>
      </c>
      <c r="E2531" s="301">
        <v>1240000000</v>
      </c>
      <c r="F2531" s="301"/>
      <c r="G2531" s="302">
        <v>18423.2</v>
      </c>
      <c r="H2531" s="302">
        <v>18148.599999999999</v>
      </c>
      <c r="I2531" s="289">
        <f t="shared" si="39"/>
        <v>98.509488036823129</v>
      </c>
    </row>
    <row r="2532" spans="1:9" s="271" customFormat="1" ht="22.5" x14ac:dyDescent="0.2">
      <c r="A2532" s="300" t="s">
        <v>1620</v>
      </c>
      <c r="B2532" s="301">
        <v>948</v>
      </c>
      <c r="C2532" s="301">
        <v>12</v>
      </c>
      <c r="D2532" s="301">
        <v>1</v>
      </c>
      <c r="E2532" s="301">
        <v>1240100000</v>
      </c>
      <c r="F2532" s="301"/>
      <c r="G2532" s="302">
        <v>18423.2</v>
      </c>
      <c r="H2532" s="302">
        <v>18148.599999999999</v>
      </c>
      <c r="I2532" s="289">
        <f t="shared" si="39"/>
        <v>98.509488036823129</v>
      </c>
    </row>
    <row r="2533" spans="1:9" s="271" customFormat="1" ht="22.5" x14ac:dyDescent="0.2">
      <c r="A2533" s="300" t="s">
        <v>1621</v>
      </c>
      <c r="B2533" s="301">
        <v>948</v>
      </c>
      <c r="C2533" s="301">
        <v>12</v>
      </c>
      <c r="D2533" s="301">
        <v>1</v>
      </c>
      <c r="E2533" s="301">
        <v>1240140050</v>
      </c>
      <c r="F2533" s="301"/>
      <c r="G2533" s="302">
        <v>18423.2</v>
      </c>
      <c r="H2533" s="302">
        <v>18148.599999999999</v>
      </c>
      <c r="I2533" s="289">
        <f t="shared" si="39"/>
        <v>98.509488036823129</v>
      </c>
    </row>
    <row r="2534" spans="1:9" s="271" customFormat="1" ht="22.5" x14ac:dyDescent="0.2">
      <c r="A2534" s="300" t="s">
        <v>724</v>
      </c>
      <c r="B2534" s="301">
        <v>948</v>
      </c>
      <c r="C2534" s="301">
        <v>12</v>
      </c>
      <c r="D2534" s="301">
        <v>1</v>
      </c>
      <c r="E2534" s="301">
        <v>1240140050</v>
      </c>
      <c r="F2534" s="301">
        <v>600</v>
      </c>
      <c r="G2534" s="302">
        <v>18423.2</v>
      </c>
      <c r="H2534" s="302">
        <v>18148.599999999999</v>
      </c>
      <c r="I2534" s="289">
        <f t="shared" si="39"/>
        <v>98.509488036823129</v>
      </c>
    </row>
    <row r="2535" spans="1:9" s="271" customFormat="1" ht="11.25" x14ac:dyDescent="0.2">
      <c r="A2535" s="300" t="s">
        <v>1622</v>
      </c>
      <c r="B2535" s="301">
        <v>948</v>
      </c>
      <c r="C2535" s="301">
        <v>12</v>
      </c>
      <c r="D2535" s="301">
        <v>2</v>
      </c>
      <c r="E2535" s="301"/>
      <c r="F2535" s="301"/>
      <c r="G2535" s="302">
        <v>56666.8</v>
      </c>
      <c r="H2535" s="302">
        <v>54233.7</v>
      </c>
      <c r="I2535" s="289">
        <f t="shared" si="39"/>
        <v>95.706304220460652</v>
      </c>
    </row>
    <row r="2536" spans="1:9" s="271" customFormat="1" ht="22.5" x14ac:dyDescent="0.2">
      <c r="A2536" s="300" t="s">
        <v>834</v>
      </c>
      <c r="B2536" s="301">
        <v>948</v>
      </c>
      <c r="C2536" s="301">
        <v>12</v>
      </c>
      <c r="D2536" s="301">
        <v>2</v>
      </c>
      <c r="E2536" s="301">
        <v>1200000000</v>
      </c>
      <c r="F2536" s="301"/>
      <c r="G2536" s="302">
        <v>56206.8</v>
      </c>
      <c r="H2536" s="302">
        <v>53810.7</v>
      </c>
      <c r="I2536" s="289">
        <f t="shared" si="39"/>
        <v>95.736992677042622</v>
      </c>
    </row>
    <row r="2537" spans="1:9" s="271" customFormat="1" ht="22.5" x14ac:dyDescent="0.2">
      <c r="A2537" s="300" t="s">
        <v>1619</v>
      </c>
      <c r="B2537" s="301">
        <v>948</v>
      </c>
      <c r="C2537" s="301">
        <v>12</v>
      </c>
      <c r="D2537" s="301">
        <v>2</v>
      </c>
      <c r="E2537" s="301">
        <v>1240000000</v>
      </c>
      <c r="F2537" s="301"/>
      <c r="G2537" s="302">
        <v>56206.8</v>
      </c>
      <c r="H2537" s="302">
        <v>53810.7</v>
      </c>
      <c r="I2537" s="289">
        <f t="shared" si="39"/>
        <v>95.736992677042622</v>
      </c>
    </row>
    <row r="2538" spans="1:9" s="271" customFormat="1" ht="22.5" x14ac:dyDescent="0.2">
      <c r="A2538" s="300" t="s">
        <v>1620</v>
      </c>
      <c r="B2538" s="301">
        <v>948</v>
      </c>
      <c r="C2538" s="301">
        <v>12</v>
      </c>
      <c r="D2538" s="301">
        <v>2</v>
      </c>
      <c r="E2538" s="301">
        <v>1240100000</v>
      </c>
      <c r="F2538" s="301"/>
      <c r="G2538" s="302">
        <v>54606.8</v>
      </c>
      <c r="H2538" s="302">
        <v>53810.7</v>
      </c>
      <c r="I2538" s="289">
        <f t="shared" si="39"/>
        <v>98.542122959045386</v>
      </c>
    </row>
    <row r="2539" spans="1:9" s="271" customFormat="1" ht="22.5" x14ac:dyDescent="0.2">
      <c r="A2539" s="300" t="s">
        <v>1620</v>
      </c>
      <c r="B2539" s="301">
        <v>948</v>
      </c>
      <c r="C2539" s="301">
        <v>12</v>
      </c>
      <c r="D2539" s="301">
        <v>2</v>
      </c>
      <c r="E2539" s="301">
        <v>1240100000</v>
      </c>
      <c r="F2539" s="301"/>
      <c r="G2539" s="301">
        <v>678</v>
      </c>
      <c r="H2539" s="301">
        <v>514</v>
      </c>
      <c r="I2539" s="289">
        <f t="shared" si="39"/>
        <v>75.811209439528028</v>
      </c>
    </row>
    <row r="2540" spans="1:9" s="271" customFormat="1" ht="11.25" x14ac:dyDescent="0.2">
      <c r="A2540" s="300" t="s">
        <v>698</v>
      </c>
      <c r="B2540" s="301">
        <v>948</v>
      </c>
      <c r="C2540" s="301">
        <v>12</v>
      </c>
      <c r="D2540" s="301">
        <v>2</v>
      </c>
      <c r="E2540" s="301">
        <v>1240100000</v>
      </c>
      <c r="F2540" s="301">
        <v>200</v>
      </c>
      <c r="G2540" s="301">
        <v>678</v>
      </c>
      <c r="H2540" s="301">
        <v>514</v>
      </c>
      <c r="I2540" s="289">
        <f t="shared" si="39"/>
        <v>75.811209439528028</v>
      </c>
    </row>
    <row r="2541" spans="1:9" s="271" customFormat="1" ht="22.5" x14ac:dyDescent="0.2">
      <c r="A2541" s="300" t="s">
        <v>1621</v>
      </c>
      <c r="B2541" s="301">
        <v>948</v>
      </c>
      <c r="C2541" s="301">
        <v>12</v>
      </c>
      <c r="D2541" s="301">
        <v>2</v>
      </c>
      <c r="E2541" s="301">
        <v>1240140060</v>
      </c>
      <c r="F2541" s="301"/>
      <c r="G2541" s="302">
        <v>53928.800000000003</v>
      </c>
      <c r="H2541" s="302">
        <v>53296.7</v>
      </c>
      <c r="I2541" s="289">
        <f t="shared" si="39"/>
        <v>98.827899007580356</v>
      </c>
    </row>
    <row r="2542" spans="1:9" s="271" customFormat="1" ht="22.5" x14ac:dyDescent="0.2">
      <c r="A2542" s="300" t="s">
        <v>724</v>
      </c>
      <c r="B2542" s="301">
        <v>948</v>
      </c>
      <c r="C2542" s="301">
        <v>12</v>
      </c>
      <c r="D2542" s="301">
        <v>2</v>
      </c>
      <c r="E2542" s="301">
        <v>1240140060</v>
      </c>
      <c r="F2542" s="301">
        <v>600</v>
      </c>
      <c r="G2542" s="302">
        <v>53928.800000000003</v>
      </c>
      <c r="H2542" s="302">
        <v>53296.7</v>
      </c>
      <c r="I2542" s="289">
        <f t="shared" si="39"/>
        <v>98.827899007580356</v>
      </c>
    </row>
    <row r="2543" spans="1:9" s="271" customFormat="1" ht="22.5" x14ac:dyDescent="0.2">
      <c r="A2543" s="300" t="s">
        <v>1623</v>
      </c>
      <c r="B2543" s="301">
        <v>948</v>
      </c>
      <c r="C2543" s="301">
        <v>12</v>
      </c>
      <c r="D2543" s="301">
        <v>2</v>
      </c>
      <c r="E2543" s="301">
        <v>1240200000</v>
      </c>
      <c r="F2543" s="301"/>
      <c r="G2543" s="302">
        <v>1600</v>
      </c>
      <c r="H2543" s="301">
        <v>0</v>
      </c>
      <c r="I2543" s="289">
        <f t="shared" si="39"/>
        <v>0</v>
      </c>
    </row>
    <row r="2544" spans="1:9" s="271" customFormat="1" ht="22.5" x14ac:dyDescent="0.2">
      <c r="A2544" s="300" t="s">
        <v>1624</v>
      </c>
      <c r="B2544" s="301">
        <v>948</v>
      </c>
      <c r="C2544" s="301">
        <v>12</v>
      </c>
      <c r="D2544" s="301">
        <v>2</v>
      </c>
      <c r="E2544" s="301">
        <v>1240260010</v>
      </c>
      <c r="F2544" s="301"/>
      <c r="G2544" s="302">
        <v>1600</v>
      </c>
      <c r="H2544" s="301">
        <v>0</v>
      </c>
      <c r="I2544" s="289">
        <f t="shared" si="39"/>
        <v>0</v>
      </c>
    </row>
    <row r="2545" spans="1:9" s="271" customFormat="1" ht="22.5" x14ac:dyDescent="0.2">
      <c r="A2545" s="300" t="s">
        <v>724</v>
      </c>
      <c r="B2545" s="301">
        <v>948</v>
      </c>
      <c r="C2545" s="301">
        <v>12</v>
      </c>
      <c r="D2545" s="301">
        <v>2</v>
      </c>
      <c r="E2545" s="301">
        <v>1240260010</v>
      </c>
      <c r="F2545" s="301">
        <v>600</v>
      </c>
      <c r="G2545" s="301">
        <v>550</v>
      </c>
      <c r="H2545" s="301">
        <v>0</v>
      </c>
      <c r="I2545" s="289">
        <f t="shared" si="39"/>
        <v>0</v>
      </c>
    </row>
    <row r="2546" spans="1:9" s="271" customFormat="1" ht="11.25" x14ac:dyDescent="0.2">
      <c r="A2546" s="300" t="s">
        <v>713</v>
      </c>
      <c r="B2546" s="301">
        <v>948</v>
      </c>
      <c r="C2546" s="301">
        <v>12</v>
      </c>
      <c r="D2546" s="301">
        <v>2</v>
      </c>
      <c r="E2546" s="301">
        <v>1240260010</v>
      </c>
      <c r="F2546" s="301">
        <v>800</v>
      </c>
      <c r="G2546" s="302">
        <v>1050</v>
      </c>
      <c r="H2546" s="301">
        <v>0</v>
      </c>
      <c r="I2546" s="289">
        <f t="shared" si="39"/>
        <v>0</v>
      </c>
    </row>
    <row r="2547" spans="1:9" s="271" customFormat="1" ht="11.25" x14ac:dyDescent="0.2">
      <c r="A2547" s="300" t="s">
        <v>1351</v>
      </c>
      <c r="B2547" s="301">
        <v>948</v>
      </c>
      <c r="C2547" s="301">
        <v>12</v>
      </c>
      <c r="D2547" s="301">
        <v>2</v>
      </c>
      <c r="E2547" s="301">
        <v>1400000000</v>
      </c>
      <c r="F2547" s="301"/>
      <c r="G2547" s="301">
        <v>460</v>
      </c>
      <c r="H2547" s="301">
        <v>423</v>
      </c>
      <c r="I2547" s="289">
        <f t="shared" si="39"/>
        <v>91.956521739130437</v>
      </c>
    </row>
    <row r="2548" spans="1:9" s="271" customFormat="1" ht="22.5" x14ac:dyDescent="0.2">
      <c r="A2548" s="300" t="s">
        <v>1352</v>
      </c>
      <c r="B2548" s="301">
        <v>948</v>
      </c>
      <c r="C2548" s="301">
        <v>12</v>
      </c>
      <c r="D2548" s="301">
        <v>2</v>
      </c>
      <c r="E2548" s="301">
        <v>1420000000</v>
      </c>
      <c r="F2548" s="301"/>
      <c r="G2548" s="301">
        <v>460</v>
      </c>
      <c r="H2548" s="301">
        <v>423</v>
      </c>
      <c r="I2548" s="289">
        <f t="shared" si="39"/>
        <v>91.956521739130437</v>
      </c>
    </row>
    <row r="2549" spans="1:9" s="271" customFormat="1" ht="22.5" x14ac:dyDescent="0.2">
      <c r="A2549" s="300" t="s">
        <v>1353</v>
      </c>
      <c r="B2549" s="301">
        <v>948</v>
      </c>
      <c r="C2549" s="301">
        <v>12</v>
      </c>
      <c r="D2549" s="301">
        <v>2</v>
      </c>
      <c r="E2549" s="301">
        <v>1420020150</v>
      </c>
      <c r="F2549" s="301"/>
      <c r="G2549" s="301">
        <v>460</v>
      </c>
      <c r="H2549" s="301">
        <v>423</v>
      </c>
      <c r="I2549" s="289">
        <f t="shared" si="39"/>
        <v>91.956521739130437</v>
      </c>
    </row>
    <row r="2550" spans="1:9" s="271" customFormat="1" ht="11.25" x14ac:dyDescent="0.2">
      <c r="A2550" s="300" t="s">
        <v>698</v>
      </c>
      <c r="B2550" s="301">
        <v>948</v>
      </c>
      <c r="C2550" s="301">
        <v>12</v>
      </c>
      <c r="D2550" s="301">
        <v>2</v>
      </c>
      <c r="E2550" s="301">
        <v>1420020150</v>
      </c>
      <c r="F2550" s="301">
        <v>200</v>
      </c>
      <c r="G2550" s="301">
        <v>460</v>
      </c>
      <c r="H2550" s="301">
        <v>423</v>
      </c>
      <c r="I2550" s="289">
        <f t="shared" si="39"/>
        <v>91.956521739130437</v>
      </c>
    </row>
    <row r="2551" spans="1:9" s="271" customFormat="1" ht="11.25" x14ac:dyDescent="0.2">
      <c r="A2551" s="300" t="s">
        <v>1625</v>
      </c>
      <c r="B2551" s="301">
        <v>948</v>
      </c>
      <c r="C2551" s="301">
        <v>12</v>
      </c>
      <c r="D2551" s="301">
        <v>4</v>
      </c>
      <c r="E2551" s="301"/>
      <c r="F2551" s="301"/>
      <c r="G2551" s="301">
        <v>280</v>
      </c>
      <c r="H2551" s="301">
        <v>257</v>
      </c>
      <c r="I2551" s="289">
        <f t="shared" si="39"/>
        <v>91.785714285714278</v>
      </c>
    </row>
    <row r="2552" spans="1:9" s="271" customFormat="1" ht="22.5" x14ac:dyDescent="0.2">
      <c r="A2552" s="300" t="s">
        <v>1265</v>
      </c>
      <c r="B2552" s="301">
        <v>948</v>
      </c>
      <c r="C2552" s="301">
        <v>12</v>
      </c>
      <c r="D2552" s="301">
        <v>4</v>
      </c>
      <c r="E2552" s="301">
        <v>2700000000</v>
      </c>
      <c r="F2552" s="301"/>
      <c r="G2552" s="301">
        <v>280</v>
      </c>
      <c r="H2552" s="301">
        <v>257</v>
      </c>
      <c r="I2552" s="289">
        <f t="shared" si="39"/>
        <v>91.785714285714278</v>
      </c>
    </row>
    <row r="2553" spans="1:9" s="271" customFormat="1" ht="33.75" x14ac:dyDescent="0.2">
      <c r="A2553" s="300" t="s">
        <v>1626</v>
      </c>
      <c r="B2553" s="301">
        <v>948</v>
      </c>
      <c r="C2553" s="301">
        <v>12</v>
      </c>
      <c r="D2553" s="301">
        <v>4</v>
      </c>
      <c r="E2553" s="301">
        <v>2700004000</v>
      </c>
      <c r="F2553" s="301"/>
      <c r="G2553" s="301">
        <v>257.8</v>
      </c>
      <c r="H2553" s="301">
        <v>257</v>
      </c>
      <c r="I2553" s="289">
        <f t="shared" si="39"/>
        <v>99.68968192397206</v>
      </c>
    </row>
    <row r="2554" spans="1:9" s="271" customFormat="1" ht="11.25" x14ac:dyDescent="0.2">
      <c r="A2554" s="300" t="s">
        <v>698</v>
      </c>
      <c r="B2554" s="301">
        <v>948</v>
      </c>
      <c r="C2554" s="301">
        <v>12</v>
      </c>
      <c r="D2554" s="301">
        <v>4</v>
      </c>
      <c r="E2554" s="301">
        <v>2700004000</v>
      </c>
      <c r="F2554" s="301">
        <v>200</v>
      </c>
      <c r="G2554" s="301">
        <v>257.8</v>
      </c>
      <c r="H2554" s="301">
        <v>257</v>
      </c>
      <c r="I2554" s="289">
        <f t="shared" si="39"/>
        <v>99.68968192397206</v>
      </c>
    </row>
    <row r="2555" spans="1:9" s="271" customFormat="1" ht="22.5" x14ac:dyDescent="0.2">
      <c r="A2555" s="300" t="s">
        <v>1266</v>
      </c>
      <c r="B2555" s="301">
        <v>948</v>
      </c>
      <c r="C2555" s="301">
        <v>12</v>
      </c>
      <c r="D2555" s="301">
        <v>4</v>
      </c>
      <c r="E2555" s="301">
        <v>2700100000</v>
      </c>
      <c r="F2555" s="301"/>
      <c r="G2555" s="301">
        <v>22.2</v>
      </c>
      <c r="H2555" s="301">
        <v>0</v>
      </c>
      <c r="I2555" s="289">
        <f t="shared" si="39"/>
        <v>0</v>
      </c>
    </row>
    <row r="2556" spans="1:9" s="271" customFormat="1" ht="33.75" x14ac:dyDescent="0.2">
      <c r="A2556" s="300" t="s">
        <v>1626</v>
      </c>
      <c r="B2556" s="301">
        <v>948</v>
      </c>
      <c r="C2556" s="301">
        <v>12</v>
      </c>
      <c r="D2556" s="301">
        <v>4</v>
      </c>
      <c r="E2556" s="301">
        <v>2700104000</v>
      </c>
      <c r="F2556" s="301"/>
      <c r="G2556" s="301">
        <v>22.2</v>
      </c>
      <c r="H2556" s="301">
        <v>0</v>
      </c>
      <c r="I2556" s="289">
        <f t="shared" si="39"/>
        <v>0</v>
      </c>
    </row>
    <row r="2557" spans="1:9" s="271" customFormat="1" ht="11.25" x14ac:dyDescent="0.2">
      <c r="A2557" s="300" t="s">
        <v>698</v>
      </c>
      <c r="B2557" s="301">
        <v>948</v>
      </c>
      <c r="C2557" s="301">
        <v>12</v>
      </c>
      <c r="D2557" s="301">
        <v>4</v>
      </c>
      <c r="E2557" s="301">
        <v>2700104000</v>
      </c>
      <c r="F2557" s="301">
        <v>200</v>
      </c>
      <c r="G2557" s="301">
        <v>22.2</v>
      </c>
      <c r="H2557" s="301">
        <v>0</v>
      </c>
      <c r="I2557" s="289">
        <f t="shared" si="39"/>
        <v>0</v>
      </c>
    </row>
  </sheetData>
  <autoFilter ref="A13:J2557"/>
  <mergeCells count="3">
    <mergeCell ref="H5:I5"/>
    <mergeCell ref="A6:I6"/>
    <mergeCell ref="A7:I7"/>
  </mergeCells>
  <pageMargins left="0.27559055118110237" right="0.15748031496062992" top="0.39370078740157483" bottom="0.15748031496062992" header="0" footer="0"/>
  <pageSetup paperSize="9" scale="77" fitToHeight="81"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7"/>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1923</v>
      </c>
    </row>
    <row r="2" spans="1:5" ht="15.75" x14ac:dyDescent="0.25">
      <c r="A2" s="469"/>
      <c r="C2" s="393"/>
      <c r="D2" s="393"/>
      <c r="E2" s="395" t="s">
        <v>1914</v>
      </c>
    </row>
    <row r="3" spans="1:5" ht="15.75" x14ac:dyDescent="0.25">
      <c r="A3" s="469"/>
      <c r="B3" s="469"/>
      <c r="C3" s="393"/>
      <c r="D3" s="399"/>
      <c r="E3" s="399"/>
    </row>
    <row r="4" spans="1:5" ht="19.5" customHeight="1" x14ac:dyDescent="0.25">
      <c r="A4" s="470" t="s">
        <v>1673</v>
      </c>
      <c r="B4" s="470"/>
      <c r="C4" s="470"/>
      <c r="D4" s="470"/>
      <c r="E4" s="470"/>
    </row>
    <row r="5" spans="1:5" ht="51.75" customHeight="1" x14ac:dyDescent="0.2">
      <c r="A5" s="486" t="s">
        <v>1924</v>
      </c>
      <c r="B5" s="486"/>
      <c r="C5" s="486"/>
      <c r="D5" s="486"/>
      <c r="E5" s="486"/>
    </row>
    <row r="6" spans="1:5" ht="15.75" x14ac:dyDescent="0.25">
      <c r="A6" s="472"/>
      <c r="B6" s="472"/>
      <c r="E6" s="473" t="s">
        <v>1675</v>
      </c>
    </row>
    <row r="7" spans="1:5" ht="35.25" customHeight="1" x14ac:dyDescent="0.2">
      <c r="A7" s="429" t="s">
        <v>1676</v>
      </c>
      <c r="B7" s="429" t="s">
        <v>5</v>
      </c>
      <c r="C7" s="430" t="s">
        <v>1804</v>
      </c>
      <c r="D7" s="533" t="s">
        <v>43</v>
      </c>
      <c r="E7" s="534" t="s">
        <v>53</v>
      </c>
    </row>
    <row r="8" spans="1:5" ht="16.5" customHeight="1" x14ac:dyDescent="0.25">
      <c r="A8" s="474">
        <v>1</v>
      </c>
      <c r="B8" s="475" t="s">
        <v>1806</v>
      </c>
      <c r="C8" s="463">
        <v>8000</v>
      </c>
      <c r="D8" s="463">
        <v>8000</v>
      </c>
      <c r="E8" s="535">
        <f>D8/C8*100</f>
        <v>100</v>
      </c>
    </row>
    <row r="9" spans="1:5" ht="15.75" x14ac:dyDescent="0.25">
      <c r="A9" s="477">
        <v>2</v>
      </c>
      <c r="B9" s="475" t="s">
        <v>1807</v>
      </c>
      <c r="C9" s="463">
        <v>8000</v>
      </c>
      <c r="D9" s="463">
        <v>8000</v>
      </c>
      <c r="E9" s="536">
        <f t="shared" ref="E9:E23" si="0">D9/C9*100</f>
        <v>100</v>
      </c>
    </row>
    <row r="10" spans="1:5" ht="15.75" x14ac:dyDescent="0.25">
      <c r="A10" s="477">
        <v>3</v>
      </c>
      <c r="B10" s="475" t="s">
        <v>1808</v>
      </c>
      <c r="C10" s="463">
        <v>7999.9999999999991</v>
      </c>
      <c r="D10" s="463">
        <v>7999.9999899999993</v>
      </c>
      <c r="E10" s="536">
        <f t="shared" si="0"/>
        <v>99.999999875</v>
      </c>
    </row>
    <row r="11" spans="1:5" ht="15.75" x14ac:dyDescent="0.25">
      <c r="A11" s="477">
        <v>4</v>
      </c>
      <c r="B11" s="475" t="s">
        <v>1809</v>
      </c>
      <c r="C11" s="463">
        <v>8000</v>
      </c>
      <c r="D11" s="463">
        <v>8000</v>
      </c>
      <c r="E11" s="536">
        <f t="shared" si="0"/>
        <v>100</v>
      </c>
    </row>
    <row r="12" spans="1:5" ht="15.75" x14ac:dyDescent="0.25">
      <c r="A12" s="477">
        <v>5</v>
      </c>
      <c r="B12" s="475" t="s">
        <v>1810</v>
      </c>
      <c r="C12" s="463">
        <v>8000</v>
      </c>
      <c r="D12" s="463">
        <v>7999.9733300000007</v>
      </c>
      <c r="E12" s="536">
        <f t="shared" si="0"/>
        <v>99.999666625000003</v>
      </c>
    </row>
    <row r="13" spans="1:5" ht="15.75" x14ac:dyDescent="0.25">
      <c r="A13" s="477">
        <v>6</v>
      </c>
      <c r="B13" s="475" t="s">
        <v>1811</v>
      </c>
      <c r="C13" s="463">
        <v>5771.7</v>
      </c>
      <c r="D13" s="463">
        <v>5771.7</v>
      </c>
      <c r="E13" s="536">
        <f t="shared" si="0"/>
        <v>100</v>
      </c>
    </row>
    <row r="14" spans="1:5" ht="15.75" x14ac:dyDescent="0.25">
      <c r="A14" s="477">
        <v>7</v>
      </c>
      <c r="B14" s="475" t="s">
        <v>1812</v>
      </c>
      <c r="C14" s="463">
        <v>6000</v>
      </c>
      <c r="D14" s="463">
        <v>5999.8286600000001</v>
      </c>
      <c r="E14" s="536">
        <f t="shared" si="0"/>
        <v>99.997144333333338</v>
      </c>
    </row>
    <row r="15" spans="1:5" ht="15.75" x14ac:dyDescent="0.25">
      <c r="A15" s="477">
        <v>8</v>
      </c>
      <c r="B15" s="475" t="s">
        <v>1813</v>
      </c>
      <c r="C15" s="463">
        <v>8000</v>
      </c>
      <c r="D15" s="463">
        <v>8000</v>
      </c>
      <c r="E15" s="536">
        <f t="shared" si="0"/>
        <v>100</v>
      </c>
    </row>
    <row r="16" spans="1:5" ht="15.75" x14ac:dyDescent="0.25">
      <c r="A16" s="477">
        <v>9</v>
      </c>
      <c r="B16" s="475" t="s">
        <v>1814</v>
      </c>
      <c r="C16" s="463">
        <v>8000</v>
      </c>
      <c r="D16" s="463">
        <v>8000</v>
      </c>
      <c r="E16" s="536">
        <f t="shared" si="0"/>
        <v>100</v>
      </c>
    </row>
    <row r="17" spans="1:5" ht="15.75" x14ac:dyDescent="0.25">
      <c r="A17" s="477">
        <v>10</v>
      </c>
      <c r="B17" s="475" t="s">
        <v>1815</v>
      </c>
      <c r="C17" s="463">
        <v>6000</v>
      </c>
      <c r="D17" s="463">
        <v>6000</v>
      </c>
      <c r="E17" s="536">
        <f t="shared" si="0"/>
        <v>100</v>
      </c>
    </row>
    <row r="18" spans="1:5" ht="15.75" x14ac:dyDescent="0.25">
      <c r="A18" s="477">
        <v>11</v>
      </c>
      <c r="B18" s="475" t="s">
        <v>1816</v>
      </c>
      <c r="C18" s="463">
        <v>8000</v>
      </c>
      <c r="D18" s="463">
        <v>8000</v>
      </c>
      <c r="E18" s="536">
        <f t="shared" si="0"/>
        <v>100</v>
      </c>
    </row>
    <row r="19" spans="1:5" ht="15.75" x14ac:dyDescent="0.25">
      <c r="A19" s="477">
        <v>12</v>
      </c>
      <c r="B19" s="475" t="s">
        <v>1817</v>
      </c>
      <c r="C19" s="463">
        <v>4000</v>
      </c>
      <c r="D19" s="463">
        <v>4000</v>
      </c>
      <c r="E19" s="536">
        <f t="shared" si="0"/>
        <v>100</v>
      </c>
    </row>
    <row r="20" spans="1:5" ht="15.75" x14ac:dyDescent="0.25">
      <c r="A20" s="477">
        <v>13</v>
      </c>
      <c r="B20" s="475" t="s">
        <v>1829</v>
      </c>
      <c r="C20" s="463">
        <v>6000</v>
      </c>
      <c r="D20" s="463">
        <v>5999.9813299999996</v>
      </c>
      <c r="E20" s="536">
        <f t="shared" si="0"/>
        <v>99.999688833333323</v>
      </c>
    </row>
    <row r="21" spans="1:5" ht="15.75" x14ac:dyDescent="0.25">
      <c r="A21" s="477">
        <v>14</v>
      </c>
      <c r="B21" s="475" t="s">
        <v>1818</v>
      </c>
      <c r="C21" s="463">
        <v>8000</v>
      </c>
      <c r="D21" s="463">
        <v>8000</v>
      </c>
      <c r="E21" s="536">
        <f t="shared" si="0"/>
        <v>100</v>
      </c>
    </row>
    <row r="22" spans="1:5" ht="15.75" x14ac:dyDescent="0.25">
      <c r="A22" s="477">
        <v>15</v>
      </c>
      <c r="B22" s="475" t="s">
        <v>1819</v>
      </c>
      <c r="C22" s="463">
        <v>6000</v>
      </c>
      <c r="D22" s="463">
        <v>6000</v>
      </c>
      <c r="E22" s="536">
        <f t="shared" si="0"/>
        <v>100</v>
      </c>
    </row>
    <row r="23" spans="1:5" ht="15.75" x14ac:dyDescent="0.25">
      <c r="A23" s="477">
        <v>16</v>
      </c>
      <c r="B23" s="475" t="s">
        <v>1820</v>
      </c>
      <c r="C23" s="463">
        <v>6000</v>
      </c>
      <c r="D23" s="463">
        <v>5762.4533100000008</v>
      </c>
      <c r="E23" s="536">
        <f t="shared" si="0"/>
        <v>96.040888500000008</v>
      </c>
    </row>
    <row r="24" spans="1:5" ht="15.75" x14ac:dyDescent="0.25">
      <c r="A24" s="477">
        <v>17</v>
      </c>
      <c r="B24" s="475" t="s">
        <v>1821</v>
      </c>
      <c r="C24" s="463">
        <v>6000</v>
      </c>
      <c r="D24" s="463">
        <v>5746.7568799999999</v>
      </c>
      <c r="E24" s="536">
        <f>D24/C24*100</f>
        <v>95.77928133333333</v>
      </c>
    </row>
    <row r="25" spans="1:5" ht="15.75" x14ac:dyDescent="0.25">
      <c r="A25" s="479"/>
      <c r="B25" s="475"/>
      <c r="C25" s="463"/>
      <c r="D25" s="463"/>
      <c r="E25" s="536"/>
    </row>
    <row r="26" spans="1:5" ht="19.5" customHeight="1" x14ac:dyDescent="0.25">
      <c r="A26" s="482"/>
      <c r="B26" s="483" t="s">
        <v>1823</v>
      </c>
      <c r="C26" s="484">
        <f>SUM(C8:C25)</f>
        <v>117771.7</v>
      </c>
      <c r="D26" s="484">
        <f>SUM(D8:D25)</f>
        <v>117280.69349999999</v>
      </c>
      <c r="E26" s="537">
        <f>D26/C26*100</f>
        <v>99.583086174352573</v>
      </c>
    </row>
    <row r="27" spans="1:5" ht="15.75" x14ac:dyDescent="0.25">
      <c r="A27" s="469"/>
      <c r="B27"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1925</v>
      </c>
    </row>
    <row r="2" spans="1:5" ht="15.75" x14ac:dyDescent="0.25">
      <c r="A2" s="469"/>
      <c r="C2" s="393"/>
      <c r="D2" s="393"/>
      <c r="E2" s="395" t="s">
        <v>1914</v>
      </c>
    </row>
    <row r="3" spans="1:5" ht="15.75" x14ac:dyDescent="0.25">
      <c r="A3" s="469"/>
      <c r="B3" s="469"/>
      <c r="C3" s="393"/>
      <c r="D3" s="399"/>
      <c r="E3" s="399"/>
    </row>
    <row r="4" spans="1:5" ht="19.5" customHeight="1" x14ac:dyDescent="0.25">
      <c r="A4" s="470" t="s">
        <v>1673</v>
      </c>
      <c r="B4" s="470"/>
      <c r="C4" s="470"/>
      <c r="D4" s="470"/>
      <c r="E4" s="470"/>
    </row>
    <row r="5" spans="1:5" ht="49.5" customHeight="1" x14ac:dyDescent="0.2">
      <c r="A5" s="486" t="s">
        <v>1926</v>
      </c>
      <c r="B5" s="486"/>
      <c r="C5" s="486"/>
      <c r="D5" s="486"/>
      <c r="E5" s="486"/>
    </row>
    <row r="6" spans="1:5" ht="15.75" x14ac:dyDescent="0.25">
      <c r="A6" s="472"/>
      <c r="B6" s="472"/>
      <c r="E6" s="473" t="s">
        <v>1675</v>
      </c>
    </row>
    <row r="7" spans="1:5" ht="35.25" customHeight="1" x14ac:dyDescent="0.2">
      <c r="A7" s="429" t="s">
        <v>1676</v>
      </c>
      <c r="B7" s="429" t="s">
        <v>5</v>
      </c>
      <c r="C7" s="430" t="s">
        <v>1804</v>
      </c>
      <c r="D7" s="533" t="s">
        <v>43</v>
      </c>
      <c r="E7" s="430" t="s">
        <v>53</v>
      </c>
    </row>
    <row r="8" spans="1:5" ht="16.5" hidden="1" customHeight="1" x14ac:dyDescent="0.25">
      <c r="A8" s="474">
        <v>1</v>
      </c>
      <c r="B8" s="475" t="s">
        <v>1806</v>
      </c>
      <c r="C8" s="463"/>
      <c r="D8" s="463"/>
      <c r="E8" s="535" t="e">
        <f>D8/C8*100</f>
        <v>#DIV/0!</v>
      </c>
    </row>
    <row r="9" spans="1:5" ht="15.75" hidden="1" x14ac:dyDescent="0.25">
      <c r="A9" s="477">
        <v>2</v>
      </c>
      <c r="B9" s="475" t="s">
        <v>1807</v>
      </c>
      <c r="C9" s="463"/>
      <c r="D9" s="463"/>
      <c r="E9" s="536" t="e">
        <f t="shared" ref="E9:E26" si="0">D9/C9*100</f>
        <v>#DIV/0!</v>
      </c>
    </row>
    <row r="10" spans="1:5" ht="15.75" hidden="1" x14ac:dyDescent="0.25">
      <c r="A10" s="477">
        <v>3</v>
      </c>
      <c r="B10" s="475" t="s">
        <v>1808</v>
      </c>
      <c r="C10" s="463"/>
      <c r="D10" s="463"/>
      <c r="E10" s="536" t="e">
        <f t="shared" si="0"/>
        <v>#DIV/0!</v>
      </c>
    </row>
    <row r="11" spans="1:5" ht="15.75" hidden="1" x14ac:dyDescent="0.25">
      <c r="A11" s="477">
        <v>4</v>
      </c>
      <c r="B11" s="475" t="s">
        <v>1809</v>
      </c>
      <c r="C11" s="463"/>
      <c r="D11" s="463"/>
      <c r="E11" s="536" t="e">
        <f t="shared" si="0"/>
        <v>#DIV/0!</v>
      </c>
    </row>
    <row r="12" spans="1:5" ht="15.75" hidden="1" x14ac:dyDescent="0.25">
      <c r="A12" s="477">
        <v>5</v>
      </c>
      <c r="B12" s="475" t="s">
        <v>1810</v>
      </c>
      <c r="C12" s="463"/>
      <c r="D12" s="463"/>
      <c r="E12" s="536" t="e">
        <f t="shared" si="0"/>
        <v>#DIV/0!</v>
      </c>
    </row>
    <row r="13" spans="1:5" ht="15.75" hidden="1" x14ac:dyDescent="0.25">
      <c r="A13" s="477">
        <v>6</v>
      </c>
      <c r="B13" s="475" t="s">
        <v>1811</v>
      </c>
      <c r="C13" s="463"/>
      <c r="D13" s="463"/>
      <c r="E13" s="536" t="e">
        <f t="shared" si="0"/>
        <v>#DIV/0!</v>
      </c>
    </row>
    <row r="14" spans="1:5" ht="15.75" hidden="1" x14ac:dyDescent="0.25">
      <c r="A14" s="477">
        <v>7</v>
      </c>
      <c r="B14" s="475" t="s">
        <v>1812</v>
      </c>
      <c r="C14" s="463"/>
      <c r="D14" s="463"/>
      <c r="E14" s="536" t="e">
        <f t="shared" si="0"/>
        <v>#DIV/0!</v>
      </c>
    </row>
    <row r="15" spans="1:5" ht="15.75" hidden="1" x14ac:dyDescent="0.25">
      <c r="A15" s="477">
        <v>8</v>
      </c>
      <c r="B15" s="475" t="s">
        <v>1813</v>
      </c>
      <c r="C15" s="463"/>
      <c r="D15" s="463"/>
      <c r="E15" s="536" t="e">
        <f t="shared" si="0"/>
        <v>#DIV/0!</v>
      </c>
    </row>
    <row r="16" spans="1:5" ht="15.75" hidden="1" x14ac:dyDescent="0.25">
      <c r="A16" s="477">
        <v>9</v>
      </c>
      <c r="B16" s="475" t="s">
        <v>1814</v>
      </c>
      <c r="C16" s="463"/>
      <c r="D16" s="463"/>
      <c r="E16" s="536" t="e">
        <f t="shared" si="0"/>
        <v>#DIV/0!</v>
      </c>
    </row>
    <row r="17" spans="1:6" ht="15.75" hidden="1" x14ac:dyDescent="0.25">
      <c r="A17" s="477">
        <v>10</v>
      </c>
      <c r="B17" s="475" t="s">
        <v>1815</v>
      </c>
      <c r="C17" s="463"/>
      <c r="D17" s="463"/>
      <c r="E17" s="536" t="e">
        <f t="shared" si="0"/>
        <v>#DIV/0!</v>
      </c>
    </row>
    <row r="18" spans="1:6" ht="15.75" hidden="1" x14ac:dyDescent="0.25">
      <c r="A18" s="477">
        <v>11</v>
      </c>
      <c r="B18" s="475" t="s">
        <v>1816</v>
      </c>
      <c r="C18" s="463"/>
      <c r="D18" s="463"/>
      <c r="E18" s="536" t="e">
        <f t="shared" si="0"/>
        <v>#DIV/0!</v>
      </c>
    </row>
    <row r="19" spans="1:6" ht="15.75" hidden="1" x14ac:dyDescent="0.25">
      <c r="A19" s="477">
        <v>12</v>
      </c>
      <c r="B19" s="475" t="s">
        <v>1817</v>
      </c>
      <c r="C19" s="463"/>
      <c r="D19" s="463"/>
      <c r="E19" s="536" t="e">
        <f t="shared" si="0"/>
        <v>#DIV/0!</v>
      </c>
    </row>
    <row r="20" spans="1:6" ht="15.75" hidden="1" x14ac:dyDescent="0.25">
      <c r="A20" s="477">
        <v>13</v>
      </c>
      <c r="B20" s="475" t="s">
        <v>1829</v>
      </c>
      <c r="C20" s="463"/>
      <c r="D20" s="463"/>
      <c r="E20" s="536" t="e">
        <f t="shared" si="0"/>
        <v>#DIV/0!</v>
      </c>
    </row>
    <row r="21" spans="1:6" ht="15.75" hidden="1" x14ac:dyDescent="0.25">
      <c r="A21" s="477">
        <v>14</v>
      </c>
      <c r="B21" s="475" t="s">
        <v>1818</v>
      </c>
      <c r="C21" s="463"/>
      <c r="D21" s="463"/>
      <c r="E21" s="536" t="e">
        <f t="shared" si="0"/>
        <v>#DIV/0!</v>
      </c>
    </row>
    <row r="22" spans="1:6" ht="15.75" hidden="1" x14ac:dyDescent="0.25">
      <c r="A22" s="477">
        <v>15</v>
      </c>
      <c r="B22" s="475" t="s">
        <v>1819</v>
      </c>
      <c r="C22" s="463"/>
      <c r="D22" s="463"/>
      <c r="E22" s="536" t="e">
        <f t="shared" si="0"/>
        <v>#DIV/0!</v>
      </c>
    </row>
    <row r="23" spans="1:6" ht="15.75" hidden="1" x14ac:dyDescent="0.25">
      <c r="A23" s="477">
        <v>16</v>
      </c>
      <c r="B23" s="475" t="s">
        <v>1820</v>
      </c>
      <c r="C23" s="463"/>
      <c r="D23" s="463"/>
      <c r="E23" s="536" t="e">
        <f t="shared" si="0"/>
        <v>#DIV/0!</v>
      </c>
    </row>
    <row r="24" spans="1:6" ht="15.75" hidden="1" x14ac:dyDescent="0.25">
      <c r="A24" s="477">
        <v>17</v>
      </c>
      <c r="B24" s="475" t="s">
        <v>1821</v>
      </c>
      <c r="C24" s="463"/>
      <c r="D24" s="463"/>
      <c r="E24" s="536" t="e">
        <f t="shared" si="0"/>
        <v>#DIV/0!</v>
      </c>
    </row>
    <row r="25" spans="1:6" ht="15.75" hidden="1" x14ac:dyDescent="0.25">
      <c r="A25" s="477">
        <v>18</v>
      </c>
      <c r="B25" s="475" t="s">
        <v>1822</v>
      </c>
      <c r="C25" s="463"/>
      <c r="D25" s="463"/>
      <c r="E25" s="536" t="e">
        <f t="shared" si="0"/>
        <v>#DIV/0!</v>
      </c>
    </row>
    <row r="26" spans="1:6" ht="15.75" x14ac:dyDescent="0.25">
      <c r="A26" s="477">
        <v>1</v>
      </c>
      <c r="B26" s="475" t="s">
        <v>1811</v>
      </c>
      <c r="C26" s="463">
        <v>10130.490000000002</v>
      </c>
      <c r="D26" s="463">
        <v>9944.3008899999986</v>
      </c>
      <c r="E26" s="536">
        <f t="shared" si="0"/>
        <v>98.162091764564181</v>
      </c>
      <c r="F26" s="481"/>
    </row>
    <row r="27" spans="1:6" ht="15.75" x14ac:dyDescent="0.25">
      <c r="A27" s="479"/>
      <c r="B27" s="475"/>
      <c r="C27" s="463"/>
      <c r="D27" s="463"/>
      <c r="E27" s="536"/>
    </row>
    <row r="28" spans="1:6" ht="19.5" customHeight="1" x14ac:dyDescent="0.25">
      <c r="A28" s="482"/>
      <c r="B28" s="483" t="s">
        <v>1823</v>
      </c>
      <c r="C28" s="484">
        <f>SUM(C8:C27)</f>
        <v>10130.490000000002</v>
      </c>
      <c r="D28" s="484">
        <f>SUM(D8:D27)</f>
        <v>9944.3008899999986</v>
      </c>
      <c r="E28" s="537">
        <f>D28/C28*100</f>
        <v>98.162091764564181</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7"/>
  <sheetViews>
    <sheetView view="pageBreakPreview" zoomScaleNormal="100" zoomScaleSheetLayoutView="100" workbookViewId="0">
      <selection activeCell="B55" sqref="B55"/>
    </sheetView>
  </sheetViews>
  <sheetFormatPr defaultRowHeight="12.75" x14ac:dyDescent="0.2"/>
  <cols>
    <col min="1" max="1" width="5" customWidth="1"/>
    <col min="2" max="2" width="29.42578125" customWidth="1"/>
    <col min="3" max="3" width="16" customWidth="1"/>
    <col min="4" max="4" width="13.28515625" customWidth="1"/>
    <col min="5" max="5" width="15.85546875" customWidth="1"/>
    <col min="257" max="257" width="5" customWidth="1"/>
    <col min="258" max="258" width="29.42578125" customWidth="1"/>
    <col min="259" max="259" width="16" customWidth="1"/>
    <col min="260" max="260" width="13.28515625" customWidth="1"/>
    <col min="261" max="261" width="15.85546875" customWidth="1"/>
    <col min="513" max="513" width="5" customWidth="1"/>
    <col min="514" max="514" width="29.42578125" customWidth="1"/>
    <col min="515" max="515" width="16" customWidth="1"/>
    <col min="516" max="516" width="13.28515625" customWidth="1"/>
    <col min="517" max="517" width="15.85546875" customWidth="1"/>
    <col min="769" max="769" width="5" customWidth="1"/>
    <col min="770" max="770" width="29.42578125" customWidth="1"/>
    <col min="771" max="771" width="16" customWidth="1"/>
    <col min="772" max="772" width="13.28515625" customWidth="1"/>
    <col min="773" max="773" width="15.85546875" customWidth="1"/>
    <col min="1025" max="1025" width="5" customWidth="1"/>
    <col min="1026" max="1026" width="29.42578125" customWidth="1"/>
    <col min="1027" max="1027" width="16" customWidth="1"/>
    <col min="1028" max="1028" width="13.28515625" customWidth="1"/>
    <col min="1029" max="1029" width="15.85546875" customWidth="1"/>
    <col min="1281" max="1281" width="5" customWidth="1"/>
    <col min="1282" max="1282" width="29.42578125" customWidth="1"/>
    <col min="1283" max="1283" width="16" customWidth="1"/>
    <col min="1284" max="1284" width="13.28515625" customWidth="1"/>
    <col min="1285" max="1285" width="15.85546875" customWidth="1"/>
    <col min="1537" max="1537" width="5" customWidth="1"/>
    <col min="1538" max="1538" width="29.42578125" customWidth="1"/>
    <col min="1539" max="1539" width="16" customWidth="1"/>
    <col min="1540" max="1540" width="13.28515625" customWidth="1"/>
    <col min="1541" max="1541" width="15.85546875" customWidth="1"/>
    <col min="1793" max="1793" width="5" customWidth="1"/>
    <col min="1794" max="1794" width="29.42578125" customWidth="1"/>
    <col min="1795" max="1795" width="16" customWidth="1"/>
    <col min="1796" max="1796" width="13.28515625" customWidth="1"/>
    <col min="1797" max="1797" width="15.85546875" customWidth="1"/>
    <col min="2049" max="2049" width="5" customWidth="1"/>
    <col min="2050" max="2050" width="29.42578125" customWidth="1"/>
    <col min="2051" max="2051" width="16" customWidth="1"/>
    <col min="2052" max="2052" width="13.28515625" customWidth="1"/>
    <col min="2053" max="2053" width="15.85546875" customWidth="1"/>
    <col min="2305" max="2305" width="5" customWidth="1"/>
    <col min="2306" max="2306" width="29.42578125" customWidth="1"/>
    <col min="2307" max="2307" width="16" customWidth="1"/>
    <col min="2308" max="2308" width="13.28515625" customWidth="1"/>
    <col min="2309" max="2309" width="15.85546875" customWidth="1"/>
    <col min="2561" max="2561" width="5" customWidth="1"/>
    <col min="2562" max="2562" width="29.42578125" customWidth="1"/>
    <col min="2563" max="2563" width="16" customWidth="1"/>
    <col min="2564" max="2564" width="13.28515625" customWidth="1"/>
    <col min="2565" max="2565" width="15.85546875" customWidth="1"/>
    <col min="2817" max="2817" width="5" customWidth="1"/>
    <col min="2818" max="2818" width="29.42578125" customWidth="1"/>
    <col min="2819" max="2819" width="16" customWidth="1"/>
    <col min="2820" max="2820" width="13.28515625" customWidth="1"/>
    <col min="2821" max="2821" width="15.85546875" customWidth="1"/>
    <col min="3073" max="3073" width="5" customWidth="1"/>
    <col min="3074" max="3074" width="29.42578125" customWidth="1"/>
    <col min="3075" max="3075" width="16" customWidth="1"/>
    <col min="3076" max="3076" width="13.28515625" customWidth="1"/>
    <col min="3077" max="3077" width="15.85546875" customWidth="1"/>
    <col min="3329" max="3329" width="5" customWidth="1"/>
    <col min="3330" max="3330" width="29.42578125" customWidth="1"/>
    <col min="3331" max="3331" width="16" customWidth="1"/>
    <col min="3332" max="3332" width="13.28515625" customWidth="1"/>
    <col min="3333" max="3333" width="15.85546875" customWidth="1"/>
    <col min="3585" max="3585" width="5" customWidth="1"/>
    <col min="3586" max="3586" width="29.42578125" customWidth="1"/>
    <col min="3587" max="3587" width="16" customWidth="1"/>
    <col min="3588" max="3588" width="13.28515625" customWidth="1"/>
    <col min="3589" max="3589" width="15.85546875" customWidth="1"/>
    <col min="3841" max="3841" width="5" customWidth="1"/>
    <col min="3842" max="3842" width="29.42578125" customWidth="1"/>
    <col min="3843" max="3843" width="16" customWidth="1"/>
    <col min="3844" max="3844" width="13.28515625" customWidth="1"/>
    <col min="3845" max="3845" width="15.85546875" customWidth="1"/>
    <col min="4097" max="4097" width="5" customWidth="1"/>
    <col min="4098" max="4098" width="29.42578125" customWidth="1"/>
    <col min="4099" max="4099" width="16" customWidth="1"/>
    <col min="4100" max="4100" width="13.28515625" customWidth="1"/>
    <col min="4101" max="4101" width="15.85546875" customWidth="1"/>
    <col min="4353" max="4353" width="5" customWidth="1"/>
    <col min="4354" max="4354" width="29.42578125" customWidth="1"/>
    <col min="4355" max="4355" width="16" customWidth="1"/>
    <col min="4356" max="4356" width="13.28515625" customWidth="1"/>
    <col min="4357" max="4357" width="15.85546875" customWidth="1"/>
    <col min="4609" max="4609" width="5" customWidth="1"/>
    <col min="4610" max="4610" width="29.42578125" customWidth="1"/>
    <col min="4611" max="4611" width="16" customWidth="1"/>
    <col min="4612" max="4612" width="13.28515625" customWidth="1"/>
    <col min="4613" max="4613" width="15.85546875" customWidth="1"/>
    <col min="4865" max="4865" width="5" customWidth="1"/>
    <col min="4866" max="4866" width="29.42578125" customWidth="1"/>
    <col min="4867" max="4867" width="16" customWidth="1"/>
    <col min="4868" max="4868" width="13.28515625" customWidth="1"/>
    <col min="4869" max="4869" width="15.85546875" customWidth="1"/>
    <col min="5121" max="5121" width="5" customWidth="1"/>
    <col min="5122" max="5122" width="29.42578125" customWidth="1"/>
    <col min="5123" max="5123" width="16" customWidth="1"/>
    <col min="5124" max="5124" width="13.28515625" customWidth="1"/>
    <col min="5125" max="5125" width="15.85546875" customWidth="1"/>
    <col min="5377" max="5377" width="5" customWidth="1"/>
    <col min="5378" max="5378" width="29.42578125" customWidth="1"/>
    <col min="5379" max="5379" width="16" customWidth="1"/>
    <col min="5380" max="5380" width="13.28515625" customWidth="1"/>
    <col min="5381" max="5381" width="15.85546875" customWidth="1"/>
    <col min="5633" max="5633" width="5" customWidth="1"/>
    <col min="5634" max="5634" width="29.42578125" customWidth="1"/>
    <col min="5635" max="5635" width="16" customWidth="1"/>
    <col min="5636" max="5636" width="13.28515625" customWidth="1"/>
    <col min="5637" max="5637" width="15.85546875" customWidth="1"/>
    <col min="5889" max="5889" width="5" customWidth="1"/>
    <col min="5890" max="5890" width="29.42578125" customWidth="1"/>
    <col min="5891" max="5891" width="16" customWidth="1"/>
    <col min="5892" max="5892" width="13.28515625" customWidth="1"/>
    <col min="5893" max="5893" width="15.85546875" customWidth="1"/>
    <col min="6145" max="6145" width="5" customWidth="1"/>
    <col min="6146" max="6146" width="29.42578125" customWidth="1"/>
    <col min="6147" max="6147" width="16" customWidth="1"/>
    <col min="6148" max="6148" width="13.28515625" customWidth="1"/>
    <col min="6149" max="6149" width="15.85546875" customWidth="1"/>
    <col min="6401" max="6401" width="5" customWidth="1"/>
    <col min="6402" max="6402" width="29.42578125" customWidth="1"/>
    <col min="6403" max="6403" width="16" customWidth="1"/>
    <col min="6404" max="6404" width="13.28515625" customWidth="1"/>
    <col min="6405" max="6405" width="15.85546875" customWidth="1"/>
    <col min="6657" max="6657" width="5" customWidth="1"/>
    <col min="6658" max="6658" width="29.42578125" customWidth="1"/>
    <col min="6659" max="6659" width="16" customWidth="1"/>
    <col min="6660" max="6660" width="13.28515625" customWidth="1"/>
    <col min="6661" max="6661" width="15.85546875" customWidth="1"/>
    <col min="6913" max="6913" width="5" customWidth="1"/>
    <col min="6914" max="6914" width="29.42578125" customWidth="1"/>
    <col min="6915" max="6915" width="16" customWidth="1"/>
    <col min="6916" max="6916" width="13.28515625" customWidth="1"/>
    <col min="6917" max="6917" width="15.85546875" customWidth="1"/>
    <col min="7169" max="7169" width="5" customWidth="1"/>
    <col min="7170" max="7170" width="29.42578125" customWidth="1"/>
    <col min="7171" max="7171" width="16" customWidth="1"/>
    <col min="7172" max="7172" width="13.28515625" customWidth="1"/>
    <col min="7173" max="7173" width="15.85546875" customWidth="1"/>
    <col min="7425" max="7425" width="5" customWidth="1"/>
    <col min="7426" max="7426" width="29.42578125" customWidth="1"/>
    <col min="7427" max="7427" width="16" customWidth="1"/>
    <col min="7428" max="7428" width="13.28515625" customWidth="1"/>
    <col min="7429" max="7429" width="15.85546875" customWidth="1"/>
    <col min="7681" max="7681" width="5" customWidth="1"/>
    <col min="7682" max="7682" width="29.42578125" customWidth="1"/>
    <col min="7683" max="7683" width="16" customWidth="1"/>
    <col min="7684" max="7684" width="13.28515625" customWidth="1"/>
    <col min="7685" max="7685" width="15.85546875" customWidth="1"/>
    <col min="7937" max="7937" width="5" customWidth="1"/>
    <col min="7938" max="7938" width="29.42578125" customWidth="1"/>
    <col min="7939" max="7939" width="16" customWidth="1"/>
    <col min="7940" max="7940" width="13.28515625" customWidth="1"/>
    <col min="7941" max="7941" width="15.85546875" customWidth="1"/>
    <col min="8193" max="8193" width="5" customWidth="1"/>
    <col min="8194" max="8194" width="29.42578125" customWidth="1"/>
    <col min="8195" max="8195" width="16" customWidth="1"/>
    <col min="8196" max="8196" width="13.28515625" customWidth="1"/>
    <col min="8197" max="8197" width="15.85546875" customWidth="1"/>
    <col min="8449" max="8449" width="5" customWidth="1"/>
    <col min="8450" max="8450" width="29.42578125" customWidth="1"/>
    <col min="8451" max="8451" width="16" customWidth="1"/>
    <col min="8452" max="8452" width="13.28515625" customWidth="1"/>
    <col min="8453" max="8453" width="15.85546875" customWidth="1"/>
    <col min="8705" max="8705" width="5" customWidth="1"/>
    <col min="8706" max="8706" width="29.42578125" customWidth="1"/>
    <col min="8707" max="8707" width="16" customWidth="1"/>
    <col min="8708" max="8708" width="13.28515625" customWidth="1"/>
    <col min="8709" max="8709" width="15.85546875" customWidth="1"/>
    <col min="8961" max="8961" width="5" customWidth="1"/>
    <col min="8962" max="8962" width="29.42578125" customWidth="1"/>
    <col min="8963" max="8963" width="16" customWidth="1"/>
    <col min="8964" max="8964" width="13.28515625" customWidth="1"/>
    <col min="8965" max="8965" width="15.85546875" customWidth="1"/>
    <col min="9217" max="9217" width="5" customWidth="1"/>
    <col min="9218" max="9218" width="29.42578125" customWidth="1"/>
    <col min="9219" max="9219" width="16" customWidth="1"/>
    <col min="9220" max="9220" width="13.28515625" customWidth="1"/>
    <col min="9221" max="9221" width="15.85546875" customWidth="1"/>
    <col min="9473" max="9473" width="5" customWidth="1"/>
    <col min="9474" max="9474" width="29.42578125" customWidth="1"/>
    <col min="9475" max="9475" width="16" customWidth="1"/>
    <col min="9476" max="9476" width="13.28515625" customWidth="1"/>
    <col min="9477" max="9477" width="15.85546875" customWidth="1"/>
    <col min="9729" max="9729" width="5" customWidth="1"/>
    <col min="9730" max="9730" width="29.42578125" customWidth="1"/>
    <col min="9731" max="9731" width="16" customWidth="1"/>
    <col min="9732" max="9732" width="13.28515625" customWidth="1"/>
    <col min="9733" max="9733" width="15.85546875" customWidth="1"/>
    <col min="9985" max="9985" width="5" customWidth="1"/>
    <col min="9986" max="9986" width="29.42578125" customWidth="1"/>
    <col min="9987" max="9987" width="16" customWidth="1"/>
    <col min="9988" max="9988" width="13.28515625" customWidth="1"/>
    <col min="9989" max="9989" width="15.85546875" customWidth="1"/>
    <col min="10241" max="10241" width="5" customWidth="1"/>
    <col min="10242" max="10242" width="29.42578125" customWidth="1"/>
    <col min="10243" max="10243" width="16" customWidth="1"/>
    <col min="10244" max="10244" width="13.28515625" customWidth="1"/>
    <col min="10245" max="10245" width="15.85546875" customWidth="1"/>
    <col min="10497" max="10497" width="5" customWidth="1"/>
    <col min="10498" max="10498" width="29.42578125" customWidth="1"/>
    <col min="10499" max="10499" width="16" customWidth="1"/>
    <col min="10500" max="10500" width="13.28515625" customWidth="1"/>
    <col min="10501" max="10501" width="15.85546875" customWidth="1"/>
    <col min="10753" max="10753" width="5" customWidth="1"/>
    <col min="10754" max="10754" width="29.42578125" customWidth="1"/>
    <col min="10755" max="10755" width="16" customWidth="1"/>
    <col min="10756" max="10756" width="13.28515625" customWidth="1"/>
    <col min="10757" max="10757" width="15.85546875" customWidth="1"/>
    <col min="11009" max="11009" width="5" customWidth="1"/>
    <col min="11010" max="11010" width="29.42578125" customWidth="1"/>
    <col min="11011" max="11011" width="16" customWidth="1"/>
    <col min="11012" max="11012" width="13.28515625" customWidth="1"/>
    <col min="11013" max="11013" width="15.85546875" customWidth="1"/>
    <col min="11265" max="11265" width="5" customWidth="1"/>
    <col min="11266" max="11266" width="29.42578125" customWidth="1"/>
    <col min="11267" max="11267" width="16" customWidth="1"/>
    <col min="11268" max="11268" width="13.28515625" customWidth="1"/>
    <col min="11269" max="11269" width="15.85546875" customWidth="1"/>
    <col min="11521" max="11521" width="5" customWidth="1"/>
    <col min="11522" max="11522" width="29.42578125" customWidth="1"/>
    <col min="11523" max="11523" width="16" customWidth="1"/>
    <col min="11524" max="11524" width="13.28515625" customWidth="1"/>
    <col min="11525" max="11525" width="15.85546875" customWidth="1"/>
    <col min="11777" max="11777" width="5" customWidth="1"/>
    <col min="11778" max="11778" width="29.42578125" customWidth="1"/>
    <col min="11779" max="11779" width="16" customWidth="1"/>
    <col min="11780" max="11780" width="13.28515625" customWidth="1"/>
    <col min="11781" max="11781" width="15.85546875" customWidth="1"/>
    <col min="12033" max="12033" width="5" customWidth="1"/>
    <col min="12034" max="12034" width="29.42578125" customWidth="1"/>
    <col min="12035" max="12035" width="16" customWidth="1"/>
    <col min="12036" max="12036" width="13.28515625" customWidth="1"/>
    <col min="12037" max="12037" width="15.85546875" customWidth="1"/>
    <col min="12289" max="12289" width="5" customWidth="1"/>
    <col min="12290" max="12290" width="29.42578125" customWidth="1"/>
    <col min="12291" max="12291" width="16" customWidth="1"/>
    <col min="12292" max="12292" width="13.28515625" customWidth="1"/>
    <col min="12293" max="12293" width="15.85546875" customWidth="1"/>
    <col min="12545" max="12545" width="5" customWidth="1"/>
    <col min="12546" max="12546" width="29.42578125" customWidth="1"/>
    <col min="12547" max="12547" width="16" customWidth="1"/>
    <col min="12548" max="12548" width="13.28515625" customWidth="1"/>
    <col min="12549" max="12549" width="15.85546875" customWidth="1"/>
    <col min="12801" max="12801" width="5" customWidth="1"/>
    <col min="12802" max="12802" width="29.42578125" customWidth="1"/>
    <col min="12803" max="12803" width="16" customWidth="1"/>
    <col min="12804" max="12804" width="13.28515625" customWidth="1"/>
    <col min="12805" max="12805" width="15.85546875" customWidth="1"/>
    <col min="13057" max="13057" width="5" customWidth="1"/>
    <col min="13058" max="13058" width="29.42578125" customWidth="1"/>
    <col min="13059" max="13059" width="16" customWidth="1"/>
    <col min="13060" max="13060" width="13.28515625" customWidth="1"/>
    <col min="13061" max="13061" width="15.85546875" customWidth="1"/>
    <col min="13313" max="13313" width="5" customWidth="1"/>
    <col min="13314" max="13314" width="29.42578125" customWidth="1"/>
    <col min="13315" max="13315" width="16" customWidth="1"/>
    <col min="13316" max="13316" width="13.28515625" customWidth="1"/>
    <col min="13317" max="13317" width="15.85546875" customWidth="1"/>
    <col min="13569" max="13569" width="5" customWidth="1"/>
    <col min="13570" max="13570" width="29.42578125" customWidth="1"/>
    <col min="13571" max="13571" width="16" customWidth="1"/>
    <col min="13572" max="13572" width="13.28515625" customWidth="1"/>
    <col min="13573" max="13573" width="15.85546875" customWidth="1"/>
    <col min="13825" max="13825" width="5" customWidth="1"/>
    <col min="13826" max="13826" width="29.42578125" customWidth="1"/>
    <col min="13827" max="13827" width="16" customWidth="1"/>
    <col min="13828" max="13828" width="13.28515625" customWidth="1"/>
    <col min="13829" max="13829" width="15.85546875" customWidth="1"/>
    <col min="14081" max="14081" width="5" customWidth="1"/>
    <col min="14082" max="14082" width="29.42578125" customWidth="1"/>
    <col min="14083" max="14083" width="16" customWidth="1"/>
    <col min="14084" max="14084" width="13.28515625" customWidth="1"/>
    <col min="14085" max="14085" width="15.85546875" customWidth="1"/>
    <col min="14337" max="14337" width="5" customWidth="1"/>
    <col min="14338" max="14338" width="29.42578125" customWidth="1"/>
    <col min="14339" max="14339" width="16" customWidth="1"/>
    <col min="14340" max="14340" width="13.28515625" customWidth="1"/>
    <col min="14341" max="14341" width="15.85546875" customWidth="1"/>
    <col min="14593" max="14593" width="5" customWidth="1"/>
    <col min="14594" max="14594" width="29.42578125" customWidth="1"/>
    <col min="14595" max="14595" width="16" customWidth="1"/>
    <col min="14596" max="14596" width="13.28515625" customWidth="1"/>
    <col min="14597" max="14597" width="15.85546875" customWidth="1"/>
    <col min="14849" max="14849" width="5" customWidth="1"/>
    <col min="14850" max="14850" width="29.42578125" customWidth="1"/>
    <col min="14851" max="14851" width="16" customWidth="1"/>
    <col min="14852" max="14852" width="13.28515625" customWidth="1"/>
    <col min="14853" max="14853" width="15.85546875" customWidth="1"/>
    <col min="15105" max="15105" width="5" customWidth="1"/>
    <col min="15106" max="15106" width="29.42578125" customWidth="1"/>
    <col min="15107" max="15107" width="16" customWidth="1"/>
    <col min="15108" max="15108" width="13.28515625" customWidth="1"/>
    <col min="15109" max="15109" width="15.85546875" customWidth="1"/>
    <col min="15361" max="15361" width="5" customWidth="1"/>
    <col min="15362" max="15362" width="29.42578125" customWidth="1"/>
    <col min="15363" max="15363" width="16" customWidth="1"/>
    <col min="15364" max="15364" width="13.28515625" customWidth="1"/>
    <col min="15365" max="15365" width="15.85546875" customWidth="1"/>
    <col min="15617" max="15617" width="5" customWidth="1"/>
    <col min="15618" max="15618" width="29.42578125" customWidth="1"/>
    <col min="15619" max="15619" width="16" customWidth="1"/>
    <col min="15620" max="15620" width="13.28515625" customWidth="1"/>
    <col min="15621" max="15621" width="15.85546875" customWidth="1"/>
    <col min="15873" max="15873" width="5" customWidth="1"/>
    <col min="15874" max="15874" width="29.42578125" customWidth="1"/>
    <col min="15875" max="15875" width="16" customWidth="1"/>
    <col min="15876" max="15876" width="13.28515625" customWidth="1"/>
    <col min="15877" max="15877" width="15.85546875" customWidth="1"/>
    <col min="16129" max="16129" width="5" customWidth="1"/>
    <col min="16130" max="16130" width="29.42578125" customWidth="1"/>
    <col min="16131" max="16131" width="16" customWidth="1"/>
    <col min="16132" max="16132" width="13.28515625" customWidth="1"/>
    <col min="16133" max="16133" width="15.85546875" customWidth="1"/>
  </cols>
  <sheetData>
    <row r="1" spans="1:5" ht="15.75" x14ac:dyDescent="0.25">
      <c r="A1" s="469"/>
      <c r="C1" s="393"/>
      <c r="D1" s="393"/>
      <c r="E1" s="399" t="s">
        <v>1891</v>
      </c>
    </row>
    <row r="2" spans="1:5" ht="15.75" x14ac:dyDescent="0.25">
      <c r="A2" s="469"/>
      <c r="C2" s="393"/>
      <c r="D2" s="393"/>
      <c r="E2" s="395" t="s">
        <v>1914</v>
      </c>
    </row>
    <row r="3" spans="1:5" ht="15.75" x14ac:dyDescent="0.25">
      <c r="A3" s="469"/>
      <c r="B3" s="469"/>
      <c r="C3" s="393"/>
      <c r="D3" s="399"/>
      <c r="E3" s="399"/>
    </row>
    <row r="4" spans="1:5" ht="19.5" customHeight="1" x14ac:dyDescent="0.25">
      <c r="A4" s="470" t="s">
        <v>1673</v>
      </c>
      <c r="B4" s="470"/>
      <c r="C4" s="470"/>
      <c r="D4" s="470"/>
      <c r="E4" s="470"/>
    </row>
    <row r="5" spans="1:5" ht="48" customHeight="1" x14ac:dyDescent="0.2">
      <c r="A5" s="486" t="s">
        <v>1927</v>
      </c>
      <c r="B5" s="486"/>
      <c r="C5" s="486"/>
      <c r="D5" s="486"/>
      <c r="E5" s="486"/>
    </row>
    <row r="6" spans="1:5" ht="15.75" x14ac:dyDescent="0.25">
      <c r="A6" s="472"/>
      <c r="B6" s="472"/>
      <c r="E6" s="473" t="s">
        <v>1675</v>
      </c>
    </row>
    <row r="7" spans="1:5" ht="35.25" customHeight="1" x14ac:dyDescent="0.2">
      <c r="A7" s="429" t="s">
        <v>1676</v>
      </c>
      <c r="B7" s="429" t="s">
        <v>5</v>
      </c>
      <c r="C7" s="430" t="s">
        <v>1804</v>
      </c>
      <c r="D7" s="533" t="s">
        <v>43</v>
      </c>
      <c r="E7" s="534" t="s">
        <v>53</v>
      </c>
    </row>
    <row r="8" spans="1:5" ht="16.5" customHeight="1" x14ac:dyDescent="0.25">
      <c r="A8" s="474">
        <v>1</v>
      </c>
      <c r="B8" s="475" t="s">
        <v>1806</v>
      </c>
      <c r="C8" s="463">
        <v>1320</v>
      </c>
      <c r="D8" s="463">
        <v>1320</v>
      </c>
      <c r="E8" s="535">
        <f>D8/C8*100</f>
        <v>100</v>
      </c>
    </row>
    <row r="9" spans="1:5" ht="15.75" x14ac:dyDescent="0.25">
      <c r="A9" s="477">
        <v>2</v>
      </c>
      <c r="B9" s="475" t="s">
        <v>1807</v>
      </c>
      <c r="C9" s="463">
        <v>2310</v>
      </c>
      <c r="D9" s="463">
        <v>2310</v>
      </c>
      <c r="E9" s="536">
        <f t="shared" ref="E9:E24" si="0">D9/C9*100</f>
        <v>100</v>
      </c>
    </row>
    <row r="10" spans="1:5" ht="15.75" x14ac:dyDescent="0.25">
      <c r="A10" s="477">
        <v>3</v>
      </c>
      <c r="B10" s="475" t="s">
        <v>1808</v>
      </c>
      <c r="C10" s="463">
        <v>2640</v>
      </c>
      <c r="D10" s="463">
        <v>2640</v>
      </c>
      <c r="E10" s="536">
        <f t="shared" si="0"/>
        <v>100</v>
      </c>
    </row>
    <row r="11" spans="1:5" ht="15.75" x14ac:dyDescent="0.25">
      <c r="A11" s="477">
        <v>4</v>
      </c>
      <c r="B11" s="475" t="s">
        <v>1809</v>
      </c>
      <c r="C11" s="463">
        <v>990</v>
      </c>
      <c r="D11" s="463">
        <v>990</v>
      </c>
      <c r="E11" s="536">
        <f t="shared" si="0"/>
        <v>100</v>
      </c>
    </row>
    <row r="12" spans="1:5" ht="15.75" x14ac:dyDescent="0.25">
      <c r="A12" s="477">
        <v>5</v>
      </c>
      <c r="B12" s="475" t="s">
        <v>1810</v>
      </c>
      <c r="C12" s="463">
        <v>990</v>
      </c>
      <c r="D12" s="463">
        <v>990</v>
      </c>
      <c r="E12" s="536">
        <f t="shared" si="0"/>
        <v>100</v>
      </c>
    </row>
    <row r="13" spans="1:5" ht="15.75" x14ac:dyDescent="0.25">
      <c r="A13" s="477">
        <v>6</v>
      </c>
      <c r="B13" s="475" t="s">
        <v>1811</v>
      </c>
      <c r="C13" s="463">
        <v>660</v>
      </c>
      <c r="D13" s="463">
        <v>660</v>
      </c>
      <c r="E13" s="536">
        <f t="shared" si="0"/>
        <v>100</v>
      </c>
    </row>
    <row r="14" spans="1:5" ht="15.75" x14ac:dyDescent="0.25">
      <c r="A14" s="477">
        <v>7</v>
      </c>
      <c r="B14" s="475" t="s">
        <v>1812</v>
      </c>
      <c r="C14" s="463">
        <v>1980</v>
      </c>
      <c r="D14" s="463">
        <v>1980</v>
      </c>
      <c r="E14" s="536">
        <f t="shared" si="0"/>
        <v>100</v>
      </c>
    </row>
    <row r="15" spans="1:5" ht="15.75" x14ac:dyDescent="0.25">
      <c r="A15" s="477">
        <v>8</v>
      </c>
      <c r="B15" s="475" t="s">
        <v>1813</v>
      </c>
      <c r="C15" s="463">
        <v>990</v>
      </c>
      <c r="D15" s="463">
        <v>990</v>
      </c>
      <c r="E15" s="536">
        <f t="shared" si="0"/>
        <v>100</v>
      </c>
    </row>
    <row r="16" spans="1:5" ht="15.75" x14ac:dyDescent="0.25">
      <c r="A16" s="477">
        <v>9</v>
      </c>
      <c r="B16" s="475" t="s">
        <v>1814</v>
      </c>
      <c r="C16" s="463">
        <v>1320</v>
      </c>
      <c r="D16" s="463">
        <v>1320</v>
      </c>
      <c r="E16" s="536">
        <f t="shared" si="0"/>
        <v>100</v>
      </c>
    </row>
    <row r="17" spans="1:5" ht="15.75" x14ac:dyDescent="0.25">
      <c r="A17" s="477">
        <v>10</v>
      </c>
      <c r="B17" s="475" t="s">
        <v>1815</v>
      </c>
      <c r="C17" s="463">
        <v>2310</v>
      </c>
      <c r="D17" s="463">
        <v>2310</v>
      </c>
      <c r="E17" s="536">
        <f t="shared" si="0"/>
        <v>100</v>
      </c>
    </row>
    <row r="18" spans="1:5" ht="15.75" x14ac:dyDescent="0.25">
      <c r="A18" s="477">
        <v>11</v>
      </c>
      <c r="B18" s="475" t="s">
        <v>1816</v>
      </c>
      <c r="C18" s="463">
        <v>1320</v>
      </c>
      <c r="D18" s="463">
        <v>1320</v>
      </c>
      <c r="E18" s="536">
        <f t="shared" si="0"/>
        <v>100</v>
      </c>
    </row>
    <row r="19" spans="1:5" ht="15.75" x14ac:dyDescent="0.25">
      <c r="A19" s="477">
        <v>12</v>
      </c>
      <c r="B19" s="475" t="s">
        <v>1817</v>
      </c>
      <c r="C19" s="463">
        <v>990</v>
      </c>
      <c r="D19" s="463">
        <v>990</v>
      </c>
      <c r="E19" s="536">
        <f t="shared" si="0"/>
        <v>100</v>
      </c>
    </row>
    <row r="20" spans="1:5" ht="15.75" x14ac:dyDescent="0.25">
      <c r="A20" s="477">
        <v>13</v>
      </c>
      <c r="B20" s="475" t="s">
        <v>1829</v>
      </c>
      <c r="C20" s="463">
        <v>330</v>
      </c>
      <c r="D20" s="463">
        <v>330</v>
      </c>
      <c r="E20" s="536">
        <f t="shared" si="0"/>
        <v>100</v>
      </c>
    </row>
    <row r="21" spans="1:5" ht="15.75" x14ac:dyDescent="0.25">
      <c r="A21" s="477">
        <v>14</v>
      </c>
      <c r="B21" s="475" t="s">
        <v>1818</v>
      </c>
      <c r="C21" s="463">
        <v>1980</v>
      </c>
      <c r="D21" s="463">
        <v>1980</v>
      </c>
      <c r="E21" s="536">
        <f t="shared" si="0"/>
        <v>100</v>
      </c>
    </row>
    <row r="22" spans="1:5" ht="15.75" x14ac:dyDescent="0.25">
      <c r="A22" s="477">
        <v>15</v>
      </c>
      <c r="B22" s="475" t="s">
        <v>1819</v>
      </c>
      <c r="C22" s="463">
        <v>660</v>
      </c>
      <c r="D22" s="463">
        <v>660</v>
      </c>
      <c r="E22" s="536">
        <f t="shared" si="0"/>
        <v>100</v>
      </c>
    </row>
    <row r="23" spans="1:5" ht="15.75" x14ac:dyDescent="0.25">
      <c r="A23" s="477">
        <v>16</v>
      </c>
      <c r="B23" s="475" t="s">
        <v>1820</v>
      </c>
      <c r="C23" s="463">
        <v>990</v>
      </c>
      <c r="D23" s="463">
        <v>990</v>
      </c>
      <c r="E23" s="536">
        <f t="shared" si="0"/>
        <v>100</v>
      </c>
    </row>
    <row r="24" spans="1:5" ht="15.75" x14ac:dyDescent="0.25">
      <c r="A24" s="477">
        <v>17</v>
      </c>
      <c r="B24" s="475" t="s">
        <v>1821</v>
      </c>
      <c r="C24" s="463">
        <v>990</v>
      </c>
      <c r="D24" s="463">
        <v>990</v>
      </c>
      <c r="E24" s="536">
        <f t="shared" si="0"/>
        <v>100</v>
      </c>
    </row>
    <row r="25" spans="1:5" ht="15.75" x14ac:dyDescent="0.25">
      <c r="A25" s="479"/>
      <c r="B25" s="475"/>
      <c r="C25" s="463"/>
      <c r="D25" s="463"/>
      <c r="E25" s="536"/>
    </row>
    <row r="26" spans="1:5" ht="19.5" customHeight="1" x14ac:dyDescent="0.25">
      <c r="A26" s="482"/>
      <c r="B26" s="483" t="s">
        <v>1823</v>
      </c>
      <c r="C26" s="484">
        <f>SUM(C8:C25)</f>
        <v>22770</v>
      </c>
      <c r="D26" s="484">
        <f>SUM(D8:D25)</f>
        <v>22770</v>
      </c>
      <c r="E26" s="537">
        <f>D26/C26*100</f>
        <v>100</v>
      </c>
    </row>
    <row r="27" spans="1:5" ht="15.75" x14ac:dyDescent="0.25">
      <c r="A27" s="469"/>
      <c r="B27"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28"/>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11" ht="15.75" x14ac:dyDescent="0.25">
      <c r="A1" s="469"/>
      <c r="C1" s="393"/>
      <c r="D1" s="393"/>
      <c r="E1" s="399" t="s">
        <v>1928</v>
      </c>
    </row>
    <row r="2" spans="1:11" ht="15.75" x14ac:dyDescent="0.25">
      <c r="A2" s="469"/>
      <c r="C2" s="393"/>
      <c r="D2" s="393"/>
      <c r="E2" s="395" t="s">
        <v>1914</v>
      </c>
    </row>
    <row r="3" spans="1:11" ht="15.75" x14ac:dyDescent="0.25">
      <c r="A3" s="469"/>
      <c r="B3" s="469"/>
      <c r="C3" s="393"/>
      <c r="D3" s="399"/>
      <c r="E3" s="399"/>
    </row>
    <row r="4" spans="1:11" ht="19.5" customHeight="1" x14ac:dyDescent="0.25">
      <c r="A4" s="470" t="s">
        <v>1673</v>
      </c>
      <c r="B4" s="470"/>
      <c r="C4" s="470"/>
      <c r="D4" s="470"/>
      <c r="E4" s="470"/>
    </row>
    <row r="5" spans="1:11" ht="45" customHeight="1" x14ac:dyDescent="0.2">
      <c r="A5" s="486" t="s">
        <v>1929</v>
      </c>
      <c r="B5" s="486"/>
      <c r="C5" s="486"/>
      <c r="D5" s="486"/>
      <c r="E5" s="486"/>
    </row>
    <row r="6" spans="1:11" ht="15.75" x14ac:dyDescent="0.25">
      <c r="A6" s="472"/>
      <c r="B6" s="472"/>
      <c r="E6" s="473" t="s">
        <v>1675</v>
      </c>
    </row>
    <row r="7" spans="1:11" ht="35.25" customHeight="1" x14ac:dyDescent="0.2">
      <c r="A7" s="429" t="s">
        <v>1676</v>
      </c>
      <c r="B7" s="429" t="s">
        <v>5</v>
      </c>
      <c r="C7" s="430" t="s">
        <v>1804</v>
      </c>
      <c r="D7" s="533" t="s">
        <v>43</v>
      </c>
      <c r="E7" s="534" t="s">
        <v>53</v>
      </c>
    </row>
    <row r="8" spans="1:11" ht="16.5" customHeight="1" x14ac:dyDescent="0.25">
      <c r="A8" s="474">
        <v>1</v>
      </c>
      <c r="B8" s="475" t="s">
        <v>1806</v>
      </c>
      <c r="C8" s="463">
        <v>45003.697509999998</v>
      </c>
      <c r="D8" s="463">
        <v>45003.697509999998</v>
      </c>
      <c r="E8" s="535">
        <f>D8/C8*100</f>
        <v>100</v>
      </c>
    </row>
    <row r="9" spans="1:11" ht="15.75" x14ac:dyDescent="0.25">
      <c r="A9" s="477">
        <v>2</v>
      </c>
      <c r="B9" s="475" t="s">
        <v>1807</v>
      </c>
      <c r="C9" s="463">
        <v>20725.756359999999</v>
      </c>
      <c r="D9" s="463">
        <v>20725.756359999999</v>
      </c>
      <c r="E9" s="536">
        <f t="shared" ref="E9:E25" si="0">D9/C9*100</f>
        <v>100</v>
      </c>
    </row>
    <row r="10" spans="1:11" ht="15.75" x14ac:dyDescent="0.25">
      <c r="A10" s="477">
        <v>3</v>
      </c>
      <c r="B10" s="475" t="s">
        <v>1808</v>
      </c>
      <c r="C10" s="463">
        <v>71496.158890000006</v>
      </c>
      <c r="D10" s="463">
        <v>54949.2</v>
      </c>
      <c r="E10" s="536">
        <f t="shared" si="0"/>
        <v>76.856156824511046</v>
      </c>
    </row>
    <row r="11" spans="1:11" ht="15.75" x14ac:dyDescent="0.25">
      <c r="A11" s="477">
        <v>4</v>
      </c>
      <c r="B11" s="475" t="s">
        <v>1809</v>
      </c>
      <c r="C11" s="463">
        <v>71171.285610000006</v>
      </c>
      <c r="D11" s="463">
        <v>56737.122000000003</v>
      </c>
      <c r="E11" s="536">
        <f t="shared" si="0"/>
        <v>79.719119183689557</v>
      </c>
      <c r="K11" s="481"/>
    </row>
    <row r="12" spans="1:11" ht="15.75" x14ac:dyDescent="0.25">
      <c r="A12" s="477">
        <v>5</v>
      </c>
      <c r="B12" s="475" t="s">
        <v>1810</v>
      </c>
      <c r="C12" s="463">
        <v>79023.576440000004</v>
      </c>
      <c r="D12" s="463">
        <v>79023.576440000004</v>
      </c>
      <c r="E12" s="536">
        <f t="shared" si="0"/>
        <v>100</v>
      </c>
    </row>
    <row r="13" spans="1:11" ht="15.75" x14ac:dyDescent="0.25">
      <c r="A13" s="477">
        <v>6</v>
      </c>
      <c r="B13" s="475" t="s">
        <v>1811</v>
      </c>
      <c r="C13" s="463">
        <v>66328.370939999993</v>
      </c>
      <c r="D13" s="463">
        <v>49641.942999999999</v>
      </c>
      <c r="E13" s="536">
        <f t="shared" si="0"/>
        <v>74.842698978549649</v>
      </c>
    </row>
    <row r="14" spans="1:11" ht="15.75" x14ac:dyDescent="0.25">
      <c r="A14" s="477">
        <v>7</v>
      </c>
      <c r="B14" s="475" t="s">
        <v>1812</v>
      </c>
      <c r="C14" s="463">
        <v>7836.6646500000006</v>
      </c>
      <c r="D14" s="463">
        <v>6832.4</v>
      </c>
      <c r="E14" s="536">
        <f t="shared" si="0"/>
        <v>87.18505008377511</v>
      </c>
    </row>
    <row r="15" spans="1:11" ht="15.75" x14ac:dyDescent="0.25">
      <c r="A15" s="477">
        <v>8</v>
      </c>
      <c r="B15" s="475" t="s">
        <v>1813</v>
      </c>
      <c r="C15" s="463">
        <v>46629.716609999996</v>
      </c>
      <c r="D15" s="463">
        <v>42259.266000000003</v>
      </c>
      <c r="E15" s="536">
        <f t="shared" si="0"/>
        <v>90.627327533312254</v>
      </c>
    </row>
    <row r="16" spans="1:11" ht="15.75" x14ac:dyDescent="0.25">
      <c r="A16" s="502">
        <v>9</v>
      </c>
      <c r="B16" s="475" t="s">
        <v>1814</v>
      </c>
      <c r="C16" s="463">
        <v>28694.922839999999</v>
      </c>
      <c r="D16" s="463">
        <v>21042.74</v>
      </c>
      <c r="E16" s="536">
        <f t="shared" si="0"/>
        <v>73.332624441376609</v>
      </c>
    </row>
    <row r="17" spans="1:6" ht="15.75" x14ac:dyDescent="0.25">
      <c r="A17" s="477">
        <v>10</v>
      </c>
      <c r="B17" s="475" t="s">
        <v>1816</v>
      </c>
      <c r="C17" s="463">
        <v>18143.199969999998</v>
      </c>
      <c r="D17" s="463">
        <v>18143.199969999998</v>
      </c>
      <c r="E17" s="536">
        <f t="shared" si="0"/>
        <v>100</v>
      </c>
    </row>
    <row r="18" spans="1:6" ht="15.75" x14ac:dyDescent="0.25">
      <c r="A18" s="477">
        <v>11</v>
      </c>
      <c r="B18" s="475" t="s">
        <v>1817</v>
      </c>
      <c r="C18" s="463">
        <v>17291</v>
      </c>
      <c r="D18" s="463">
        <v>12088.642</v>
      </c>
      <c r="E18" s="536">
        <f t="shared" si="0"/>
        <v>69.912914232837892</v>
      </c>
    </row>
    <row r="19" spans="1:6" ht="15.75" x14ac:dyDescent="0.25">
      <c r="A19" s="477">
        <v>12</v>
      </c>
      <c r="B19" s="475" t="s">
        <v>1829</v>
      </c>
      <c r="C19" s="463">
        <v>37158.401680000003</v>
      </c>
      <c r="D19" s="463">
        <v>37158.401680000003</v>
      </c>
      <c r="E19" s="536">
        <f t="shared" si="0"/>
        <v>100</v>
      </c>
    </row>
    <row r="20" spans="1:6" ht="15.75" x14ac:dyDescent="0.25">
      <c r="A20" s="477">
        <v>13</v>
      </c>
      <c r="B20" s="475" t="s">
        <v>1818</v>
      </c>
      <c r="C20" s="463">
        <v>59990.348619999997</v>
      </c>
      <c r="D20" s="463">
        <v>59990.348619999997</v>
      </c>
      <c r="E20" s="536">
        <f t="shared" si="0"/>
        <v>100</v>
      </c>
    </row>
    <row r="21" spans="1:6" ht="15.75" x14ac:dyDescent="0.25">
      <c r="A21" s="477">
        <v>14</v>
      </c>
      <c r="B21" s="475" t="s">
        <v>1819</v>
      </c>
      <c r="C21" s="463">
        <v>15276.073759999999</v>
      </c>
      <c r="D21" s="463">
        <v>15276.073759999999</v>
      </c>
      <c r="E21" s="536">
        <f t="shared" si="0"/>
        <v>100</v>
      </c>
    </row>
    <row r="22" spans="1:6" ht="15.75" x14ac:dyDescent="0.25">
      <c r="A22" s="477">
        <v>15</v>
      </c>
      <c r="B22" s="475" t="s">
        <v>1820</v>
      </c>
      <c r="C22" s="463">
        <v>40737.578399999999</v>
      </c>
      <c r="D22" s="463">
        <v>31298.911</v>
      </c>
      <c r="E22" s="536">
        <f t="shared" si="0"/>
        <v>76.830563399418949</v>
      </c>
    </row>
    <row r="23" spans="1:6" ht="15.75" x14ac:dyDescent="0.25">
      <c r="A23" s="477">
        <v>16</v>
      </c>
      <c r="B23" s="475" t="s">
        <v>1821</v>
      </c>
      <c r="C23" s="463">
        <v>38938.732080000002</v>
      </c>
      <c r="D23" s="463">
        <v>38938.732080000002</v>
      </c>
      <c r="E23" s="536">
        <f t="shared" si="0"/>
        <v>100</v>
      </c>
    </row>
    <row r="24" spans="1:6" ht="15.75" x14ac:dyDescent="0.25">
      <c r="A24" s="477">
        <v>17</v>
      </c>
      <c r="B24" s="475" t="s">
        <v>1822</v>
      </c>
      <c r="C24" s="463">
        <v>24359.309280000001</v>
      </c>
      <c r="D24" s="463">
        <v>23836.787</v>
      </c>
      <c r="E24" s="536">
        <f t="shared" si="0"/>
        <v>97.854938028029338</v>
      </c>
    </row>
    <row r="25" spans="1:6" ht="15.75" x14ac:dyDescent="0.25">
      <c r="A25" s="477">
        <v>18</v>
      </c>
      <c r="B25" s="475" t="s">
        <v>1830</v>
      </c>
      <c r="C25" s="463">
        <v>334612.00667999999</v>
      </c>
      <c r="D25" s="463">
        <v>334612.00667999999</v>
      </c>
      <c r="E25" s="536">
        <f t="shared" si="0"/>
        <v>100</v>
      </c>
      <c r="F25" s="481"/>
    </row>
    <row r="26" spans="1:6" ht="15.75" x14ac:dyDescent="0.25">
      <c r="A26" s="479"/>
      <c r="B26" s="475"/>
      <c r="C26" s="463"/>
      <c r="D26" s="463"/>
      <c r="E26" s="536"/>
    </row>
    <row r="27" spans="1:6" ht="19.5" customHeight="1" x14ac:dyDescent="0.25">
      <c r="A27" s="482"/>
      <c r="B27" s="483" t="s">
        <v>1823</v>
      </c>
      <c r="C27" s="484">
        <f>SUM(C8:C26)</f>
        <v>1023416.8003200002</v>
      </c>
      <c r="D27" s="484">
        <f>SUM(D8:D26)</f>
        <v>947558.80410000007</v>
      </c>
      <c r="E27" s="537">
        <f>D27/C27*100</f>
        <v>92.587771062945137</v>
      </c>
    </row>
    <row r="28" spans="1:6" ht="15.75" x14ac:dyDescent="0.25">
      <c r="A28" s="469"/>
      <c r="B28"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1930</v>
      </c>
    </row>
    <row r="2" spans="1:5" ht="15.75" x14ac:dyDescent="0.25">
      <c r="A2" s="469"/>
      <c r="C2" s="393"/>
      <c r="D2" s="393"/>
      <c r="E2" s="395" t="s">
        <v>1914</v>
      </c>
    </row>
    <row r="3" spans="1:5" ht="15.75" x14ac:dyDescent="0.25">
      <c r="A3" s="469"/>
      <c r="B3" s="469"/>
      <c r="C3" s="393"/>
      <c r="D3" s="399"/>
      <c r="E3" s="399"/>
    </row>
    <row r="4" spans="1:5" ht="19.5" customHeight="1" x14ac:dyDescent="0.25">
      <c r="A4" s="470" t="s">
        <v>1673</v>
      </c>
      <c r="B4" s="470"/>
      <c r="C4" s="470"/>
      <c r="D4" s="470"/>
      <c r="E4" s="470"/>
    </row>
    <row r="5" spans="1:5" ht="76.5" customHeight="1" x14ac:dyDescent="0.2">
      <c r="A5" s="486" t="s">
        <v>1931</v>
      </c>
      <c r="B5" s="486"/>
      <c r="C5" s="486"/>
      <c r="D5" s="486"/>
      <c r="E5" s="486"/>
    </row>
    <row r="6" spans="1:5" ht="15.75" x14ac:dyDescent="0.25">
      <c r="A6" s="472"/>
      <c r="B6" s="472"/>
      <c r="E6" s="473" t="s">
        <v>1675</v>
      </c>
    </row>
    <row r="7" spans="1:5" ht="35.25" customHeight="1" x14ac:dyDescent="0.2">
      <c r="A7" s="429" t="s">
        <v>1676</v>
      </c>
      <c r="B7" s="429" t="s">
        <v>5</v>
      </c>
      <c r="C7" s="430" t="s">
        <v>1804</v>
      </c>
      <c r="D7" s="533" t="s">
        <v>43</v>
      </c>
      <c r="E7" s="430" t="s">
        <v>53</v>
      </c>
    </row>
    <row r="8" spans="1:5" ht="16.5" hidden="1" customHeight="1" x14ac:dyDescent="0.25">
      <c r="A8" s="474">
        <v>1</v>
      </c>
      <c r="B8" s="475" t="s">
        <v>1806</v>
      </c>
      <c r="C8" s="463"/>
      <c r="D8" s="463"/>
      <c r="E8" s="535" t="e">
        <f>D8/C8*100</f>
        <v>#DIV/0!</v>
      </c>
    </row>
    <row r="9" spans="1:5" ht="15.75" x14ac:dyDescent="0.25">
      <c r="A9" s="477">
        <v>1</v>
      </c>
      <c r="B9" s="475" t="s">
        <v>1808</v>
      </c>
      <c r="C9" s="463">
        <v>32.700000000000003</v>
      </c>
      <c r="D9" s="463">
        <v>32.65</v>
      </c>
      <c r="E9" s="536">
        <f t="shared" ref="E9:E24" si="0">D9/C9*100</f>
        <v>99.847094801223221</v>
      </c>
    </row>
    <row r="10" spans="1:5" ht="15.75" hidden="1" x14ac:dyDescent="0.25">
      <c r="A10" s="477">
        <v>3</v>
      </c>
      <c r="B10" s="475" t="s">
        <v>1808</v>
      </c>
      <c r="C10" s="463"/>
      <c r="D10" s="463"/>
      <c r="E10" s="536" t="e">
        <f t="shared" si="0"/>
        <v>#DIV/0!</v>
      </c>
    </row>
    <row r="11" spans="1:5" ht="15.75" hidden="1" x14ac:dyDescent="0.25">
      <c r="A11" s="477">
        <v>4</v>
      </c>
      <c r="B11" s="475" t="s">
        <v>1809</v>
      </c>
      <c r="C11" s="463"/>
      <c r="D11" s="463"/>
      <c r="E11" s="536" t="e">
        <f t="shared" si="0"/>
        <v>#DIV/0!</v>
      </c>
    </row>
    <row r="12" spans="1:5" ht="15.75" hidden="1" x14ac:dyDescent="0.25">
      <c r="A12" s="477">
        <v>5</v>
      </c>
      <c r="B12" s="475" t="s">
        <v>1810</v>
      </c>
      <c r="C12" s="463"/>
      <c r="D12" s="463"/>
      <c r="E12" s="536" t="e">
        <f t="shared" si="0"/>
        <v>#DIV/0!</v>
      </c>
    </row>
    <row r="13" spans="1:5" ht="15.75" hidden="1" x14ac:dyDescent="0.25">
      <c r="A13" s="477">
        <v>6</v>
      </c>
      <c r="B13" s="475" t="s">
        <v>1811</v>
      </c>
      <c r="C13" s="463"/>
      <c r="D13" s="463"/>
      <c r="E13" s="536" t="e">
        <f t="shared" si="0"/>
        <v>#DIV/0!</v>
      </c>
    </row>
    <row r="14" spans="1:5" ht="15.75" hidden="1" x14ac:dyDescent="0.25">
      <c r="A14" s="477">
        <v>7</v>
      </c>
      <c r="B14" s="475" t="s">
        <v>1812</v>
      </c>
      <c r="C14" s="463"/>
      <c r="D14" s="463"/>
      <c r="E14" s="536" t="e">
        <f t="shared" si="0"/>
        <v>#DIV/0!</v>
      </c>
    </row>
    <row r="15" spans="1:5" ht="15.75" hidden="1" x14ac:dyDescent="0.25">
      <c r="A15" s="477">
        <v>8</v>
      </c>
      <c r="B15" s="475" t="s">
        <v>1813</v>
      </c>
      <c r="C15" s="463"/>
      <c r="D15" s="463"/>
      <c r="E15" s="536" t="e">
        <f t="shared" si="0"/>
        <v>#DIV/0!</v>
      </c>
    </row>
    <row r="16" spans="1:5" ht="15.75" hidden="1" x14ac:dyDescent="0.25">
      <c r="A16" s="477">
        <v>9</v>
      </c>
      <c r="B16" s="475" t="s">
        <v>1814</v>
      </c>
      <c r="C16" s="463"/>
      <c r="D16" s="463"/>
      <c r="E16" s="536" t="e">
        <f t="shared" si="0"/>
        <v>#DIV/0!</v>
      </c>
    </row>
    <row r="17" spans="1:6" ht="15.75" hidden="1" x14ac:dyDescent="0.25">
      <c r="A17" s="477">
        <v>10</v>
      </c>
      <c r="B17" s="475" t="s">
        <v>1815</v>
      </c>
      <c r="C17" s="463"/>
      <c r="D17" s="463"/>
      <c r="E17" s="536" t="e">
        <f t="shared" si="0"/>
        <v>#DIV/0!</v>
      </c>
    </row>
    <row r="18" spans="1:6" ht="15.75" hidden="1" x14ac:dyDescent="0.25">
      <c r="A18" s="477">
        <v>11</v>
      </c>
      <c r="B18" s="475" t="s">
        <v>1816</v>
      </c>
      <c r="C18" s="463"/>
      <c r="D18" s="463"/>
      <c r="E18" s="536" t="e">
        <f t="shared" si="0"/>
        <v>#DIV/0!</v>
      </c>
    </row>
    <row r="19" spans="1:6" ht="15.75" hidden="1" x14ac:dyDescent="0.25">
      <c r="A19" s="477">
        <v>12</v>
      </c>
      <c r="B19" s="475" t="s">
        <v>1817</v>
      </c>
      <c r="C19" s="463"/>
      <c r="D19" s="463"/>
      <c r="E19" s="536" t="e">
        <f t="shared" si="0"/>
        <v>#DIV/0!</v>
      </c>
    </row>
    <row r="20" spans="1:6" ht="15.75" hidden="1" x14ac:dyDescent="0.25">
      <c r="A20" s="477">
        <v>13</v>
      </c>
      <c r="B20" s="475" t="s">
        <v>1829</v>
      </c>
      <c r="C20" s="463"/>
      <c r="D20" s="463"/>
      <c r="E20" s="536" t="e">
        <f t="shared" si="0"/>
        <v>#DIV/0!</v>
      </c>
    </row>
    <row r="21" spans="1:6" ht="15.75" hidden="1" x14ac:dyDescent="0.25">
      <c r="A21" s="477">
        <v>14</v>
      </c>
      <c r="B21" s="475" t="s">
        <v>1818</v>
      </c>
      <c r="C21" s="463"/>
      <c r="D21" s="463"/>
      <c r="E21" s="536" t="e">
        <f t="shared" si="0"/>
        <v>#DIV/0!</v>
      </c>
    </row>
    <row r="22" spans="1:6" ht="15.75" hidden="1" x14ac:dyDescent="0.25">
      <c r="A22" s="477">
        <v>15</v>
      </c>
      <c r="B22" s="475" t="s">
        <v>1819</v>
      </c>
      <c r="C22" s="463"/>
      <c r="D22" s="463"/>
      <c r="E22" s="536" t="e">
        <f t="shared" si="0"/>
        <v>#DIV/0!</v>
      </c>
    </row>
    <row r="23" spans="1:6" ht="15.75" hidden="1" x14ac:dyDescent="0.25">
      <c r="A23" s="477">
        <v>16</v>
      </c>
      <c r="B23" s="475" t="s">
        <v>1820</v>
      </c>
      <c r="C23" s="463"/>
      <c r="D23" s="463"/>
      <c r="E23" s="536" t="e">
        <f t="shared" si="0"/>
        <v>#DIV/0!</v>
      </c>
    </row>
    <row r="24" spans="1:6" ht="15.75" x14ac:dyDescent="0.25">
      <c r="A24" s="477">
        <v>2</v>
      </c>
      <c r="B24" s="475" t="s">
        <v>1830</v>
      </c>
      <c r="C24" s="463">
        <v>32.700000000000003</v>
      </c>
      <c r="D24" s="463">
        <v>32.65</v>
      </c>
      <c r="E24" s="536">
        <f t="shared" si="0"/>
        <v>99.847094801223221</v>
      </c>
    </row>
    <row r="25" spans="1:6" ht="15.75" hidden="1" x14ac:dyDescent="0.25">
      <c r="A25" s="477">
        <v>18</v>
      </c>
      <c r="B25" s="475" t="s">
        <v>1822</v>
      </c>
      <c r="C25" s="463"/>
      <c r="D25" s="463"/>
      <c r="E25" s="536"/>
    </row>
    <row r="26" spans="1:6" ht="15.75" hidden="1" x14ac:dyDescent="0.25">
      <c r="A26" s="477">
        <v>19</v>
      </c>
      <c r="B26" s="475" t="s">
        <v>1830</v>
      </c>
      <c r="C26" s="463"/>
      <c r="D26" s="463"/>
      <c r="E26" s="536"/>
      <c r="F26" s="481"/>
    </row>
    <row r="27" spans="1:6" ht="15.75" x14ac:dyDescent="0.25">
      <c r="A27" s="479"/>
      <c r="B27" s="475"/>
      <c r="C27" s="463"/>
      <c r="D27" s="463"/>
      <c r="E27" s="536"/>
    </row>
    <row r="28" spans="1:6" ht="19.5" customHeight="1" x14ac:dyDescent="0.25">
      <c r="A28" s="482"/>
      <c r="B28" s="483" t="s">
        <v>1823</v>
      </c>
      <c r="C28" s="484">
        <f>SUM(C8:C27)</f>
        <v>65.400000000000006</v>
      </c>
      <c r="D28" s="484">
        <f>SUM(D8:D27)</f>
        <v>65.3</v>
      </c>
      <c r="E28" s="537">
        <f>D28/C28*100</f>
        <v>99.847094801223221</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6" max="6" width="68.42578125" customWidth="1"/>
    <col min="257" max="257" width="4.140625" customWidth="1"/>
    <col min="258" max="258" width="29.42578125" customWidth="1"/>
    <col min="259" max="259" width="16.85546875" customWidth="1"/>
    <col min="260" max="260" width="13.28515625" customWidth="1"/>
    <col min="261" max="261" width="15.85546875" customWidth="1"/>
    <col min="262" max="262" width="68.42578125" customWidth="1"/>
    <col min="513" max="513" width="4.140625" customWidth="1"/>
    <col min="514" max="514" width="29.42578125" customWidth="1"/>
    <col min="515" max="515" width="16.85546875" customWidth="1"/>
    <col min="516" max="516" width="13.28515625" customWidth="1"/>
    <col min="517" max="517" width="15.85546875" customWidth="1"/>
    <col min="518" max="518" width="68.42578125" customWidth="1"/>
    <col min="769" max="769" width="4.140625" customWidth="1"/>
    <col min="770" max="770" width="29.42578125" customWidth="1"/>
    <col min="771" max="771" width="16.85546875" customWidth="1"/>
    <col min="772" max="772" width="13.28515625" customWidth="1"/>
    <col min="773" max="773" width="15.85546875" customWidth="1"/>
    <col min="774" max="774" width="68.42578125" customWidth="1"/>
    <col min="1025" max="1025" width="4.140625" customWidth="1"/>
    <col min="1026" max="1026" width="29.42578125" customWidth="1"/>
    <col min="1027" max="1027" width="16.85546875" customWidth="1"/>
    <col min="1028" max="1028" width="13.28515625" customWidth="1"/>
    <col min="1029" max="1029" width="15.85546875" customWidth="1"/>
    <col min="1030" max="1030" width="68.42578125" customWidth="1"/>
    <col min="1281" max="1281" width="4.140625" customWidth="1"/>
    <col min="1282" max="1282" width="29.42578125" customWidth="1"/>
    <col min="1283" max="1283" width="16.85546875" customWidth="1"/>
    <col min="1284" max="1284" width="13.28515625" customWidth="1"/>
    <col min="1285" max="1285" width="15.85546875" customWidth="1"/>
    <col min="1286" max="1286" width="68.42578125" customWidth="1"/>
    <col min="1537" max="1537" width="4.140625" customWidth="1"/>
    <col min="1538" max="1538" width="29.42578125" customWidth="1"/>
    <col min="1539" max="1539" width="16.85546875" customWidth="1"/>
    <col min="1540" max="1540" width="13.28515625" customWidth="1"/>
    <col min="1541" max="1541" width="15.85546875" customWidth="1"/>
    <col min="1542" max="1542" width="68.42578125" customWidth="1"/>
    <col min="1793" max="1793" width="4.140625" customWidth="1"/>
    <col min="1794" max="1794" width="29.42578125" customWidth="1"/>
    <col min="1795" max="1795" width="16.85546875" customWidth="1"/>
    <col min="1796" max="1796" width="13.28515625" customWidth="1"/>
    <col min="1797" max="1797" width="15.85546875" customWidth="1"/>
    <col min="1798" max="1798" width="68.42578125" customWidth="1"/>
    <col min="2049" max="2049" width="4.140625" customWidth="1"/>
    <col min="2050" max="2050" width="29.42578125" customWidth="1"/>
    <col min="2051" max="2051" width="16.85546875" customWidth="1"/>
    <col min="2052" max="2052" width="13.28515625" customWidth="1"/>
    <col min="2053" max="2053" width="15.85546875" customWidth="1"/>
    <col min="2054" max="2054" width="68.42578125" customWidth="1"/>
    <col min="2305" max="2305" width="4.140625" customWidth="1"/>
    <col min="2306" max="2306" width="29.42578125" customWidth="1"/>
    <col min="2307" max="2307" width="16.85546875" customWidth="1"/>
    <col min="2308" max="2308" width="13.28515625" customWidth="1"/>
    <col min="2309" max="2309" width="15.85546875" customWidth="1"/>
    <col min="2310" max="2310" width="68.42578125" customWidth="1"/>
    <col min="2561" max="2561" width="4.140625" customWidth="1"/>
    <col min="2562" max="2562" width="29.42578125" customWidth="1"/>
    <col min="2563" max="2563" width="16.85546875" customWidth="1"/>
    <col min="2564" max="2564" width="13.28515625" customWidth="1"/>
    <col min="2565" max="2565" width="15.85546875" customWidth="1"/>
    <col min="2566" max="2566" width="68.42578125" customWidth="1"/>
    <col min="2817" max="2817" width="4.140625" customWidth="1"/>
    <col min="2818" max="2818" width="29.42578125" customWidth="1"/>
    <col min="2819" max="2819" width="16.85546875" customWidth="1"/>
    <col min="2820" max="2820" width="13.28515625" customWidth="1"/>
    <col min="2821" max="2821" width="15.85546875" customWidth="1"/>
    <col min="2822" max="2822" width="68.42578125" customWidth="1"/>
    <col min="3073" max="3073" width="4.140625" customWidth="1"/>
    <col min="3074" max="3074" width="29.42578125" customWidth="1"/>
    <col min="3075" max="3075" width="16.85546875" customWidth="1"/>
    <col min="3076" max="3076" width="13.28515625" customWidth="1"/>
    <col min="3077" max="3077" width="15.85546875" customWidth="1"/>
    <col min="3078" max="3078" width="68.42578125" customWidth="1"/>
    <col min="3329" max="3329" width="4.140625" customWidth="1"/>
    <col min="3330" max="3330" width="29.42578125" customWidth="1"/>
    <col min="3331" max="3331" width="16.85546875" customWidth="1"/>
    <col min="3332" max="3332" width="13.28515625" customWidth="1"/>
    <col min="3333" max="3333" width="15.85546875" customWidth="1"/>
    <col min="3334" max="3334" width="68.42578125" customWidth="1"/>
    <col min="3585" max="3585" width="4.140625" customWidth="1"/>
    <col min="3586" max="3586" width="29.42578125" customWidth="1"/>
    <col min="3587" max="3587" width="16.85546875" customWidth="1"/>
    <col min="3588" max="3588" width="13.28515625" customWidth="1"/>
    <col min="3589" max="3589" width="15.85546875" customWidth="1"/>
    <col min="3590" max="3590" width="68.42578125" customWidth="1"/>
    <col min="3841" max="3841" width="4.140625" customWidth="1"/>
    <col min="3842" max="3842" width="29.42578125" customWidth="1"/>
    <col min="3843" max="3843" width="16.85546875" customWidth="1"/>
    <col min="3844" max="3844" width="13.28515625" customWidth="1"/>
    <col min="3845" max="3845" width="15.85546875" customWidth="1"/>
    <col min="3846" max="3846" width="68.42578125" customWidth="1"/>
    <col min="4097" max="4097" width="4.140625" customWidth="1"/>
    <col min="4098" max="4098" width="29.42578125" customWidth="1"/>
    <col min="4099" max="4099" width="16.85546875" customWidth="1"/>
    <col min="4100" max="4100" width="13.28515625" customWidth="1"/>
    <col min="4101" max="4101" width="15.85546875" customWidth="1"/>
    <col min="4102" max="4102" width="68.42578125" customWidth="1"/>
    <col min="4353" max="4353" width="4.140625" customWidth="1"/>
    <col min="4354" max="4354" width="29.42578125" customWidth="1"/>
    <col min="4355" max="4355" width="16.85546875" customWidth="1"/>
    <col min="4356" max="4356" width="13.28515625" customWidth="1"/>
    <col min="4357" max="4357" width="15.85546875" customWidth="1"/>
    <col min="4358" max="4358" width="68.42578125" customWidth="1"/>
    <col min="4609" max="4609" width="4.140625" customWidth="1"/>
    <col min="4610" max="4610" width="29.42578125" customWidth="1"/>
    <col min="4611" max="4611" width="16.85546875" customWidth="1"/>
    <col min="4612" max="4612" width="13.28515625" customWidth="1"/>
    <col min="4613" max="4613" width="15.85546875" customWidth="1"/>
    <col min="4614" max="4614" width="68.42578125" customWidth="1"/>
    <col min="4865" max="4865" width="4.140625" customWidth="1"/>
    <col min="4866" max="4866" width="29.42578125" customWidth="1"/>
    <col min="4867" max="4867" width="16.85546875" customWidth="1"/>
    <col min="4868" max="4868" width="13.28515625" customWidth="1"/>
    <col min="4869" max="4869" width="15.85546875" customWidth="1"/>
    <col min="4870" max="4870" width="68.42578125" customWidth="1"/>
    <col min="5121" max="5121" width="4.140625" customWidth="1"/>
    <col min="5122" max="5122" width="29.42578125" customWidth="1"/>
    <col min="5123" max="5123" width="16.85546875" customWidth="1"/>
    <col min="5124" max="5124" width="13.28515625" customWidth="1"/>
    <col min="5125" max="5125" width="15.85546875" customWidth="1"/>
    <col min="5126" max="5126" width="68.42578125" customWidth="1"/>
    <col min="5377" max="5377" width="4.140625" customWidth="1"/>
    <col min="5378" max="5378" width="29.42578125" customWidth="1"/>
    <col min="5379" max="5379" width="16.85546875" customWidth="1"/>
    <col min="5380" max="5380" width="13.28515625" customWidth="1"/>
    <col min="5381" max="5381" width="15.85546875" customWidth="1"/>
    <col min="5382" max="5382" width="68.42578125" customWidth="1"/>
    <col min="5633" max="5633" width="4.140625" customWidth="1"/>
    <col min="5634" max="5634" width="29.42578125" customWidth="1"/>
    <col min="5635" max="5635" width="16.85546875" customWidth="1"/>
    <col min="5636" max="5636" width="13.28515625" customWidth="1"/>
    <col min="5637" max="5637" width="15.85546875" customWidth="1"/>
    <col min="5638" max="5638" width="68.42578125" customWidth="1"/>
    <col min="5889" max="5889" width="4.140625" customWidth="1"/>
    <col min="5890" max="5890" width="29.42578125" customWidth="1"/>
    <col min="5891" max="5891" width="16.85546875" customWidth="1"/>
    <col min="5892" max="5892" width="13.28515625" customWidth="1"/>
    <col min="5893" max="5893" width="15.85546875" customWidth="1"/>
    <col min="5894" max="5894" width="68.42578125" customWidth="1"/>
    <col min="6145" max="6145" width="4.140625" customWidth="1"/>
    <col min="6146" max="6146" width="29.42578125" customWidth="1"/>
    <col min="6147" max="6147" width="16.85546875" customWidth="1"/>
    <col min="6148" max="6148" width="13.28515625" customWidth="1"/>
    <col min="6149" max="6149" width="15.85546875" customWidth="1"/>
    <col min="6150" max="6150" width="68.42578125" customWidth="1"/>
    <col min="6401" max="6401" width="4.140625" customWidth="1"/>
    <col min="6402" max="6402" width="29.42578125" customWidth="1"/>
    <col min="6403" max="6403" width="16.85546875" customWidth="1"/>
    <col min="6404" max="6404" width="13.28515625" customWidth="1"/>
    <col min="6405" max="6405" width="15.85546875" customWidth="1"/>
    <col min="6406" max="6406" width="68.42578125" customWidth="1"/>
    <col min="6657" max="6657" width="4.140625" customWidth="1"/>
    <col min="6658" max="6658" width="29.42578125" customWidth="1"/>
    <col min="6659" max="6659" width="16.85546875" customWidth="1"/>
    <col min="6660" max="6660" width="13.28515625" customWidth="1"/>
    <col min="6661" max="6661" width="15.85546875" customWidth="1"/>
    <col min="6662" max="6662" width="68.42578125" customWidth="1"/>
    <col min="6913" max="6913" width="4.140625" customWidth="1"/>
    <col min="6914" max="6914" width="29.42578125" customWidth="1"/>
    <col min="6915" max="6915" width="16.85546875" customWidth="1"/>
    <col min="6916" max="6916" width="13.28515625" customWidth="1"/>
    <col min="6917" max="6917" width="15.85546875" customWidth="1"/>
    <col min="6918" max="6918" width="68.42578125" customWidth="1"/>
    <col min="7169" max="7169" width="4.140625" customWidth="1"/>
    <col min="7170" max="7170" width="29.42578125" customWidth="1"/>
    <col min="7171" max="7171" width="16.85546875" customWidth="1"/>
    <col min="7172" max="7172" width="13.28515625" customWidth="1"/>
    <col min="7173" max="7173" width="15.85546875" customWidth="1"/>
    <col min="7174" max="7174" width="68.42578125" customWidth="1"/>
    <col min="7425" max="7425" width="4.140625" customWidth="1"/>
    <col min="7426" max="7426" width="29.42578125" customWidth="1"/>
    <col min="7427" max="7427" width="16.85546875" customWidth="1"/>
    <col min="7428" max="7428" width="13.28515625" customWidth="1"/>
    <col min="7429" max="7429" width="15.85546875" customWidth="1"/>
    <col min="7430" max="7430" width="68.42578125" customWidth="1"/>
    <col min="7681" max="7681" width="4.140625" customWidth="1"/>
    <col min="7682" max="7682" width="29.42578125" customWidth="1"/>
    <col min="7683" max="7683" width="16.85546875" customWidth="1"/>
    <col min="7684" max="7684" width="13.28515625" customWidth="1"/>
    <col min="7685" max="7685" width="15.85546875" customWidth="1"/>
    <col min="7686" max="7686" width="68.42578125" customWidth="1"/>
    <col min="7937" max="7937" width="4.140625" customWidth="1"/>
    <col min="7938" max="7938" width="29.42578125" customWidth="1"/>
    <col min="7939" max="7939" width="16.85546875" customWidth="1"/>
    <col min="7940" max="7940" width="13.28515625" customWidth="1"/>
    <col min="7941" max="7941" width="15.85546875" customWidth="1"/>
    <col min="7942" max="7942" width="68.42578125" customWidth="1"/>
    <col min="8193" max="8193" width="4.140625" customWidth="1"/>
    <col min="8194" max="8194" width="29.42578125" customWidth="1"/>
    <col min="8195" max="8195" width="16.85546875" customWidth="1"/>
    <col min="8196" max="8196" width="13.28515625" customWidth="1"/>
    <col min="8197" max="8197" width="15.85546875" customWidth="1"/>
    <col min="8198" max="8198" width="68.42578125" customWidth="1"/>
    <col min="8449" max="8449" width="4.140625" customWidth="1"/>
    <col min="8450" max="8450" width="29.42578125" customWidth="1"/>
    <col min="8451" max="8451" width="16.85546875" customWidth="1"/>
    <col min="8452" max="8452" width="13.28515625" customWidth="1"/>
    <col min="8453" max="8453" width="15.85546875" customWidth="1"/>
    <col min="8454" max="8454" width="68.42578125" customWidth="1"/>
    <col min="8705" max="8705" width="4.140625" customWidth="1"/>
    <col min="8706" max="8706" width="29.42578125" customWidth="1"/>
    <col min="8707" max="8707" width="16.85546875" customWidth="1"/>
    <col min="8708" max="8708" width="13.28515625" customWidth="1"/>
    <col min="8709" max="8709" width="15.85546875" customWidth="1"/>
    <col min="8710" max="8710" width="68.42578125" customWidth="1"/>
    <col min="8961" max="8961" width="4.140625" customWidth="1"/>
    <col min="8962" max="8962" width="29.42578125" customWidth="1"/>
    <col min="8963" max="8963" width="16.85546875" customWidth="1"/>
    <col min="8964" max="8964" width="13.28515625" customWidth="1"/>
    <col min="8965" max="8965" width="15.85546875" customWidth="1"/>
    <col min="8966" max="8966" width="68.42578125" customWidth="1"/>
    <col min="9217" max="9217" width="4.140625" customWidth="1"/>
    <col min="9218" max="9218" width="29.42578125" customWidth="1"/>
    <col min="9219" max="9219" width="16.85546875" customWidth="1"/>
    <col min="9220" max="9220" width="13.28515625" customWidth="1"/>
    <col min="9221" max="9221" width="15.85546875" customWidth="1"/>
    <col min="9222" max="9222" width="68.42578125" customWidth="1"/>
    <col min="9473" max="9473" width="4.140625" customWidth="1"/>
    <col min="9474" max="9474" width="29.42578125" customWidth="1"/>
    <col min="9475" max="9475" width="16.85546875" customWidth="1"/>
    <col min="9476" max="9476" width="13.28515625" customWidth="1"/>
    <col min="9477" max="9477" width="15.85546875" customWidth="1"/>
    <col min="9478" max="9478" width="68.42578125" customWidth="1"/>
    <col min="9729" max="9729" width="4.140625" customWidth="1"/>
    <col min="9730" max="9730" width="29.42578125" customWidth="1"/>
    <col min="9731" max="9731" width="16.85546875" customWidth="1"/>
    <col min="9732" max="9732" width="13.28515625" customWidth="1"/>
    <col min="9733" max="9733" width="15.85546875" customWidth="1"/>
    <col min="9734" max="9734" width="68.42578125" customWidth="1"/>
    <col min="9985" max="9985" width="4.140625" customWidth="1"/>
    <col min="9986" max="9986" width="29.42578125" customWidth="1"/>
    <col min="9987" max="9987" width="16.85546875" customWidth="1"/>
    <col min="9988" max="9988" width="13.28515625" customWidth="1"/>
    <col min="9989" max="9989" width="15.85546875" customWidth="1"/>
    <col min="9990" max="9990" width="68.42578125" customWidth="1"/>
    <col min="10241" max="10241" width="4.140625" customWidth="1"/>
    <col min="10242" max="10242" width="29.42578125" customWidth="1"/>
    <col min="10243" max="10243" width="16.85546875" customWidth="1"/>
    <col min="10244" max="10244" width="13.28515625" customWidth="1"/>
    <col min="10245" max="10245" width="15.85546875" customWidth="1"/>
    <col min="10246" max="10246" width="68.42578125" customWidth="1"/>
    <col min="10497" max="10497" width="4.140625" customWidth="1"/>
    <col min="10498" max="10498" width="29.42578125" customWidth="1"/>
    <col min="10499" max="10499" width="16.85546875" customWidth="1"/>
    <col min="10500" max="10500" width="13.28515625" customWidth="1"/>
    <col min="10501" max="10501" width="15.85546875" customWidth="1"/>
    <col min="10502" max="10502" width="68.42578125" customWidth="1"/>
    <col min="10753" max="10753" width="4.140625" customWidth="1"/>
    <col min="10754" max="10754" width="29.42578125" customWidth="1"/>
    <col min="10755" max="10755" width="16.85546875" customWidth="1"/>
    <col min="10756" max="10756" width="13.28515625" customWidth="1"/>
    <col min="10757" max="10757" width="15.85546875" customWidth="1"/>
    <col min="10758" max="10758" width="68.42578125" customWidth="1"/>
    <col min="11009" max="11009" width="4.140625" customWidth="1"/>
    <col min="11010" max="11010" width="29.42578125" customWidth="1"/>
    <col min="11011" max="11011" width="16.85546875" customWidth="1"/>
    <col min="11012" max="11012" width="13.28515625" customWidth="1"/>
    <col min="11013" max="11013" width="15.85546875" customWidth="1"/>
    <col min="11014" max="11014" width="68.42578125" customWidth="1"/>
    <col min="11265" max="11265" width="4.140625" customWidth="1"/>
    <col min="11266" max="11266" width="29.42578125" customWidth="1"/>
    <col min="11267" max="11267" width="16.85546875" customWidth="1"/>
    <col min="11268" max="11268" width="13.28515625" customWidth="1"/>
    <col min="11269" max="11269" width="15.85546875" customWidth="1"/>
    <col min="11270" max="11270" width="68.42578125" customWidth="1"/>
    <col min="11521" max="11521" width="4.140625" customWidth="1"/>
    <col min="11522" max="11522" width="29.42578125" customWidth="1"/>
    <col min="11523" max="11523" width="16.85546875" customWidth="1"/>
    <col min="11524" max="11524" width="13.28515625" customWidth="1"/>
    <col min="11525" max="11525" width="15.85546875" customWidth="1"/>
    <col min="11526" max="11526" width="68.42578125" customWidth="1"/>
    <col min="11777" max="11777" width="4.140625" customWidth="1"/>
    <col min="11778" max="11778" width="29.42578125" customWidth="1"/>
    <col min="11779" max="11779" width="16.85546875" customWidth="1"/>
    <col min="11780" max="11780" width="13.28515625" customWidth="1"/>
    <col min="11781" max="11781" width="15.85546875" customWidth="1"/>
    <col min="11782" max="11782" width="68.42578125" customWidth="1"/>
    <col min="12033" max="12033" width="4.140625" customWidth="1"/>
    <col min="12034" max="12034" width="29.42578125" customWidth="1"/>
    <col min="12035" max="12035" width="16.85546875" customWidth="1"/>
    <col min="12036" max="12036" width="13.28515625" customWidth="1"/>
    <col min="12037" max="12037" width="15.85546875" customWidth="1"/>
    <col min="12038" max="12038" width="68.42578125" customWidth="1"/>
    <col min="12289" max="12289" width="4.140625" customWidth="1"/>
    <col min="12290" max="12290" width="29.42578125" customWidth="1"/>
    <col min="12291" max="12291" width="16.85546875" customWidth="1"/>
    <col min="12292" max="12292" width="13.28515625" customWidth="1"/>
    <col min="12293" max="12293" width="15.85546875" customWidth="1"/>
    <col min="12294" max="12294" width="68.42578125" customWidth="1"/>
    <col min="12545" max="12545" width="4.140625" customWidth="1"/>
    <col min="12546" max="12546" width="29.42578125" customWidth="1"/>
    <col min="12547" max="12547" width="16.85546875" customWidth="1"/>
    <col min="12548" max="12548" width="13.28515625" customWidth="1"/>
    <col min="12549" max="12549" width="15.85546875" customWidth="1"/>
    <col min="12550" max="12550" width="68.42578125" customWidth="1"/>
    <col min="12801" max="12801" width="4.140625" customWidth="1"/>
    <col min="12802" max="12802" width="29.42578125" customWidth="1"/>
    <col min="12803" max="12803" width="16.85546875" customWidth="1"/>
    <col min="12804" max="12804" width="13.28515625" customWidth="1"/>
    <col min="12805" max="12805" width="15.85546875" customWidth="1"/>
    <col min="12806" max="12806" width="68.42578125" customWidth="1"/>
    <col min="13057" max="13057" width="4.140625" customWidth="1"/>
    <col min="13058" max="13058" width="29.42578125" customWidth="1"/>
    <col min="13059" max="13059" width="16.85546875" customWidth="1"/>
    <col min="13060" max="13060" width="13.28515625" customWidth="1"/>
    <col min="13061" max="13061" width="15.85546875" customWidth="1"/>
    <col min="13062" max="13062" width="68.42578125" customWidth="1"/>
    <col min="13313" max="13313" width="4.140625" customWidth="1"/>
    <col min="13314" max="13314" width="29.42578125" customWidth="1"/>
    <col min="13315" max="13315" width="16.85546875" customWidth="1"/>
    <col min="13316" max="13316" width="13.28515625" customWidth="1"/>
    <col min="13317" max="13317" width="15.85546875" customWidth="1"/>
    <col min="13318" max="13318" width="68.42578125" customWidth="1"/>
    <col min="13569" max="13569" width="4.140625" customWidth="1"/>
    <col min="13570" max="13570" width="29.42578125" customWidth="1"/>
    <col min="13571" max="13571" width="16.85546875" customWidth="1"/>
    <col min="13572" max="13572" width="13.28515625" customWidth="1"/>
    <col min="13573" max="13573" width="15.85546875" customWidth="1"/>
    <col min="13574" max="13574" width="68.42578125" customWidth="1"/>
    <col min="13825" max="13825" width="4.140625" customWidth="1"/>
    <col min="13826" max="13826" width="29.42578125" customWidth="1"/>
    <col min="13827" max="13827" width="16.85546875" customWidth="1"/>
    <col min="13828" max="13828" width="13.28515625" customWidth="1"/>
    <col min="13829" max="13829" width="15.85546875" customWidth="1"/>
    <col min="13830" max="13830" width="68.42578125" customWidth="1"/>
    <col min="14081" max="14081" width="4.140625" customWidth="1"/>
    <col min="14082" max="14082" width="29.42578125" customWidth="1"/>
    <col min="14083" max="14083" width="16.85546875" customWidth="1"/>
    <col min="14084" max="14084" width="13.28515625" customWidth="1"/>
    <col min="14085" max="14085" width="15.85546875" customWidth="1"/>
    <col min="14086" max="14086" width="68.42578125" customWidth="1"/>
    <col min="14337" max="14337" width="4.140625" customWidth="1"/>
    <col min="14338" max="14338" width="29.42578125" customWidth="1"/>
    <col min="14339" max="14339" width="16.85546875" customWidth="1"/>
    <col min="14340" max="14340" width="13.28515625" customWidth="1"/>
    <col min="14341" max="14341" width="15.85546875" customWidth="1"/>
    <col min="14342" max="14342" width="68.42578125" customWidth="1"/>
    <col min="14593" max="14593" width="4.140625" customWidth="1"/>
    <col min="14594" max="14594" width="29.42578125" customWidth="1"/>
    <col min="14595" max="14595" width="16.85546875" customWidth="1"/>
    <col min="14596" max="14596" width="13.28515625" customWidth="1"/>
    <col min="14597" max="14597" width="15.85546875" customWidth="1"/>
    <col min="14598" max="14598" width="68.42578125" customWidth="1"/>
    <col min="14849" max="14849" width="4.140625" customWidth="1"/>
    <col min="14850" max="14850" width="29.42578125" customWidth="1"/>
    <col min="14851" max="14851" width="16.85546875" customWidth="1"/>
    <col min="14852" max="14852" width="13.28515625" customWidth="1"/>
    <col min="14853" max="14853" width="15.85546875" customWidth="1"/>
    <col min="14854" max="14854" width="68.42578125" customWidth="1"/>
    <col min="15105" max="15105" width="4.140625" customWidth="1"/>
    <col min="15106" max="15106" width="29.42578125" customWidth="1"/>
    <col min="15107" max="15107" width="16.85546875" customWidth="1"/>
    <col min="15108" max="15108" width="13.28515625" customWidth="1"/>
    <col min="15109" max="15109" width="15.85546875" customWidth="1"/>
    <col min="15110" max="15110" width="68.42578125" customWidth="1"/>
    <col min="15361" max="15361" width="4.140625" customWidth="1"/>
    <col min="15362" max="15362" width="29.42578125" customWidth="1"/>
    <col min="15363" max="15363" width="16.85546875" customWidth="1"/>
    <col min="15364" max="15364" width="13.28515625" customWidth="1"/>
    <col min="15365" max="15365" width="15.85546875" customWidth="1"/>
    <col min="15366" max="15366" width="68.42578125" customWidth="1"/>
    <col min="15617" max="15617" width="4.140625" customWidth="1"/>
    <col min="15618" max="15618" width="29.42578125" customWidth="1"/>
    <col min="15619" max="15619" width="16.85546875" customWidth="1"/>
    <col min="15620" max="15620" width="13.28515625" customWidth="1"/>
    <col min="15621" max="15621" width="15.85546875" customWidth="1"/>
    <col min="15622" max="15622" width="68.42578125" customWidth="1"/>
    <col min="15873" max="15873" width="4.140625" customWidth="1"/>
    <col min="15874" max="15874" width="29.42578125" customWidth="1"/>
    <col min="15875" max="15875" width="16.85546875" customWidth="1"/>
    <col min="15876" max="15876" width="13.28515625" customWidth="1"/>
    <col min="15877" max="15877" width="15.85546875" customWidth="1"/>
    <col min="15878" max="15878" width="68.42578125" customWidth="1"/>
    <col min="16129" max="16129" width="4.140625" customWidth="1"/>
    <col min="16130" max="16130" width="29.42578125" customWidth="1"/>
    <col min="16131" max="16131" width="16.85546875" customWidth="1"/>
    <col min="16132" max="16132" width="13.28515625" customWidth="1"/>
    <col min="16133" max="16133" width="15.85546875" customWidth="1"/>
    <col min="16134" max="16134" width="68.42578125" customWidth="1"/>
  </cols>
  <sheetData>
    <row r="1" spans="1:8" ht="15.75" x14ac:dyDescent="0.25">
      <c r="A1" s="469"/>
      <c r="C1" s="393"/>
      <c r="D1" s="393"/>
      <c r="E1" s="399" t="s">
        <v>1932</v>
      </c>
    </row>
    <row r="2" spans="1:8" ht="15.75" x14ac:dyDescent="0.25">
      <c r="A2" s="469"/>
      <c r="C2" s="393"/>
      <c r="D2" s="393"/>
      <c r="E2" s="395" t="s">
        <v>1914</v>
      </c>
    </row>
    <row r="3" spans="1:8" ht="15.75" x14ac:dyDescent="0.25">
      <c r="A3" s="469"/>
      <c r="B3" s="469"/>
      <c r="C3" s="393"/>
      <c r="D3" s="399"/>
      <c r="E3" s="399"/>
    </row>
    <row r="4" spans="1:8" ht="19.5" customHeight="1" x14ac:dyDescent="0.25">
      <c r="A4" s="470" t="s">
        <v>1673</v>
      </c>
      <c r="B4" s="470"/>
      <c r="C4" s="470"/>
      <c r="D4" s="470"/>
      <c r="E4" s="470"/>
    </row>
    <row r="5" spans="1:8" ht="120" customHeight="1" x14ac:dyDescent="0.2">
      <c r="A5" s="486" t="s">
        <v>1933</v>
      </c>
      <c r="B5" s="486"/>
      <c r="C5" s="486"/>
      <c r="D5" s="486"/>
      <c r="E5" s="486"/>
      <c r="F5" s="720"/>
    </row>
    <row r="6" spans="1:8" ht="15.75" x14ac:dyDescent="0.25">
      <c r="A6" s="472"/>
      <c r="B6" s="472"/>
      <c r="E6" s="473" t="s">
        <v>1675</v>
      </c>
    </row>
    <row r="7" spans="1:8" ht="30" customHeight="1" x14ac:dyDescent="0.2">
      <c r="A7" s="429" t="s">
        <v>1676</v>
      </c>
      <c r="B7" s="429" t="s">
        <v>5</v>
      </c>
      <c r="C7" s="430" t="s">
        <v>1804</v>
      </c>
      <c r="D7" s="533" t="s">
        <v>43</v>
      </c>
      <c r="E7" s="430" t="s">
        <v>53</v>
      </c>
      <c r="H7" s="481"/>
    </row>
    <row r="8" spans="1:8" ht="16.5" hidden="1" customHeight="1" x14ac:dyDescent="0.25">
      <c r="A8" s="474">
        <v>1</v>
      </c>
      <c r="B8" s="475" t="s">
        <v>1806</v>
      </c>
      <c r="C8" s="463"/>
      <c r="D8" s="463"/>
      <c r="E8" s="535" t="e">
        <f>D8/C8*100</f>
        <v>#DIV/0!</v>
      </c>
    </row>
    <row r="9" spans="1:8" ht="15.75" x14ac:dyDescent="0.2">
      <c r="A9" s="477">
        <v>1</v>
      </c>
      <c r="B9" s="721" t="s">
        <v>1812</v>
      </c>
      <c r="C9" s="463">
        <v>100</v>
      </c>
      <c r="D9" s="463">
        <v>100</v>
      </c>
      <c r="E9" s="536">
        <f t="shared" ref="E9:E24" si="0">D9/C9*100</f>
        <v>100</v>
      </c>
    </row>
    <row r="10" spans="1:8" ht="15.75" hidden="1" x14ac:dyDescent="0.25">
      <c r="A10" s="477">
        <v>3</v>
      </c>
      <c r="B10" s="475"/>
      <c r="C10" s="463"/>
      <c r="D10" s="463"/>
      <c r="E10" s="536" t="e">
        <f t="shared" si="0"/>
        <v>#DIV/0!</v>
      </c>
    </row>
    <row r="11" spans="1:8" ht="15.75" hidden="1" x14ac:dyDescent="0.25">
      <c r="A11" s="477">
        <v>4</v>
      </c>
      <c r="B11" s="475"/>
      <c r="C11" s="463"/>
      <c r="D11" s="463"/>
      <c r="E11" s="536" t="e">
        <f t="shared" si="0"/>
        <v>#DIV/0!</v>
      </c>
    </row>
    <row r="12" spans="1:8" ht="15.75" hidden="1" x14ac:dyDescent="0.25">
      <c r="A12" s="477">
        <v>5</v>
      </c>
      <c r="B12" s="475"/>
      <c r="C12" s="463"/>
      <c r="D12" s="463"/>
      <c r="E12" s="536" t="e">
        <f t="shared" si="0"/>
        <v>#DIV/0!</v>
      </c>
    </row>
    <row r="13" spans="1:8" ht="15.75" hidden="1" x14ac:dyDescent="0.25">
      <c r="A13" s="477">
        <v>6</v>
      </c>
      <c r="B13" s="475"/>
      <c r="C13" s="463"/>
      <c r="D13" s="463"/>
      <c r="E13" s="536" t="e">
        <f t="shared" si="0"/>
        <v>#DIV/0!</v>
      </c>
    </row>
    <row r="14" spans="1:8" ht="15.75" hidden="1" x14ac:dyDescent="0.25">
      <c r="A14" s="477">
        <v>7</v>
      </c>
      <c r="B14" s="475"/>
      <c r="C14" s="463"/>
      <c r="D14" s="463"/>
      <c r="E14" s="536" t="e">
        <f t="shared" si="0"/>
        <v>#DIV/0!</v>
      </c>
    </row>
    <row r="15" spans="1:8" ht="15.75" hidden="1" x14ac:dyDescent="0.25">
      <c r="A15" s="477">
        <v>8</v>
      </c>
      <c r="B15" s="475"/>
      <c r="C15" s="463"/>
      <c r="D15" s="463"/>
      <c r="E15" s="536" t="e">
        <f t="shared" si="0"/>
        <v>#DIV/0!</v>
      </c>
    </row>
    <row r="16" spans="1:8" ht="15.75" hidden="1" x14ac:dyDescent="0.25">
      <c r="A16" s="477">
        <v>9</v>
      </c>
      <c r="B16" s="475"/>
      <c r="C16" s="463"/>
      <c r="D16" s="463"/>
      <c r="E16" s="536" t="e">
        <f t="shared" si="0"/>
        <v>#DIV/0!</v>
      </c>
    </row>
    <row r="17" spans="1:6" ht="15.75" hidden="1" x14ac:dyDescent="0.25">
      <c r="A17" s="477">
        <v>10</v>
      </c>
      <c r="B17" s="475"/>
      <c r="C17" s="463"/>
      <c r="D17" s="463"/>
      <c r="E17" s="536" t="e">
        <f t="shared" si="0"/>
        <v>#DIV/0!</v>
      </c>
    </row>
    <row r="18" spans="1:6" ht="15.75" hidden="1" x14ac:dyDescent="0.25">
      <c r="A18" s="477">
        <v>11</v>
      </c>
      <c r="B18" s="475"/>
      <c r="C18" s="463"/>
      <c r="D18" s="463"/>
      <c r="E18" s="536" t="e">
        <f t="shared" si="0"/>
        <v>#DIV/0!</v>
      </c>
    </row>
    <row r="19" spans="1:6" ht="15.75" hidden="1" x14ac:dyDescent="0.25">
      <c r="A19" s="477">
        <v>12</v>
      </c>
      <c r="B19" s="475"/>
      <c r="C19" s="463"/>
      <c r="D19" s="463"/>
      <c r="E19" s="536" t="e">
        <f t="shared" si="0"/>
        <v>#DIV/0!</v>
      </c>
    </row>
    <row r="20" spans="1:6" ht="15.75" hidden="1" x14ac:dyDescent="0.25">
      <c r="A20" s="477">
        <v>13</v>
      </c>
      <c r="B20" s="475"/>
      <c r="C20" s="463"/>
      <c r="D20" s="463"/>
      <c r="E20" s="536" t="e">
        <f t="shared" si="0"/>
        <v>#DIV/0!</v>
      </c>
    </row>
    <row r="21" spans="1:6" ht="15.75" hidden="1" x14ac:dyDescent="0.25">
      <c r="A21" s="477">
        <v>14</v>
      </c>
      <c r="B21" s="475"/>
      <c r="C21" s="463"/>
      <c r="D21" s="463"/>
      <c r="E21" s="536" t="e">
        <f t="shared" si="0"/>
        <v>#DIV/0!</v>
      </c>
    </row>
    <row r="22" spans="1:6" ht="15.75" hidden="1" x14ac:dyDescent="0.25">
      <c r="A22" s="477">
        <v>15</v>
      </c>
      <c r="B22" s="475"/>
      <c r="C22" s="463"/>
      <c r="D22" s="463"/>
      <c r="E22" s="536" t="e">
        <f t="shared" si="0"/>
        <v>#DIV/0!</v>
      </c>
    </row>
    <row r="23" spans="1:6" ht="15.75" hidden="1" x14ac:dyDescent="0.25">
      <c r="A23" s="477">
        <v>16</v>
      </c>
      <c r="B23" s="475"/>
      <c r="C23" s="463"/>
      <c r="D23" s="463"/>
      <c r="E23" s="536" t="e">
        <f t="shared" si="0"/>
        <v>#DIV/0!</v>
      </c>
    </row>
    <row r="24" spans="1:6" ht="15.75" x14ac:dyDescent="0.2">
      <c r="A24" s="477">
        <v>2</v>
      </c>
      <c r="B24" s="650" t="s">
        <v>1820</v>
      </c>
      <c r="C24" s="463">
        <v>101.1</v>
      </c>
      <c r="D24" s="463">
        <v>101.1</v>
      </c>
      <c r="E24" s="536">
        <f t="shared" si="0"/>
        <v>100</v>
      </c>
    </row>
    <row r="25" spans="1:6" ht="15.75" hidden="1" x14ac:dyDescent="0.25">
      <c r="A25" s="477">
        <v>18</v>
      </c>
      <c r="B25" s="475" t="s">
        <v>1822</v>
      </c>
      <c r="C25" s="463"/>
      <c r="D25" s="463"/>
      <c r="E25" s="536"/>
    </row>
    <row r="26" spans="1:6" ht="15.75" hidden="1" x14ac:dyDescent="0.25">
      <c r="A26" s="477">
        <v>19</v>
      </c>
      <c r="B26" s="475" t="s">
        <v>1830</v>
      </c>
      <c r="C26" s="463"/>
      <c r="D26" s="463"/>
      <c r="E26" s="536"/>
      <c r="F26" s="481"/>
    </row>
    <row r="27" spans="1:6" ht="15.75" x14ac:dyDescent="0.25">
      <c r="A27" s="479"/>
      <c r="B27" s="475"/>
      <c r="C27" s="463"/>
      <c r="D27" s="463"/>
      <c r="E27" s="536"/>
    </row>
    <row r="28" spans="1:6" ht="19.5" customHeight="1" x14ac:dyDescent="0.25">
      <c r="A28" s="482"/>
      <c r="B28" s="483" t="s">
        <v>1823</v>
      </c>
      <c r="C28" s="484">
        <f>SUM(C8:C27)</f>
        <v>201.1</v>
      </c>
      <c r="D28" s="484">
        <f>SUM(D8:D27)</f>
        <v>201.1</v>
      </c>
      <c r="E28" s="537">
        <f>D28/C28*100</f>
        <v>100</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8"/>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1934</v>
      </c>
    </row>
    <row r="2" spans="1:5" ht="15.75" x14ac:dyDescent="0.25">
      <c r="A2" s="469"/>
      <c r="C2" s="393"/>
      <c r="D2" s="393"/>
      <c r="E2" s="395" t="s">
        <v>1914</v>
      </c>
    </row>
    <row r="3" spans="1:5" ht="15.75" x14ac:dyDescent="0.25">
      <c r="A3" s="469"/>
      <c r="B3" s="469"/>
      <c r="C3" s="393"/>
      <c r="D3" s="399"/>
      <c r="E3" s="399"/>
    </row>
    <row r="4" spans="1:5" ht="19.5" customHeight="1" x14ac:dyDescent="0.25">
      <c r="A4" s="470" t="s">
        <v>1673</v>
      </c>
      <c r="B4" s="470"/>
      <c r="C4" s="470"/>
      <c r="D4" s="470"/>
      <c r="E4" s="470"/>
    </row>
    <row r="5" spans="1:5" ht="27.75" customHeight="1" x14ac:dyDescent="0.2">
      <c r="A5" s="486" t="s">
        <v>1935</v>
      </c>
      <c r="B5" s="486"/>
      <c r="C5" s="486"/>
      <c r="D5" s="486"/>
      <c r="E5" s="486"/>
    </row>
    <row r="6" spans="1:5" ht="15.75" x14ac:dyDescent="0.25">
      <c r="A6" s="472"/>
      <c r="B6" s="472"/>
      <c r="E6" s="473" t="s">
        <v>1675</v>
      </c>
    </row>
    <row r="7" spans="1:5" ht="35.25" customHeight="1" x14ac:dyDescent="0.2">
      <c r="A7" s="429" t="s">
        <v>1676</v>
      </c>
      <c r="B7" s="429" t="s">
        <v>5</v>
      </c>
      <c r="C7" s="430" t="s">
        <v>1804</v>
      </c>
      <c r="D7" s="533" t="s">
        <v>43</v>
      </c>
      <c r="E7" s="430" t="s">
        <v>53</v>
      </c>
    </row>
    <row r="8" spans="1:5" ht="16.5" hidden="1" customHeight="1" x14ac:dyDescent="0.25">
      <c r="A8" s="474">
        <v>1</v>
      </c>
      <c r="B8" s="475" t="s">
        <v>1806</v>
      </c>
      <c r="C8" s="463"/>
      <c r="D8" s="463"/>
      <c r="E8" s="535" t="e">
        <f>D8/C8*100</f>
        <v>#DIV/0!</v>
      </c>
    </row>
    <row r="9" spans="1:5" ht="15.75" x14ac:dyDescent="0.2">
      <c r="A9" s="477">
        <v>1</v>
      </c>
      <c r="B9" s="721" t="s">
        <v>1813</v>
      </c>
      <c r="C9" s="463">
        <v>459.34</v>
      </c>
      <c r="D9" s="463">
        <v>459.34</v>
      </c>
      <c r="E9" s="536">
        <f t="shared" ref="E9:E23" si="0">D9/C9*100</f>
        <v>100</v>
      </c>
    </row>
    <row r="10" spans="1:5" ht="15.75" hidden="1" x14ac:dyDescent="0.25">
      <c r="A10" s="477">
        <v>3</v>
      </c>
      <c r="B10" s="475"/>
      <c r="C10" s="463"/>
      <c r="D10" s="463"/>
      <c r="E10" s="536" t="e">
        <f t="shared" si="0"/>
        <v>#DIV/0!</v>
      </c>
    </row>
    <row r="11" spans="1:5" ht="15.75" hidden="1" x14ac:dyDescent="0.25">
      <c r="A11" s="477">
        <v>4</v>
      </c>
      <c r="B11" s="475"/>
      <c r="C11" s="463"/>
      <c r="D11" s="463"/>
      <c r="E11" s="536" t="e">
        <f t="shared" si="0"/>
        <v>#DIV/0!</v>
      </c>
    </row>
    <row r="12" spans="1:5" ht="15.75" hidden="1" x14ac:dyDescent="0.25">
      <c r="A12" s="477">
        <v>5</v>
      </c>
      <c r="B12" s="475"/>
      <c r="C12" s="463"/>
      <c r="D12" s="463"/>
      <c r="E12" s="536" t="e">
        <f t="shared" si="0"/>
        <v>#DIV/0!</v>
      </c>
    </row>
    <row r="13" spans="1:5" ht="15.75" hidden="1" x14ac:dyDescent="0.25">
      <c r="A13" s="477">
        <v>6</v>
      </c>
      <c r="B13" s="475"/>
      <c r="C13" s="463"/>
      <c r="D13" s="463"/>
      <c r="E13" s="536" t="e">
        <f t="shared" si="0"/>
        <v>#DIV/0!</v>
      </c>
    </row>
    <row r="14" spans="1:5" ht="15.75" hidden="1" x14ac:dyDescent="0.25">
      <c r="A14" s="477">
        <v>7</v>
      </c>
      <c r="B14" s="475"/>
      <c r="C14" s="463"/>
      <c r="D14" s="463"/>
      <c r="E14" s="536" t="e">
        <f t="shared" si="0"/>
        <v>#DIV/0!</v>
      </c>
    </row>
    <row r="15" spans="1:5" ht="15.75" hidden="1" x14ac:dyDescent="0.25">
      <c r="A15" s="477">
        <v>8</v>
      </c>
      <c r="B15" s="475"/>
      <c r="C15" s="463"/>
      <c r="D15" s="463"/>
      <c r="E15" s="536" t="e">
        <f t="shared" si="0"/>
        <v>#DIV/0!</v>
      </c>
    </row>
    <row r="16" spans="1:5" ht="15.75" hidden="1" x14ac:dyDescent="0.25">
      <c r="A16" s="477">
        <v>9</v>
      </c>
      <c r="B16" s="475"/>
      <c r="C16" s="463"/>
      <c r="D16" s="463"/>
      <c r="E16" s="536" t="e">
        <f t="shared" si="0"/>
        <v>#DIV/0!</v>
      </c>
    </row>
    <row r="17" spans="1:6" ht="15.75" hidden="1" x14ac:dyDescent="0.25">
      <c r="A17" s="477">
        <v>10</v>
      </c>
      <c r="B17" s="475"/>
      <c r="C17" s="463"/>
      <c r="D17" s="463"/>
      <c r="E17" s="536" t="e">
        <f t="shared" si="0"/>
        <v>#DIV/0!</v>
      </c>
    </row>
    <row r="18" spans="1:6" ht="15.75" hidden="1" x14ac:dyDescent="0.25">
      <c r="A18" s="477">
        <v>11</v>
      </c>
      <c r="B18" s="475"/>
      <c r="C18" s="463"/>
      <c r="D18" s="463"/>
      <c r="E18" s="536" t="e">
        <f t="shared" si="0"/>
        <v>#DIV/0!</v>
      </c>
    </row>
    <row r="19" spans="1:6" ht="15.75" hidden="1" x14ac:dyDescent="0.25">
      <c r="A19" s="477">
        <v>12</v>
      </c>
      <c r="B19" s="475"/>
      <c r="C19" s="463"/>
      <c r="D19" s="463"/>
      <c r="E19" s="536" t="e">
        <f t="shared" si="0"/>
        <v>#DIV/0!</v>
      </c>
    </row>
    <row r="20" spans="1:6" ht="15.75" hidden="1" x14ac:dyDescent="0.25">
      <c r="A20" s="477">
        <v>13</v>
      </c>
      <c r="B20" s="475"/>
      <c r="C20" s="463"/>
      <c r="D20" s="463"/>
      <c r="E20" s="536" t="e">
        <f t="shared" si="0"/>
        <v>#DIV/0!</v>
      </c>
    </row>
    <row r="21" spans="1:6" ht="15.75" hidden="1" x14ac:dyDescent="0.25">
      <c r="A21" s="477">
        <v>14</v>
      </c>
      <c r="B21" s="475"/>
      <c r="C21" s="463"/>
      <c r="D21" s="463"/>
      <c r="E21" s="536" t="e">
        <f t="shared" si="0"/>
        <v>#DIV/0!</v>
      </c>
    </row>
    <row r="22" spans="1:6" ht="15.75" hidden="1" x14ac:dyDescent="0.25">
      <c r="A22" s="477">
        <v>15</v>
      </c>
      <c r="B22" s="475"/>
      <c r="C22" s="463"/>
      <c r="D22" s="463"/>
      <c r="E22" s="536" t="e">
        <f t="shared" si="0"/>
        <v>#DIV/0!</v>
      </c>
    </row>
    <row r="23" spans="1:6" ht="15.75" hidden="1" x14ac:dyDescent="0.25">
      <c r="A23" s="477">
        <v>16</v>
      </c>
      <c r="B23" s="475"/>
      <c r="C23" s="463"/>
      <c r="D23" s="463"/>
      <c r="E23" s="536" t="e">
        <f t="shared" si="0"/>
        <v>#DIV/0!</v>
      </c>
    </row>
    <row r="24" spans="1:6" ht="15.75" hidden="1" x14ac:dyDescent="0.25">
      <c r="A24" s="477">
        <v>18</v>
      </c>
      <c r="B24" s="475" t="s">
        <v>1822</v>
      </c>
      <c r="C24" s="463"/>
      <c r="D24" s="463"/>
      <c r="E24" s="536"/>
    </row>
    <row r="25" spans="1:6" ht="15.75" hidden="1" x14ac:dyDescent="0.25">
      <c r="A25" s="477">
        <v>19</v>
      </c>
      <c r="B25" s="475" t="s">
        <v>1830</v>
      </c>
      <c r="C25" s="463"/>
      <c r="D25" s="463"/>
      <c r="E25" s="536"/>
      <c r="F25" s="481"/>
    </row>
    <row r="26" spans="1:6" ht="15.75" x14ac:dyDescent="0.25">
      <c r="A26" s="479"/>
      <c r="B26" s="475"/>
      <c r="C26" s="463"/>
      <c r="D26" s="463"/>
      <c r="E26" s="536"/>
    </row>
    <row r="27" spans="1:6" ht="19.5" customHeight="1" x14ac:dyDescent="0.25">
      <c r="A27" s="482"/>
      <c r="B27" s="483" t="s">
        <v>1823</v>
      </c>
      <c r="C27" s="484">
        <f>SUM(C8:C26)</f>
        <v>459.34</v>
      </c>
      <c r="D27" s="484">
        <f>SUM(D8:D26)</f>
        <v>459.34</v>
      </c>
      <c r="E27" s="537">
        <f>D27/C27*100</f>
        <v>100</v>
      </c>
    </row>
    <row r="28" spans="1:6" ht="15.75" x14ac:dyDescent="0.25">
      <c r="A28" s="469"/>
      <c r="B28"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15"/>
  <sheetViews>
    <sheetView view="pageBreakPreview" zoomScaleNormal="100" zoomScaleSheetLayoutView="100" workbookViewId="0">
      <selection activeCell="B55" sqref="B55"/>
    </sheetView>
  </sheetViews>
  <sheetFormatPr defaultRowHeight="12.75" x14ac:dyDescent="0.2"/>
  <cols>
    <col min="1" max="1" width="4.85546875" style="393" customWidth="1"/>
    <col min="2" max="2" width="27.42578125" style="393" customWidth="1"/>
    <col min="3" max="3" width="19.85546875" style="393" customWidth="1"/>
    <col min="4" max="4" width="14" style="393" customWidth="1"/>
    <col min="5" max="5" width="16.7109375" style="393" bestFit="1" customWidth="1"/>
    <col min="6" max="256" width="9.140625" style="393"/>
    <col min="257" max="257" width="4.85546875" style="393" customWidth="1"/>
    <col min="258" max="258" width="27.42578125" style="393" customWidth="1"/>
    <col min="259" max="259" width="19.85546875" style="393" customWidth="1"/>
    <col min="260" max="260" width="14" style="393" customWidth="1"/>
    <col min="261" max="261" width="16.7109375" style="393" bestFit="1" customWidth="1"/>
    <col min="262" max="512" width="9.140625" style="393"/>
    <col min="513" max="513" width="4.85546875" style="393" customWidth="1"/>
    <col min="514" max="514" width="27.42578125" style="393" customWidth="1"/>
    <col min="515" max="515" width="19.85546875" style="393" customWidth="1"/>
    <col min="516" max="516" width="14" style="393" customWidth="1"/>
    <col min="517" max="517" width="16.7109375" style="393" bestFit="1" customWidth="1"/>
    <col min="518" max="768" width="9.140625" style="393"/>
    <col min="769" max="769" width="4.85546875" style="393" customWidth="1"/>
    <col min="770" max="770" width="27.42578125" style="393" customWidth="1"/>
    <col min="771" max="771" width="19.85546875" style="393" customWidth="1"/>
    <col min="772" max="772" width="14" style="393" customWidth="1"/>
    <col min="773" max="773" width="16.7109375" style="393" bestFit="1" customWidth="1"/>
    <col min="774" max="1024" width="9.140625" style="393"/>
    <col min="1025" max="1025" width="4.85546875" style="393" customWidth="1"/>
    <col min="1026" max="1026" width="27.42578125" style="393" customWidth="1"/>
    <col min="1027" max="1027" width="19.85546875" style="393" customWidth="1"/>
    <col min="1028" max="1028" width="14" style="393" customWidth="1"/>
    <col min="1029" max="1029" width="16.7109375" style="393" bestFit="1" customWidth="1"/>
    <col min="1030" max="1280" width="9.140625" style="393"/>
    <col min="1281" max="1281" width="4.85546875" style="393" customWidth="1"/>
    <col min="1282" max="1282" width="27.42578125" style="393" customWidth="1"/>
    <col min="1283" max="1283" width="19.85546875" style="393" customWidth="1"/>
    <col min="1284" max="1284" width="14" style="393" customWidth="1"/>
    <col min="1285" max="1285" width="16.7109375" style="393" bestFit="1" customWidth="1"/>
    <col min="1286" max="1536" width="9.140625" style="393"/>
    <col min="1537" max="1537" width="4.85546875" style="393" customWidth="1"/>
    <col min="1538" max="1538" width="27.42578125" style="393" customWidth="1"/>
    <col min="1539" max="1539" width="19.85546875" style="393" customWidth="1"/>
    <col min="1540" max="1540" width="14" style="393" customWidth="1"/>
    <col min="1541" max="1541" width="16.7109375" style="393" bestFit="1" customWidth="1"/>
    <col min="1542" max="1792" width="9.140625" style="393"/>
    <col min="1793" max="1793" width="4.85546875" style="393" customWidth="1"/>
    <col min="1794" max="1794" width="27.42578125" style="393" customWidth="1"/>
    <col min="1795" max="1795" width="19.85546875" style="393" customWidth="1"/>
    <col min="1796" max="1796" width="14" style="393" customWidth="1"/>
    <col min="1797" max="1797" width="16.7109375" style="393" bestFit="1" customWidth="1"/>
    <col min="1798" max="2048" width="9.140625" style="393"/>
    <col min="2049" max="2049" width="4.85546875" style="393" customWidth="1"/>
    <col min="2050" max="2050" width="27.42578125" style="393" customWidth="1"/>
    <col min="2051" max="2051" width="19.85546875" style="393" customWidth="1"/>
    <col min="2052" max="2052" width="14" style="393" customWidth="1"/>
    <col min="2053" max="2053" width="16.7109375" style="393" bestFit="1" customWidth="1"/>
    <col min="2054" max="2304" width="9.140625" style="393"/>
    <col min="2305" max="2305" width="4.85546875" style="393" customWidth="1"/>
    <col min="2306" max="2306" width="27.42578125" style="393" customWidth="1"/>
    <col min="2307" max="2307" width="19.85546875" style="393" customWidth="1"/>
    <col min="2308" max="2308" width="14" style="393" customWidth="1"/>
    <col min="2309" max="2309" width="16.7109375" style="393" bestFit="1" customWidth="1"/>
    <col min="2310" max="2560" width="9.140625" style="393"/>
    <col min="2561" max="2561" width="4.85546875" style="393" customWidth="1"/>
    <col min="2562" max="2562" width="27.42578125" style="393" customWidth="1"/>
    <col min="2563" max="2563" width="19.85546875" style="393" customWidth="1"/>
    <col min="2564" max="2564" width="14" style="393" customWidth="1"/>
    <col min="2565" max="2565" width="16.7109375" style="393" bestFit="1" customWidth="1"/>
    <col min="2566" max="2816" width="9.140625" style="393"/>
    <col min="2817" max="2817" width="4.85546875" style="393" customWidth="1"/>
    <col min="2818" max="2818" width="27.42578125" style="393" customWidth="1"/>
    <col min="2819" max="2819" width="19.85546875" style="393" customWidth="1"/>
    <col min="2820" max="2820" width="14" style="393" customWidth="1"/>
    <col min="2821" max="2821" width="16.7109375" style="393" bestFit="1" customWidth="1"/>
    <col min="2822" max="3072" width="9.140625" style="393"/>
    <col min="3073" max="3073" width="4.85546875" style="393" customWidth="1"/>
    <col min="3074" max="3074" width="27.42578125" style="393" customWidth="1"/>
    <col min="3075" max="3075" width="19.85546875" style="393" customWidth="1"/>
    <col min="3076" max="3076" width="14" style="393" customWidth="1"/>
    <col min="3077" max="3077" width="16.7109375" style="393" bestFit="1" customWidth="1"/>
    <col min="3078" max="3328" width="9.140625" style="393"/>
    <col min="3329" max="3329" width="4.85546875" style="393" customWidth="1"/>
    <col min="3330" max="3330" width="27.42578125" style="393" customWidth="1"/>
    <col min="3331" max="3331" width="19.85546875" style="393" customWidth="1"/>
    <col min="3332" max="3332" width="14" style="393" customWidth="1"/>
    <col min="3333" max="3333" width="16.7109375" style="393" bestFit="1" customWidth="1"/>
    <col min="3334" max="3584" width="9.140625" style="393"/>
    <col min="3585" max="3585" width="4.85546875" style="393" customWidth="1"/>
    <col min="3586" max="3586" width="27.42578125" style="393" customWidth="1"/>
    <col min="3587" max="3587" width="19.85546875" style="393" customWidth="1"/>
    <col min="3588" max="3588" width="14" style="393" customWidth="1"/>
    <col min="3589" max="3589" width="16.7109375" style="393" bestFit="1" customWidth="1"/>
    <col min="3590" max="3840" width="9.140625" style="393"/>
    <col min="3841" max="3841" width="4.85546875" style="393" customWidth="1"/>
    <col min="3842" max="3842" width="27.42578125" style="393" customWidth="1"/>
    <col min="3843" max="3843" width="19.85546875" style="393" customWidth="1"/>
    <col min="3844" max="3844" width="14" style="393" customWidth="1"/>
    <col min="3845" max="3845" width="16.7109375" style="393" bestFit="1" customWidth="1"/>
    <col min="3846" max="4096" width="9.140625" style="393"/>
    <col min="4097" max="4097" width="4.85546875" style="393" customWidth="1"/>
    <col min="4098" max="4098" width="27.42578125" style="393" customWidth="1"/>
    <col min="4099" max="4099" width="19.85546875" style="393" customWidth="1"/>
    <col min="4100" max="4100" width="14" style="393" customWidth="1"/>
    <col min="4101" max="4101" width="16.7109375" style="393" bestFit="1" customWidth="1"/>
    <col min="4102" max="4352" width="9.140625" style="393"/>
    <col min="4353" max="4353" width="4.85546875" style="393" customWidth="1"/>
    <col min="4354" max="4354" width="27.42578125" style="393" customWidth="1"/>
    <col min="4355" max="4355" width="19.85546875" style="393" customWidth="1"/>
    <col min="4356" max="4356" width="14" style="393" customWidth="1"/>
    <col min="4357" max="4357" width="16.7109375" style="393" bestFit="1" customWidth="1"/>
    <col min="4358" max="4608" width="9.140625" style="393"/>
    <col min="4609" max="4609" width="4.85546875" style="393" customWidth="1"/>
    <col min="4610" max="4610" width="27.42578125" style="393" customWidth="1"/>
    <col min="4611" max="4611" width="19.85546875" style="393" customWidth="1"/>
    <col min="4612" max="4612" width="14" style="393" customWidth="1"/>
    <col min="4613" max="4613" width="16.7109375" style="393" bestFit="1" customWidth="1"/>
    <col min="4614" max="4864" width="9.140625" style="393"/>
    <col min="4865" max="4865" width="4.85546875" style="393" customWidth="1"/>
    <col min="4866" max="4866" width="27.42578125" style="393" customWidth="1"/>
    <col min="4867" max="4867" width="19.85546875" style="393" customWidth="1"/>
    <col min="4868" max="4868" width="14" style="393" customWidth="1"/>
    <col min="4869" max="4869" width="16.7109375" style="393" bestFit="1" customWidth="1"/>
    <col min="4870" max="5120" width="9.140625" style="393"/>
    <col min="5121" max="5121" width="4.85546875" style="393" customWidth="1"/>
    <col min="5122" max="5122" width="27.42578125" style="393" customWidth="1"/>
    <col min="5123" max="5123" width="19.85546875" style="393" customWidth="1"/>
    <col min="5124" max="5124" width="14" style="393" customWidth="1"/>
    <col min="5125" max="5125" width="16.7109375" style="393" bestFit="1" customWidth="1"/>
    <col min="5126" max="5376" width="9.140625" style="393"/>
    <col min="5377" max="5377" width="4.85546875" style="393" customWidth="1"/>
    <col min="5378" max="5378" width="27.42578125" style="393" customWidth="1"/>
    <col min="5379" max="5379" width="19.85546875" style="393" customWidth="1"/>
    <col min="5380" max="5380" width="14" style="393" customWidth="1"/>
    <col min="5381" max="5381" width="16.7109375" style="393" bestFit="1" customWidth="1"/>
    <col min="5382" max="5632" width="9.140625" style="393"/>
    <col min="5633" max="5633" width="4.85546875" style="393" customWidth="1"/>
    <col min="5634" max="5634" width="27.42578125" style="393" customWidth="1"/>
    <col min="5635" max="5635" width="19.85546875" style="393" customWidth="1"/>
    <col min="5636" max="5636" width="14" style="393" customWidth="1"/>
    <col min="5637" max="5637" width="16.7109375" style="393" bestFit="1" customWidth="1"/>
    <col min="5638" max="5888" width="9.140625" style="393"/>
    <col min="5889" max="5889" width="4.85546875" style="393" customWidth="1"/>
    <col min="5890" max="5890" width="27.42578125" style="393" customWidth="1"/>
    <col min="5891" max="5891" width="19.85546875" style="393" customWidth="1"/>
    <col min="5892" max="5892" width="14" style="393" customWidth="1"/>
    <col min="5893" max="5893" width="16.7109375" style="393" bestFit="1" customWidth="1"/>
    <col min="5894" max="6144" width="9.140625" style="393"/>
    <col min="6145" max="6145" width="4.85546875" style="393" customWidth="1"/>
    <col min="6146" max="6146" width="27.42578125" style="393" customWidth="1"/>
    <col min="6147" max="6147" width="19.85546875" style="393" customWidth="1"/>
    <col min="6148" max="6148" width="14" style="393" customWidth="1"/>
    <col min="6149" max="6149" width="16.7109375" style="393" bestFit="1" customWidth="1"/>
    <col min="6150" max="6400" width="9.140625" style="393"/>
    <col min="6401" max="6401" width="4.85546875" style="393" customWidth="1"/>
    <col min="6402" max="6402" width="27.42578125" style="393" customWidth="1"/>
    <col min="6403" max="6403" width="19.85546875" style="393" customWidth="1"/>
    <col min="6404" max="6404" width="14" style="393" customWidth="1"/>
    <col min="6405" max="6405" width="16.7109375" style="393" bestFit="1" customWidth="1"/>
    <col min="6406" max="6656" width="9.140625" style="393"/>
    <col min="6657" max="6657" width="4.85546875" style="393" customWidth="1"/>
    <col min="6658" max="6658" width="27.42578125" style="393" customWidth="1"/>
    <col min="6659" max="6659" width="19.85546875" style="393" customWidth="1"/>
    <col min="6660" max="6660" width="14" style="393" customWidth="1"/>
    <col min="6661" max="6661" width="16.7109375" style="393" bestFit="1" customWidth="1"/>
    <col min="6662" max="6912" width="9.140625" style="393"/>
    <col min="6913" max="6913" width="4.85546875" style="393" customWidth="1"/>
    <col min="6914" max="6914" width="27.42578125" style="393" customWidth="1"/>
    <col min="6915" max="6915" width="19.85546875" style="393" customWidth="1"/>
    <col min="6916" max="6916" width="14" style="393" customWidth="1"/>
    <col min="6917" max="6917" width="16.7109375" style="393" bestFit="1" customWidth="1"/>
    <col min="6918" max="7168" width="9.140625" style="393"/>
    <col min="7169" max="7169" width="4.85546875" style="393" customWidth="1"/>
    <col min="7170" max="7170" width="27.42578125" style="393" customWidth="1"/>
    <col min="7171" max="7171" width="19.85546875" style="393" customWidth="1"/>
    <col min="7172" max="7172" width="14" style="393" customWidth="1"/>
    <col min="7173" max="7173" width="16.7109375" style="393" bestFit="1" customWidth="1"/>
    <col min="7174" max="7424" width="9.140625" style="393"/>
    <col min="7425" max="7425" width="4.85546875" style="393" customWidth="1"/>
    <col min="7426" max="7426" width="27.42578125" style="393" customWidth="1"/>
    <col min="7427" max="7427" width="19.85546875" style="393" customWidth="1"/>
    <col min="7428" max="7428" width="14" style="393" customWidth="1"/>
    <col min="7429" max="7429" width="16.7109375" style="393" bestFit="1" customWidth="1"/>
    <col min="7430" max="7680" width="9.140625" style="393"/>
    <col min="7681" max="7681" width="4.85546875" style="393" customWidth="1"/>
    <col min="7682" max="7682" width="27.42578125" style="393" customWidth="1"/>
    <col min="7683" max="7683" width="19.85546875" style="393" customWidth="1"/>
    <col min="7684" max="7684" width="14" style="393" customWidth="1"/>
    <col min="7685" max="7685" width="16.7109375" style="393" bestFit="1" customWidth="1"/>
    <col min="7686" max="7936" width="9.140625" style="393"/>
    <col min="7937" max="7937" width="4.85546875" style="393" customWidth="1"/>
    <col min="7938" max="7938" width="27.42578125" style="393" customWidth="1"/>
    <col min="7939" max="7939" width="19.85546875" style="393" customWidth="1"/>
    <col min="7940" max="7940" width="14" style="393" customWidth="1"/>
    <col min="7941" max="7941" width="16.7109375" style="393" bestFit="1" customWidth="1"/>
    <col min="7942" max="8192" width="9.140625" style="393"/>
    <col min="8193" max="8193" width="4.85546875" style="393" customWidth="1"/>
    <col min="8194" max="8194" width="27.42578125" style="393" customWidth="1"/>
    <col min="8195" max="8195" width="19.85546875" style="393" customWidth="1"/>
    <col min="8196" max="8196" width="14" style="393" customWidth="1"/>
    <col min="8197" max="8197" width="16.7109375" style="393" bestFit="1" customWidth="1"/>
    <col min="8198" max="8448" width="9.140625" style="393"/>
    <col min="8449" max="8449" width="4.85546875" style="393" customWidth="1"/>
    <col min="8450" max="8450" width="27.42578125" style="393" customWidth="1"/>
    <col min="8451" max="8451" width="19.85546875" style="393" customWidth="1"/>
    <col min="8452" max="8452" width="14" style="393" customWidth="1"/>
    <col min="8453" max="8453" width="16.7109375" style="393" bestFit="1" customWidth="1"/>
    <col min="8454" max="8704" width="9.140625" style="393"/>
    <col min="8705" max="8705" width="4.85546875" style="393" customWidth="1"/>
    <col min="8706" max="8706" width="27.42578125" style="393" customWidth="1"/>
    <col min="8707" max="8707" width="19.85546875" style="393" customWidth="1"/>
    <col min="8708" max="8708" width="14" style="393" customWidth="1"/>
    <col min="8709" max="8709" width="16.7109375" style="393" bestFit="1" customWidth="1"/>
    <col min="8710" max="8960" width="9.140625" style="393"/>
    <col min="8961" max="8961" width="4.85546875" style="393" customWidth="1"/>
    <col min="8962" max="8962" width="27.42578125" style="393" customWidth="1"/>
    <col min="8963" max="8963" width="19.85546875" style="393" customWidth="1"/>
    <col min="8964" max="8964" width="14" style="393" customWidth="1"/>
    <col min="8965" max="8965" width="16.7109375" style="393" bestFit="1" customWidth="1"/>
    <col min="8966" max="9216" width="9.140625" style="393"/>
    <col min="9217" max="9217" width="4.85546875" style="393" customWidth="1"/>
    <col min="9218" max="9218" width="27.42578125" style="393" customWidth="1"/>
    <col min="9219" max="9219" width="19.85546875" style="393" customWidth="1"/>
    <col min="9220" max="9220" width="14" style="393" customWidth="1"/>
    <col min="9221" max="9221" width="16.7109375" style="393" bestFit="1" customWidth="1"/>
    <col min="9222" max="9472" width="9.140625" style="393"/>
    <col min="9473" max="9473" width="4.85546875" style="393" customWidth="1"/>
    <col min="9474" max="9474" width="27.42578125" style="393" customWidth="1"/>
    <col min="9475" max="9475" width="19.85546875" style="393" customWidth="1"/>
    <col min="9476" max="9476" width="14" style="393" customWidth="1"/>
    <col min="9477" max="9477" width="16.7109375" style="393" bestFit="1" customWidth="1"/>
    <col min="9478" max="9728" width="9.140625" style="393"/>
    <col min="9729" max="9729" width="4.85546875" style="393" customWidth="1"/>
    <col min="9730" max="9730" width="27.42578125" style="393" customWidth="1"/>
    <col min="9731" max="9731" width="19.85546875" style="393" customWidth="1"/>
    <col min="9732" max="9732" width="14" style="393" customWidth="1"/>
    <col min="9733" max="9733" width="16.7109375" style="393" bestFit="1" customWidth="1"/>
    <col min="9734" max="9984" width="9.140625" style="393"/>
    <col min="9985" max="9985" width="4.85546875" style="393" customWidth="1"/>
    <col min="9986" max="9986" width="27.42578125" style="393" customWidth="1"/>
    <col min="9987" max="9987" width="19.85546875" style="393" customWidth="1"/>
    <col min="9988" max="9988" width="14" style="393" customWidth="1"/>
    <col min="9989" max="9989" width="16.7109375" style="393" bestFit="1" customWidth="1"/>
    <col min="9990" max="10240" width="9.140625" style="393"/>
    <col min="10241" max="10241" width="4.85546875" style="393" customWidth="1"/>
    <col min="10242" max="10242" width="27.42578125" style="393" customWidth="1"/>
    <col min="10243" max="10243" width="19.85546875" style="393" customWidth="1"/>
    <col min="10244" max="10244" width="14" style="393" customWidth="1"/>
    <col min="10245" max="10245" width="16.7109375" style="393" bestFit="1" customWidth="1"/>
    <col min="10246" max="10496" width="9.140625" style="393"/>
    <col min="10497" max="10497" width="4.85546875" style="393" customWidth="1"/>
    <col min="10498" max="10498" width="27.42578125" style="393" customWidth="1"/>
    <col min="10499" max="10499" width="19.85546875" style="393" customWidth="1"/>
    <col min="10500" max="10500" width="14" style="393" customWidth="1"/>
    <col min="10501" max="10501" width="16.7109375" style="393" bestFit="1" customWidth="1"/>
    <col min="10502" max="10752" width="9.140625" style="393"/>
    <col min="10753" max="10753" width="4.85546875" style="393" customWidth="1"/>
    <col min="10754" max="10754" width="27.42578125" style="393" customWidth="1"/>
    <col min="10755" max="10755" width="19.85546875" style="393" customWidth="1"/>
    <col min="10756" max="10756" width="14" style="393" customWidth="1"/>
    <col min="10757" max="10757" width="16.7109375" style="393" bestFit="1" customWidth="1"/>
    <col min="10758" max="11008" width="9.140625" style="393"/>
    <col min="11009" max="11009" width="4.85546875" style="393" customWidth="1"/>
    <col min="11010" max="11010" width="27.42578125" style="393" customWidth="1"/>
    <col min="11011" max="11011" width="19.85546875" style="393" customWidth="1"/>
    <col min="11012" max="11012" width="14" style="393" customWidth="1"/>
    <col min="11013" max="11013" width="16.7109375" style="393" bestFit="1" customWidth="1"/>
    <col min="11014" max="11264" width="9.140625" style="393"/>
    <col min="11265" max="11265" width="4.85546875" style="393" customWidth="1"/>
    <col min="11266" max="11266" width="27.42578125" style="393" customWidth="1"/>
    <col min="11267" max="11267" width="19.85546875" style="393" customWidth="1"/>
    <col min="11268" max="11268" width="14" style="393" customWidth="1"/>
    <col min="11269" max="11269" width="16.7109375" style="393" bestFit="1" customWidth="1"/>
    <col min="11270" max="11520" width="9.140625" style="393"/>
    <col min="11521" max="11521" width="4.85546875" style="393" customWidth="1"/>
    <col min="11522" max="11522" width="27.42578125" style="393" customWidth="1"/>
    <col min="11523" max="11523" width="19.85546875" style="393" customWidth="1"/>
    <col min="11524" max="11524" width="14" style="393" customWidth="1"/>
    <col min="11525" max="11525" width="16.7109375" style="393" bestFit="1" customWidth="1"/>
    <col min="11526" max="11776" width="9.140625" style="393"/>
    <col min="11777" max="11777" width="4.85546875" style="393" customWidth="1"/>
    <col min="11778" max="11778" width="27.42578125" style="393" customWidth="1"/>
    <col min="11779" max="11779" width="19.85546875" style="393" customWidth="1"/>
    <col min="11780" max="11780" width="14" style="393" customWidth="1"/>
    <col min="11781" max="11781" width="16.7109375" style="393" bestFit="1" customWidth="1"/>
    <col min="11782" max="12032" width="9.140625" style="393"/>
    <col min="12033" max="12033" width="4.85546875" style="393" customWidth="1"/>
    <col min="12034" max="12034" width="27.42578125" style="393" customWidth="1"/>
    <col min="12035" max="12035" width="19.85546875" style="393" customWidth="1"/>
    <col min="12036" max="12036" width="14" style="393" customWidth="1"/>
    <col min="12037" max="12037" width="16.7109375" style="393" bestFit="1" customWidth="1"/>
    <col min="12038" max="12288" width="9.140625" style="393"/>
    <col min="12289" max="12289" width="4.85546875" style="393" customWidth="1"/>
    <col min="12290" max="12290" width="27.42578125" style="393" customWidth="1"/>
    <col min="12291" max="12291" width="19.85546875" style="393" customWidth="1"/>
    <col min="12292" max="12292" width="14" style="393" customWidth="1"/>
    <col min="12293" max="12293" width="16.7109375" style="393" bestFit="1" customWidth="1"/>
    <col min="12294" max="12544" width="9.140625" style="393"/>
    <col min="12545" max="12545" width="4.85546875" style="393" customWidth="1"/>
    <col min="12546" max="12546" width="27.42578125" style="393" customWidth="1"/>
    <col min="12547" max="12547" width="19.85546875" style="393" customWidth="1"/>
    <col min="12548" max="12548" width="14" style="393" customWidth="1"/>
    <col min="12549" max="12549" width="16.7109375" style="393" bestFit="1" customWidth="1"/>
    <col min="12550" max="12800" width="9.140625" style="393"/>
    <col min="12801" max="12801" width="4.85546875" style="393" customWidth="1"/>
    <col min="12802" max="12802" width="27.42578125" style="393" customWidth="1"/>
    <col min="12803" max="12803" width="19.85546875" style="393" customWidth="1"/>
    <col min="12804" max="12804" width="14" style="393" customWidth="1"/>
    <col min="12805" max="12805" width="16.7109375" style="393" bestFit="1" customWidth="1"/>
    <col min="12806" max="13056" width="9.140625" style="393"/>
    <col min="13057" max="13057" width="4.85546875" style="393" customWidth="1"/>
    <col min="13058" max="13058" width="27.42578125" style="393" customWidth="1"/>
    <col min="13059" max="13059" width="19.85546875" style="393" customWidth="1"/>
    <col min="13060" max="13060" width="14" style="393" customWidth="1"/>
    <col min="13061" max="13061" width="16.7109375" style="393" bestFit="1" customWidth="1"/>
    <col min="13062" max="13312" width="9.140625" style="393"/>
    <col min="13313" max="13313" width="4.85546875" style="393" customWidth="1"/>
    <col min="13314" max="13314" width="27.42578125" style="393" customWidth="1"/>
    <col min="13315" max="13315" width="19.85546875" style="393" customWidth="1"/>
    <col min="13316" max="13316" width="14" style="393" customWidth="1"/>
    <col min="13317" max="13317" width="16.7109375" style="393" bestFit="1" customWidth="1"/>
    <col min="13318" max="13568" width="9.140625" style="393"/>
    <col min="13569" max="13569" width="4.85546875" style="393" customWidth="1"/>
    <col min="13570" max="13570" width="27.42578125" style="393" customWidth="1"/>
    <col min="13571" max="13571" width="19.85546875" style="393" customWidth="1"/>
    <col min="13572" max="13572" width="14" style="393" customWidth="1"/>
    <col min="13573" max="13573" width="16.7109375" style="393" bestFit="1" customWidth="1"/>
    <col min="13574" max="13824" width="9.140625" style="393"/>
    <col min="13825" max="13825" width="4.85546875" style="393" customWidth="1"/>
    <col min="13826" max="13826" width="27.42578125" style="393" customWidth="1"/>
    <col min="13827" max="13827" width="19.85546875" style="393" customWidth="1"/>
    <col min="13828" max="13828" width="14" style="393" customWidth="1"/>
    <col min="13829" max="13829" width="16.7109375" style="393" bestFit="1" customWidth="1"/>
    <col min="13830" max="14080" width="9.140625" style="393"/>
    <col min="14081" max="14081" width="4.85546875" style="393" customWidth="1"/>
    <col min="14082" max="14082" width="27.42578125" style="393" customWidth="1"/>
    <col min="14083" max="14083" width="19.85546875" style="393" customWidth="1"/>
    <col min="14084" max="14084" width="14" style="393" customWidth="1"/>
    <col min="14085" max="14085" width="16.7109375" style="393" bestFit="1" customWidth="1"/>
    <col min="14086" max="14336" width="9.140625" style="393"/>
    <col min="14337" max="14337" width="4.85546875" style="393" customWidth="1"/>
    <col min="14338" max="14338" width="27.42578125" style="393" customWidth="1"/>
    <col min="14339" max="14339" width="19.85546875" style="393" customWidth="1"/>
    <col min="14340" max="14340" width="14" style="393" customWidth="1"/>
    <col min="14341" max="14341" width="16.7109375" style="393" bestFit="1" customWidth="1"/>
    <col min="14342" max="14592" width="9.140625" style="393"/>
    <col min="14593" max="14593" width="4.85546875" style="393" customWidth="1"/>
    <col min="14594" max="14594" width="27.42578125" style="393" customWidth="1"/>
    <col min="14595" max="14595" width="19.85546875" style="393" customWidth="1"/>
    <col min="14596" max="14596" width="14" style="393" customWidth="1"/>
    <col min="14597" max="14597" width="16.7109375" style="393" bestFit="1" customWidth="1"/>
    <col min="14598" max="14848" width="9.140625" style="393"/>
    <col min="14849" max="14849" width="4.85546875" style="393" customWidth="1"/>
    <col min="14850" max="14850" width="27.42578125" style="393" customWidth="1"/>
    <col min="14851" max="14851" width="19.85546875" style="393" customWidth="1"/>
    <col min="14852" max="14852" width="14" style="393" customWidth="1"/>
    <col min="14853" max="14853" width="16.7109375" style="393" bestFit="1" customWidth="1"/>
    <col min="14854" max="15104" width="9.140625" style="393"/>
    <col min="15105" max="15105" width="4.85546875" style="393" customWidth="1"/>
    <col min="15106" max="15106" width="27.42578125" style="393" customWidth="1"/>
    <col min="15107" max="15107" width="19.85546875" style="393" customWidth="1"/>
    <col min="15108" max="15108" width="14" style="393" customWidth="1"/>
    <col min="15109" max="15109" width="16.7109375" style="393" bestFit="1" customWidth="1"/>
    <col min="15110" max="15360" width="9.140625" style="393"/>
    <col min="15361" max="15361" width="4.85546875" style="393" customWidth="1"/>
    <col min="15362" max="15362" width="27.42578125" style="393" customWidth="1"/>
    <col min="15363" max="15363" width="19.85546875" style="393" customWidth="1"/>
    <col min="15364" max="15364" width="14" style="393" customWidth="1"/>
    <col min="15365" max="15365" width="16.7109375" style="393" bestFit="1" customWidth="1"/>
    <col min="15366" max="15616" width="9.140625" style="393"/>
    <col min="15617" max="15617" width="4.85546875" style="393" customWidth="1"/>
    <col min="15618" max="15618" width="27.42578125" style="393" customWidth="1"/>
    <col min="15619" max="15619" width="19.85546875" style="393" customWidth="1"/>
    <col min="15620" max="15620" width="14" style="393" customWidth="1"/>
    <col min="15621" max="15621" width="16.7109375" style="393" bestFit="1" customWidth="1"/>
    <col min="15622" max="15872" width="9.140625" style="393"/>
    <col min="15873" max="15873" width="4.85546875" style="393" customWidth="1"/>
    <col min="15874" max="15874" width="27.42578125" style="393" customWidth="1"/>
    <col min="15875" max="15875" width="19.85546875" style="393" customWidth="1"/>
    <col min="15876" max="15876" width="14" style="393" customWidth="1"/>
    <col min="15877" max="15877" width="16.7109375" style="393" bestFit="1" customWidth="1"/>
    <col min="15878" max="16128" width="9.140625" style="393"/>
    <col min="16129" max="16129" width="4.85546875" style="393" customWidth="1"/>
    <col min="16130" max="16130" width="27.42578125" style="393" customWidth="1"/>
    <col min="16131" max="16131" width="19.85546875" style="393" customWidth="1"/>
    <col min="16132" max="16132" width="14" style="393" customWidth="1"/>
    <col min="16133" max="16133" width="16.7109375" style="393" bestFit="1" customWidth="1"/>
    <col min="16134" max="16384" width="9.140625" style="393"/>
  </cols>
  <sheetData>
    <row r="1" spans="1:5" ht="15.75" x14ac:dyDescent="0.25">
      <c r="A1" s="394"/>
      <c r="E1" s="444" t="s">
        <v>1936</v>
      </c>
    </row>
    <row r="2" spans="1:5" ht="15.75" x14ac:dyDescent="0.25">
      <c r="A2" s="394"/>
      <c r="E2" s="395" t="s">
        <v>428</v>
      </c>
    </row>
    <row r="3" spans="1:5" ht="15.75" x14ac:dyDescent="0.25">
      <c r="A3" s="394"/>
      <c r="E3" s="396" t="s">
        <v>1796</v>
      </c>
    </row>
    <row r="4" spans="1:5" ht="15.75" x14ac:dyDescent="0.25">
      <c r="A4" s="394"/>
      <c r="C4" s="398" t="s">
        <v>1798</v>
      </c>
      <c r="D4" s="398"/>
      <c r="E4" s="398"/>
    </row>
    <row r="5" spans="1:5" ht="15.75" x14ac:dyDescent="0.25">
      <c r="A5" s="394"/>
      <c r="D5" s="399"/>
      <c r="E5" s="399"/>
    </row>
    <row r="6" spans="1:5" ht="15.75" x14ac:dyDescent="0.25">
      <c r="A6" s="394"/>
      <c r="B6" s="394"/>
      <c r="D6" s="399"/>
      <c r="E6" s="399" t="s">
        <v>1799</v>
      </c>
    </row>
    <row r="7" spans="1:5" ht="19.5" customHeight="1" x14ac:dyDescent="0.25">
      <c r="A7" s="445" t="s">
        <v>1673</v>
      </c>
      <c r="B7" s="445"/>
      <c r="C7" s="445"/>
      <c r="D7" s="445"/>
      <c r="E7" s="445"/>
    </row>
    <row r="8" spans="1:5" ht="64.5" customHeight="1" x14ac:dyDescent="0.2">
      <c r="A8" s="446" t="s">
        <v>1937</v>
      </c>
      <c r="B8" s="446"/>
      <c r="C8" s="446"/>
      <c r="D8" s="446"/>
      <c r="E8" s="446"/>
    </row>
    <row r="9" spans="1:5" ht="8.25" customHeight="1" x14ac:dyDescent="0.2">
      <c r="A9" s="722"/>
      <c r="B9" s="722"/>
      <c r="C9" s="722"/>
      <c r="D9" s="722"/>
      <c r="E9" s="722"/>
    </row>
    <row r="10" spans="1:5" ht="15.75" x14ac:dyDescent="0.25">
      <c r="A10" s="447"/>
      <c r="B10" s="447"/>
      <c r="C10" s="448" t="s">
        <v>1675</v>
      </c>
      <c r="D10" s="448"/>
      <c r="E10" s="448"/>
    </row>
    <row r="11" spans="1:5" ht="30" customHeight="1" x14ac:dyDescent="0.2">
      <c r="A11" s="405" t="s">
        <v>1676</v>
      </c>
      <c r="B11" s="405" t="s">
        <v>1803</v>
      </c>
      <c r="C11" s="405" t="s">
        <v>1804</v>
      </c>
      <c r="D11" s="533" t="s">
        <v>43</v>
      </c>
      <c r="E11" s="405" t="s">
        <v>53</v>
      </c>
    </row>
    <row r="12" spans="1:5" ht="15.75" x14ac:dyDescent="0.25">
      <c r="A12" s="465">
        <v>1</v>
      </c>
      <c r="B12" s="415" t="s">
        <v>1839</v>
      </c>
      <c r="C12" s="412">
        <v>50</v>
      </c>
      <c r="D12" s="412">
        <v>50</v>
      </c>
      <c r="E12" s="412">
        <f>D12/C12*100</f>
        <v>100</v>
      </c>
    </row>
    <row r="13" spans="1:5" ht="15.75" x14ac:dyDescent="0.25">
      <c r="A13" s="527"/>
      <c r="B13" s="415"/>
      <c r="C13" s="412"/>
      <c r="D13" s="412"/>
      <c r="E13" s="412"/>
    </row>
    <row r="14" spans="1:5" ht="19.5" customHeight="1" x14ac:dyDescent="0.25">
      <c r="A14" s="422"/>
      <c r="B14" s="442" t="s">
        <v>1823</v>
      </c>
      <c r="C14" s="443">
        <f>C12</f>
        <v>50</v>
      </c>
      <c r="D14" s="443">
        <f>SUM(D12:D12)</f>
        <v>50</v>
      </c>
      <c r="E14" s="425">
        <f>D14/C14*100</f>
        <v>100</v>
      </c>
    </row>
    <row r="15" spans="1:5" ht="15.75" x14ac:dyDescent="0.25">
      <c r="A15" s="394"/>
      <c r="B15" s="394"/>
    </row>
  </sheetData>
  <mergeCells count="4">
    <mergeCell ref="C4:E4"/>
    <mergeCell ref="A7:E7"/>
    <mergeCell ref="A8:E8"/>
    <mergeCell ref="C10:E10"/>
  </mergeCells>
  <printOptions horizontalCentered="1"/>
  <pageMargins left="0.82677165354330717" right="0.19685039370078741" top="0.47244094488188981" bottom="0.98425196850393704" header="0.19685039370078741"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0"/>
  <sheetViews>
    <sheetView view="pageBreakPreview" zoomScaleNormal="100" zoomScaleSheetLayoutView="100" workbookViewId="0">
      <selection activeCell="B55" sqref="B55"/>
    </sheetView>
  </sheetViews>
  <sheetFormatPr defaultRowHeight="12.75" x14ac:dyDescent="0.2"/>
  <cols>
    <col min="1" max="1" width="4.42578125" style="579" customWidth="1"/>
    <col min="2" max="2" width="30.42578125" style="579" customWidth="1"/>
    <col min="3" max="3" width="18" style="579" customWidth="1"/>
    <col min="4" max="4" width="14.140625" style="579" customWidth="1"/>
    <col min="5" max="5" width="16.85546875" style="579" customWidth="1"/>
    <col min="6" max="256" width="9.140625" style="579"/>
    <col min="257" max="257" width="4.42578125" style="579" customWidth="1"/>
    <col min="258" max="258" width="30.42578125" style="579" customWidth="1"/>
    <col min="259" max="259" width="18" style="579" customWidth="1"/>
    <col min="260" max="260" width="14.140625" style="579" customWidth="1"/>
    <col min="261" max="261" width="16.85546875" style="579" customWidth="1"/>
    <col min="262" max="512" width="9.140625" style="579"/>
    <col min="513" max="513" width="4.42578125" style="579" customWidth="1"/>
    <col min="514" max="514" width="30.42578125" style="579" customWidth="1"/>
    <col min="515" max="515" width="18" style="579" customWidth="1"/>
    <col min="516" max="516" width="14.140625" style="579" customWidth="1"/>
    <col min="517" max="517" width="16.85546875" style="579" customWidth="1"/>
    <col min="518" max="768" width="9.140625" style="579"/>
    <col min="769" max="769" width="4.42578125" style="579" customWidth="1"/>
    <col min="770" max="770" width="30.42578125" style="579" customWidth="1"/>
    <col min="771" max="771" width="18" style="579" customWidth="1"/>
    <col min="772" max="772" width="14.140625" style="579" customWidth="1"/>
    <col min="773" max="773" width="16.85546875" style="579" customWidth="1"/>
    <col min="774" max="1024" width="9.140625" style="579"/>
    <col min="1025" max="1025" width="4.42578125" style="579" customWidth="1"/>
    <col min="1026" max="1026" width="30.42578125" style="579" customWidth="1"/>
    <col min="1027" max="1027" width="18" style="579" customWidth="1"/>
    <col min="1028" max="1028" width="14.140625" style="579" customWidth="1"/>
    <col min="1029" max="1029" width="16.85546875" style="579" customWidth="1"/>
    <col min="1030" max="1280" width="9.140625" style="579"/>
    <col min="1281" max="1281" width="4.42578125" style="579" customWidth="1"/>
    <col min="1282" max="1282" width="30.42578125" style="579" customWidth="1"/>
    <col min="1283" max="1283" width="18" style="579" customWidth="1"/>
    <col min="1284" max="1284" width="14.140625" style="579" customWidth="1"/>
    <col min="1285" max="1285" width="16.85546875" style="579" customWidth="1"/>
    <col min="1286" max="1536" width="9.140625" style="579"/>
    <col min="1537" max="1537" width="4.42578125" style="579" customWidth="1"/>
    <col min="1538" max="1538" width="30.42578125" style="579" customWidth="1"/>
    <col min="1539" max="1539" width="18" style="579" customWidth="1"/>
    <col min="1540" max="1540" width="14.140625" style="579" customWidth="1"/>
    <col min="1541" max="1541" width="16.85546875" style="579" customWidth="1"/>
    <col min="1542" max="1792" width="9.140625" style="579"/>
    <col min="1793" max="1793" width="4.42578125" style="579" customWidth="1"/>
    <col min="1794" max="1794" width="30.42578125" style="579" customWidth="1"/>
    <col min="1795" max="1795" width="18" style="579" customWidth="1"/>
    <col min="1796" max="1796" width="14.140625" style="579" customWidth="1"/>
    <col min="1797" max="1797" width="16.85546875" style="579" customWidth="1"/>
    <col min="1798" max="2048" width="9.140625" style="579"/>
    <col min="2049" max="2049" width="4.42578125" style="579" customWidth="1"/>
    <col min="2050" max="2050" width="30.42578125" style="579" customWidth="1"/>
    <col min="2051" max="2051" width="18" style="579" customWidth="1"/>
    <col min="2052" max="2052" width="14.140625" style="579" customWidth="1"/>
    <col min="2053" max="2053" width="16.85546875" style="579" customWidth="1"/>
    <col min="2054" max="2304" width="9.140625" style="579"/>
    <col min="2305" max="2305" width="4.42578125" style="579" customWidth="1"/>
    <col min="2306" max="2306" width="30.42578125" style="579" customWidth="1"/>
    <col min="2307" max="2307" width="18" style="579" customWidth="1"/>
    <col min="2308" max="2308" width="14.140625" style="579" customWidth="1"/>
    <col min="2309" max="2309" width="16.85546875" style="579" customWidth="1"/>
    <col min="2310" max="2560" width="9.140625" style="579"/>
    <col min="2561" max="2561" width="4.42578125" style="579" customWidth="1"/>
    <col min="2562" max="2562" width="30.42578125" style="579" customWidth="1"/>
    <col min="2563" max="2563" width="18" style="579" customWidth="1"/>
    <col min="2564" max="2564" width="14.140625" style="579" customWidth="1"/>
    <col min="2565" max="2565" width="16.85546875" style="579" customWidth="1"/>
    <col min="2566" max="2816" width="9.140625" style="579"/>
    <col min="2817" max="2817" width="4.42578125" style="579" customWidth="1"/>
    <col min="2818" max="2818" width="30.42578125" style="579" customWidth="1"/>
    <col min="2819" max="2819" width="18" style="579" customWidth="1"/>
    <col min="2820" max="2820" width="14.140625" style="579" customWidth="1"/>
    <col min="2821" max="2821" width="16.85546875" style="579" customWidth="1"/>
    <col min="2822" max="3072" width="9.140625" style="579"/>
    <col min="3073" max="3073" width="4.42578125" style="579" customWidth="1"/>
    <col min="3074" max="3074" width="30.42578125" style="579" customWidth="1"/>
    <col min="3075" max="3075" width="18" style="579" customWidth="1"/>
    <col min="3076" max="3076" width="14.140625" style="579" customWidth="1"/>
    <col min="3077" max="3077" width="16.85546875" style="579" customWidth="1"/>
    <col min="3078" max="3328" width="9.140625" style="579"/>
    <col min="3329" max="3329" width="4.42578125" style="579" customWidth="1"/>
    <col min="3330" max="3330" width="30.42578125" style="579" customWidth="1"/>
    <col min="3331" max="3331" width="18" style="579" customWidth="1"/>
    <col min="3332" max="3332" width="14.140625" style="579" customWidth="1"/>
    <col min="3333" max="3333" width="16.85546875" style="579" customWidth="1"/>
    <col min="3334" max="3584" width="9.140625" style="579"/>
    <col min="3585" max="3585" width="4.42578125" style="579" customWidth="1"/>
    <col min="3586" max="3586" width="30.42578125" style="579" customWidth="1"/>
    <col min="3587" max="3587" width="18" style="579" customWidth="1"/>
    <col min="3588" max="3588" width="14.140625" style="579" customWidth="1"/>
    <col min="3589" max="3589" width="16.85546875" style="579" customWidth="1"/>
    <col min="3590" max="3840" width="9.140625" style="579"/>
    <col min="3841" max="3841" width="4.42578125" style="579" customWidth="1"/>
    <col min="3842" max="3842" width="30.42578125" style="579" customWidth="1"/>
    <col min="3843" max="3843" width="18" style="579" customWidth="1"/>
    <col min="3844" max="3844" width="14.140625" style="579" customWidth="1"/>
    <col min="3845" max="3845" width="16.85546875" style="579" customWidth="1"/>
    <col min="3846" max="4096" width="9.140625" style="579"/>
    <col min="4097" max="4097" width="4.42578125" style="579" customWidth="1"/>
    <col min="4098" max="4098" width="30.42578125" style="579" customWidth="1"/>
    <col min="4099" max="4099" width="18" style="579" customWidth="1"/>
    <col min="4100" max="4100" width="14.140625" style="579" customWidth="1"/>
    <col min="4101" max="4101" width="16.85546875" style="579" customWidth="1"/>
    <col min="4102" max="4352" width="9.140625" style="579"/>
    <col min="4353" max="4353" width="4.42578125" style="579" customWidth="1"/>
    <col min="4354" max="4354" width="30.42578125" style="579" customWidth="1"/>
    <col min="4355" max="4355" width="18" style="579" customWidth="1"/>
    <col min="4356" max="4356" width="14.140625" style="579" customWidth="1"/>
    <col min="4357" max="4357" width="16.85546875" style="579" customWidth="1"/>
    <col min="4358" max="4608" width="9.140625" style="579"/>
    <col min="4609" max="4609" width="4.42578125" style="579" customWidth="1"/>
    <col min="4610" max="4610" width="30.42578125" style="579" customWidth="1"/>
    <col min="4611" max="4611" width="18" style="579" customWidth="1"/>
    <col min="4612" max="4612" width="14.140625" style="579" customWidth="1"/>
    <col min="4613" max="4613" width="16.85546875" style="579" customWidth="1"/>
    <col min="4614" max="4864" width="9.140625" style="579"/>
    <col min="4865" max="4865" width="4.42578125" style="579" customWidth="1"/>
    <col min="4866" max="4866" width="30.42578125" style="579" customWidth="1"/>
    <col min="4867" max="4867" width="18" style="579" customWidth="1"/>
    <col min="4868" max="4868" width="14.140625" style="579" customWidth="1"/>
    <col min="4869" max="4869" width="16.85546875" style="579" customWidth="1"/>
    <col min="4870" max="5120" width="9.140625" style="579"/>
    <col min="5121" max="5121" width="4.42578125" style="579" customWidth="1"/>
    <col min="5122" max="5122" width="30.42578125" style="579" customWidth="1"/>
    <col min="5123" max="5123" width="18" style="579" customWidth="1"/>
    <col min="5124" max="5124" width="14.140625" style="579" customWidth="1"/>
    <col min="5125" max="5125" width="16.85546875" style="579" customWidth="1"/>
    <col min="5126" max="5376" width="9.140625" style="579"/>
    <col min="5377" max="5377" width="4.42578125" style="579" customWidth="1"/>
    <col min="5378" max="5378" width="30.42578125" style="579" customWidth="1"/>
    <col min="5379" max="5379" width="18" style="579" customWidth="1"/>
    <col min="5380" max="5380" width="14.140625" style="579" customWidth="1"/>
    <col min="5381" max="5381" width="16.85546875" style="579" customWidth="1"/>
    <col min="5382" max="5632" width="9.140625" style="579"/>
    <col min="5633" max="5633" width="4.42578125" style="579" customWidth="1"/>
    <col min="5634" max="5634" width="30.42578125" style="579" customWidth="1"/>
    <col min="5635" max="5635" width="18" style="579" customWidth="1"/>
    <col min="5636" max="5636" width="14.140625" style="579" customWidth="1"/>
    <col min="5637" max="5637" width="16.85546875" style="579" customWidth="1"/>
    <col min="5638" max="5888" width="9.140625" style="579"/>
    <col min="5889" max="5889" width="4.42578125" style="579" customWidth="1"/>
    <col min="5890" max="5890" width="30.42578125" style="579" customWidth="1"/>
    <col min="5891" max="5891" width="18" style="579" customWidth="1"/>
    <col min="5892" max="5892" width="14.140625" style="579" customWidth="1"/>
    <col min="5893" max="5893" width="16.85546875" style="579" customWidth="1"/>
    <col min="5894" max="6144" width="9.140625" style="579"/>
    <col min="6145" max="6145" width="4.42578125" style="579" customWidth="1"/>
    <col min="6146" max="6146" width="30.42578125" style="579" customWidth="1"/>
    <col min="6147" max="6147" width="18" style="579" customWidth="1"/>
    <col min="6148" max="6148" width="14.140625" style="579" customWidth="1"/>
    <col min="6149" max="6149" width="16.85546875" style="579" customWidth="1"/>
    <col min="6150" max="6400" width="9.140625" style="579"/>
    <col min="6401" max="6401" width="4.42578125" style="579" customWidth="1"/>
    <col min="6402" max="6402" width="30.42578125" style="579" customWidth="1"/>
    <col min="6403" max="6403" width="18" style="579" customWidth="1"/>
    <col min="6404" max="6404" width="14.140625" style="579" customWidth="1"/>
    <col min="6405" max="6405" width="16.85546875" style="579" customWidth="1"/>
    <col min="6406" max="6656" width="9.140625" style="579"/>
    <col min="6657" max="6657" width="4.42578125" style="579" customWidth="1"/>
    <col min="6658" max="6658" width="30.42578125" style="579" customWidth="1"/>
    <col min="6659" max="6659" width="18" style="579" customWidth="1"/>
    <col min="6660" max="6660" width="14.140625" style="579" customWidth="1"/>
    <col min="6661" max="6661" width="16.85546875" style="579" customWidth="1"/>
    <col min="6662" max="6912" width="9.140625" style="579"/>
    <col min="6913" max="6913" width="4.42578125" style="579" customWidth="1"/>
    <col min="6914" max="6914" width="30.42578125" style="579" customWidth="1"/>
    <col min="6915" max="6915" width="18" style="579" customWidth="1"/>
    <col min="6916" max="6916" width="14.140625" style="579" customWidth="1"/>
    <col min="6917" max="6917" width="16.85546875" style="579" customWidth="1"/>
    <col min="6918" max="7168" width="9.140625" style="579"/>
    <col min="7169" max="7169" width="4.42578125" style="579" customWidth="1"/>
    <col min="7170" max="7170" width="30.42578125" style="579" customWidth="1"/>
    <col min="7171" max="7171" width="18" style="579" customWidth="1"/>
    <col min="7172" max="7172" width="14.140625" style="579" customWidth="1"/>
    <col min="7173" max="7173" width="16.85546875" style="579" customWidth="1"/>
    <col min="7174" max="7424" width="9.140625" style="579"/>
    <col min="7425" max="7425" width="4.42578125" style="579" customWidth="1"/>
    <col min="7426" max="7426" width="30.42578125" style="579" customWidth="1"/>
    <col min="7427" max="7427" width="18" style="579" customWidth="1"/>
    <col min="7428" max="7428" width="14.140625" style="579" customWidth="1"/>
    <col min="7429" max="7429" width="16.85546875" style="579" customWidth="1"/>
    <col min="7430" max="7680" width="9.140625" style="579"/>
    <col min="7681" max="7681" width="4.42578125" style="579" customWidth="1"/>
    <col min="7682" max="7682" width="30.42578125" style="579" customWidth="1"/>
    <col min="7683" max="7683" width="18" style="579" customWidth="1"/>
    <col min="7684" max="7684" width="14.140625" style="579" customWidth="1"/>
    <col min="7685" max="7685" width="16.85546875" style="579" customWidth="1"/>
    <col min="7686" max="7936" width="9.140625" style="579"/>
    <col min="7937" max="7937" width="4.42578125" style="579" customWidth="1"/>
    <col min="7938" max="7938" width="30.42578125" style="579" customWidth="1"/>
    <col min="7939" max="7939" width="18" style="579" customWidth="1"/>
    <col min="7940" max="7940" width="14.140625" style="579" customWidth="1"/>
    <col min="7941" max="7941" width="16.85546875" style="579" customWidth="1"/>
    <col min="7942" max="8192" width="9.140625" style="579"/>
    <col min="8193" max="8193" width="4.42578125" style="579" customWidth="1"/>
    <col min="8194" max="8194" width="30.42578125" style="579" customWidth="1"/>
    <col min="8195" max="8195" width="18" style="579" customWidth="1"/>
    <col min="8196" max="8196" width="14.140625" style="579" customWidth="1"/>
    <col min="8197" max="8197" width="16.85546875" style="579" customWidth="1"/>
    <col min="8198" max="8448" width="9.140625" style="579"/>
    <col min="8449" max="8449" width="4.42578125" style="579" customWidth="1"/>
    <col min="8450" max="8450" width="30.42578125" style="579" customWidth="1"/>
    <col min="8451" max="8451" width="18" style="579" customWidth="1"/>
    <col min="8452" max="8452" width="14.140625" style="579" customWidth="1"/>
    <col min="8453" max="8453" width="16.85546875" style="579" customWidth="1"/>
    <col min="8454" max="8704" width="9.140625" style="579"/>
    <col min="8705" max="8705" width="4.42578125" style="579" customWidth="1"/>
    <col min="8706" max="8706" width="30.42578125" style="579" customWidth="1"/>
    <col min="8707" max="8707" width="18" style="579" customWidth="1"/>
    <col min="8708" max="8708" width="14.140625" style="579" customWidth="1"/>
    <col min="8709" max="8709" width="16.85546875" style="579" customWidth="1"/>
    <col min="8710" max="8960" width="9.140625" style="579"/>
    <col min="8961" max="8961" width="4.42578125" style="579" customWidth="1"/>
    <col min="8962" max="8962" width="30.42578125" style="579" customWidth="1"/>
    <col min="8963" max="8963" width="18" style="579" customWidth="1"/>
    <col min="8964" max="8964" width="14.140625" style="579" customWidth="1"/>
    <col min="8965" max="8965" width="16.85546875" style="579" customWidth="1"/>
    <col min="8966" max="9216" width="9.140625" style="579"/>
    <col min="9217" max="9217" width="4.42578125" style="579" customWidth="1"/>
    <col min="9218" max="9218" width="30.42578125" style="579" customWidth="1"/>
    <col min="9219" max="9219" width="18" style="579" customWidth="1"/>
    <col min="9220" max="9220" width="14.140625" style="579" customWidth="1"/>
    <col min="9221" max="9221" width="16.85546875" style="579" customWidth="1"/>
    <col min="9222" max="9472" width="9.140625" style="579"/>
    <col min="9473" max="9473" width="4.42578125" style="579" customWidth="1"/>
    <col min="9474" max="9474" width="30.42578125" style="579" customWidth="1"/>
    <col min="9475" max="9475" width="18" style="579" customWidth="1"/>
    <col min="9476" max="9476" width="14.140625" style="579" customWidth="1"/>
    <col min="9477" max="9477" width="16.85546875" style="579" customWidth="1"/>
    <col min="9478" max="9728" width="9.140625" style="579"/>
    <col min="9729" max="9729" width="4.42578125" style="579" customWidth="1"/>
    <col min="9730" max="9730" width="30.42578125" style="579" customWidth="1"/>
    <col min="9731" max="9731" width="18" style="579" customWidth="1"/>
    <col min="9732" max="9732" width="14.140625" style="579" customWidth="1"/>
    <col min="9733" max="9733" width="16.85546875" style="579" customWidth="1"/>
    <col min="9734" max="9984" width="9.140625" style="579"/>
    <col min="9985" max="9985" width="4.42578125" style="579" customWidth="1"/>
    <col min="9986" max="9986" width="30.42578125" style="579" customWidth="1"/>
    <col min="9987" max="9987" width="18" style="579" customWidth="1"/>
    <col min="9988" max="9988" width="14.140625" style="579" customWidth="1"/>
    <col min="9989" max="9989" width="16.85546875" style="579" customWidth="1"/>
    <col min="9990" max="10240" width="9.140625" style="579"/>
    <col min="10241" max="10241" width="4.42578125" style="579" customWidth="1"/>
    <col min="10242" max="10242" width="30.42578125" style="579" customWidth="1"/>
    <col min="10243" max="10243" width="18" style="579" customWidth="1"/>
    <col min="10244" max="10244" width="14.140625" style="579" customWidth="1"/>
    <col min="10245" max="10245" width="16.85546875" style="579" customWidth="1"/>
    <col min="10246" max="10496" width="9.140625" style="579"/>
    <col min="10497" max="10497" width="4.42578125" style="579" customWidth="1"/>
    <col min="10498" max="10498" width="30.42578125" style="579" customWidth="1"/>
    <col min="10499" max="10499" width="18" style="579" customWidth="1"/>
    <col min="10500" max="10500" width="14.140625" style="579" customWidth="1"/>
    <col min="10501" max="10501" width="16.85546875" style="579" customWidth="1"/>
    <col min="10502" max="10752" width="9.140625" style="579"/>
    <col min="10753" max="10753" width="4.42578125" style="579" customWidth="1"/>
    <col min="10754" max="10754" width="30.42578125" style="579" customWidth="1"/>
    <col min="10755" max="10755" width="18" style="579" customWidth="1"/>
    <col min="10756" max="10756" width="14.140625" style="579" customWidth="1"/>
    <col min="10757" max="10757" width="16.85546875" style="579" customWidth="1"/>
    <col min="10758" max="11008" width="9.140625" style="579"/>
    <col min="11009" max="11009" width="4.42578125" style="579" customWidth="1"/>
    <col min="11010" max="11010" width="30.42578125" style="579" customWidth="1"/>
    <col min="11011" max="11011" width="18" style="579" customWidth="1"/>
    <col min="11012" max="11012" width="14.140625" style="579" customWidth="1"/>
    <col min="11013" max="11013" width="16.85546875" style="579" customWidth="1"/>
    <col min="11014" max="11264" width="9.140625" style="579"/>
    <col min="11265" max="11265" width="4.42578125" style="579" customWidth="1"/>
    <col min="11266" max="11266" width="30.42578125" style="579" customWidth="1"/>
    <col min="11267" max="11267" width="18" style="579" customWidth="1"/>
    <col min="11268" max="11268" width="14.140625" style="579" customWidth="1"/>
    <col min="11269" max="11269" width="16.85546875" style="579" customWidth="1"/>
    <col min="11270" max="11520" width="9.140625" style="579"/>
    <col min="11521" max="11521" width="4.42578125" style="579" customWidth="1"/>
    <col min="11522" max="11522" width="30.42578125" style="579" customWidth="1"/>
    <col min="11523" max="11523" width="18" style="579" customWidth="1"/>
    <col min="11524" max="11524" width="14.140625" style="579" customWidth="1"/>
    <col min="11525" max="11525" width="16.85546875" style="579" customWidth="1"/>
    <col min="11526" max="11776" width="9.140625" style="579"/>
    <col min="11777" max="11777" width="4.42578125" style="579" customWidth="1"/>
    <col min="11778" max="11778" width="30.42578125" style="579" customWidth="1"/>
    <col min="11779" max="11779" width="18" style="579" customWidth="1"/>
    <col min="11780" max="11780" width="14.140625" style="579" customWidth="1"/>
    <col min="11781" max="11781" width="16.85546875" style="579" customWidth="1"/>
    <col min="11782" max="12032" width="9.140625" style="579"/>
    <col min="12033" max="12033" width="4.42578125" style="579" customWidth="1"/>
    <col min="12034" max="12034" width="30.42578125" style="579" customWidth="1"/>
    <col min="12035" max="12035" width="18" style="579" customWidth="1"/>
    <col min="12036" max="12036" width="14.140625" style="579" customWidth="1"/>
    <col min="12037" max="12037" width="16.85546875" style="579" customWidth="1"/>
    <col min="12038" max="12288" width="9.140625" style="579"/>
    <col min="12289" max="12289" width="4.42578125" style="579" customWidth="1"/>
    <col min="12290" max="12290" width="30.42578125" style="579" customWidth="1"/>
    <col min="12291" max="12291" width="18" style="579" customWidth="1"/>
    <col min="12292" max="12292" width="14.140625" style="579" customWidth="1"/>
    <col min="12293" max="12293" width="16.85546875" style="579" customWidth="1"/>
    <col min="12294" max="12544" width="9.140625" style="579"/>
    <col min="12545" max="12545" width="4.42578125" style="579" customWidth="1"/>
    <col min="12546" max="12546" width="30.42578125" style="579" customWidth="1"/>
    <col min="12547" max="12547" width="18" style="579" customWidth="1"/>
    <col min="12548" max="12548" width="14.140625" style="579" customWidth="1"/>
    <col min="12549" max="12549" width="16.85546875" style="579" customWidth="1"/>
    <col min="12550" max="12800" width="9.140625" style="579"/>
    <col min="12801" max="12801" width="4.42578125" style="579" customWidth="1"/>
    <col min="12802" max="12802" width="30.42578125" style="579" customWidth="1"/>
    <col min="12803" max="12803" width="18" style="579" customWidth="1"/>
    <col min="12804" max="12804" width="14.140625" style="579" customWidth="1"/>
    <col min="12805" max="12805" width="16.85546875" style="579" customWidth="1"/>
    <col min="12806" max="13056" width="9.140625" style="579"/>
    <col min="13057" max="13057" width="4.42578125" style="579" customWidth="1"/>
    <col min="13058" max="13058" width="30.42578125" style="579" customWidth="1"/>
    <col min="13059" max="13059" width="18" style="579" customWidth="1"/>
    <col min="13060" max="13060" width="14.140625" style="579" customWidth="1"/>
    <col min="13061" max="13061" width="16.85546875" style="579" customWidth="1"/>
    <col min="13062" max="13312" width="9.140625" style="579"/>
    <col min="13313" max="13313" width="4.42578125" style="579" customWidth="1"/>
    <col min="13314" max="13314" width="30.42578125" style="579" customWidth="1"/>
    <col min="13315" max="13315" width="18" style="579" customWidth="1"/>
    <col min="13316" max="13316" width="14.140625" style="579" customWidth="1"/>
    <col min="13317" max="13317" width="16.85546875" style="579" customWidth="1"/>
    <col min="13318" max="13568" width="9.140625" style="579"/>
    <col min="13569" max="13569" width="4.42578125" style="579" customWidth="1"/>
    <col min="13570" max="13570" width="30.42578125" style="579" customWidth="1"/>
    <col min="13571" max="13571" width="18" style="579" customWidth="1"/>
    <col min="13572" max="13572" width="14.140625" style="579" customWidth="1"/>
    <col min="13573" max="13573" width="16.85546875" style="579" customWidth="1"/>
    <col min="13574" max="13824" width="9.140625" style="579"/>
    <col min="13825" max="13825" width="4.42578125" style="579" customWidth="1"/>
    <col min="13826" max="13826" width="30.42578125" style="579" customWidth="1"/>
    <col min="13827" max="13827" width="18" style="579" customWidth="1"/>
    <col min="13828" max="13828" width="14.140625" style="579" customWidth="1"/>
    <col min="13829" max="13829" width="16.85546875" style="579" customWidth="1"/>
    <col min="13830" max="14080" width="9.140625" style="579"/>
    <col min="14081" max="14081" width="4.42578125" style="579" customWidth="1"/>
    <col min="14082" max="14082" width="30.42578125" style="579" customWidth="1"/>
    <col min="14083" max="14083" width="18" style="579" customWidth="1"/>
    <col min="14084" max="14084" width="14.140625" style="579" customWidth="1"/>
    <col min="14085" max="14085" width="16.85546875" style="579" customWidth="1"/>
    <col min="14086" max="14336" width="9.140625" style="579"/>
    <col min="14337" max="14337" width="4.42578125" style="579" customWidth="1"/>
    <col min="14338" max="14338" width="30.42578125" style="579" customWidth="1"/>
    <col min="14339" max="14339" width="18" style="579" customWidth="1"/>
    <col min="14340" max="14340" width="14.140625" style="579" customWidth="1"/>
    <col min="14341" max="14341" width="16.85546875" style="579" customWidth="1"/>
    <col min="14342" max="14592" width="9.140625" style="579"/>
    <col min="14593" max="14593" width="4.42578125" style="579" customWidth="1"/>
    <col min="14594" max="14594" width="30.42578125" style="579" customWidth="1"/>
    <col min="14595" max="14595" width="18" style="579" customWidth="1"/>
    <col min="14596" max="14596" width="14.140625" style="579" customWidth="1"/>
    <col min="14597" max="14597" width="16.85546875" style="579" customWidth="1"/>
    <col min="14598" max="14848" width="9.140625" style="579"/>
    <col min="14849" max="14849" width="4.42578125" style="579" customWidth="1"/>
    <col min="14850" max="14850" width="30.42578125" style="579" customWidth="1"/>
    <col min="14851" max="14851" width="18" style="579" customWidth="1"/>
    <col min="14852" max="14852" width="14.140625" style="579" customWidth="1"/>
    <col min="14853" max="14853" width="16.85546875" style="579" customWidth="1"/>
    <col min="14854" max="15104" width="9.140625" style="579"/>
    <col min="15105" max="15105" width="4.42578125" style="579" customWidth="1"/>
    <col min="15106" max="15106" width="30.42578125" style="579" customWidth="1"/>
    <col min="15107" max="15107" width="18" style="579" customWidth="1"/>
    <col min="15108" max="15108" width="14.140625" style="579" customWidth="1"/>
    <col min="15109" max="15109" width="16.85546875" style="579" customWidth="1"/>
    <col min="15110" max="15360" width="9.140625" style="579"/>
    <col min="15361" max="15361" width="4.42578125" style="579" customWidth="1"/>
    <col min="15362" max="15362" width="30.42578125" style="579" customWidth="1"/>
    <col min="15363" max="15363" width="18" style="579" customWidth="1"/>
    <col min="15364" max="15364" width="14.140625" style="579" customWidth="1"/>
    <col min="15365" max="15365" width="16.85546875" style="579" customWidth="1"/>
    <col min="15366" max="15616" width="9.140625" style="579"/>
    <col min="15617" max="15617" width="4.42578125" style="579" customWidth="1"/>
    <col min="15618" max="15618" width="30.42578125" style="579" customWidth="1"/>
    <col min="15619" max="15619" width="18" style="579" customWidth="1"/>
    <col min="15620" max="15620" width="14.140625" style="579" customWidth="1"/>
    <col min="15621" max="15621" width="16.85546875" style="579" customWidth="1"/>
    <col min="15622" max="15872" width="9.140625" style="579"/>
    <col min="15873" max="15873" width="4.42578125" style="579" customWidth="1"/>
    <col min="15874" max="15874" width="30.42578125" style="579" customWidth="1"/>
    <col min="15875" max="15875" width="18" style="579" customWidth="1"/>
    <col min="15876" max="15876" width="14.140625" style="579" customWidth="1"/>
    <col min="15877" max="15877" width="16.85546875" style="579" customWidth="1"/>
    <col min="15878" max="16128" width="9.140625" style="579"/>
    <col min="16129" max="16129" width="4.42578125" style="579" customWidth="1"/>
    <col min="16130" max="16130" width="30.42578125" style="579" customWidth="1"/>
    <col min="16131" max="16131" width="18" style="579" customWidth="1"/>
    <col min="16132" max="16132" width="14.140625" style="579" customWidth="1"/>
    <col min="16133" max="16133" width="16.85546875" style="579" customWidth="1"/>
    <col min="16134" max="16384" width="9.140625" style="579"/>
  </cols>
  <sheetData>
    <row r="1" spans="1:9" s="578" customFormat="1" ht="15.75" x14ac:dyDescent="0.25">
      <c r="A1" s="576"/>
      <c r="B1" s="577"/>
      <c r="C1" s="393"/>
      <c r="D1" s="393"/>
      <c r="E1" s="399" t="s">
        <v>1824</v>
      </c>
    </row>
    <row r="2" spans="1:9" s="578" customFormat="1" ht="15.75" x14ac:dyDescent="0.25">
      <c r="A2" s="576"/>
      <c r="B2" s="577"/>
      <c r="C2" s="393"/>
      <c r="D2" s="399"/>
      <c r="E2" s="444" t="s">
        <v>1938</v>
      </c>
    </row>
    <row r="3" spans="1:9" s="578" customFormat="1" ht="15.75" x14ac:dyDescent="0.25">
      <c r="A3" s="576"/>
      <c r="B3" s="577"/>
      <c r="C3" s="393"/>
      <c r="D3" s="399"/>
      <c r="E3" s="399"/>
    </row>
    <row r="4" spans="1:9" ht="19.5" customHeight="1" x14ac:dyDescent="0.25">
      <c r="A4" s="493" t="s">
        <v>1673</v>
      </c>
      <c r="B4" s="493"/>
      <c r="C4" s="493"/>
      <c r="D4" s="493"/>
      <c r="E4" s="493"/>
    </row>
    <row r="5" spans="1:9" ht="32.25" customHeight="1" x14ac:dyDescent="0.2">
      <c r="A5" s="595" t="s">
        <v>1939</v>
      </c>
      <c r="B5" s="595"/>
      <c r="C5" s="595"/>
      <c r="D5" s="595"/>
      <c r="E5" s="595"/>
    </row>
    <row r="6" spans="1:9" ht="15.75" x14ac:dyDescent="0.25">
      <c r="A6" s="581"/>
      <c r="B6" s="581"/>
      <c r="E6" s="582" t="s">
        <v>1675</v>
      </c>
    </row>
    <row r="7" spans="1:9" ht="36.75" customHeight="1" x14ac:dyDescent="0.2">
      <c r="A7" s="583" t="s">
        <v>1676</v>
      </c>
      <c r="B7" s="583" t="s">
        <v>1803</v>
      </c>
      <c r="C7" s="533" t="s">
        <v>1804</v>
      </c>
      <c r="D7" s="533" t="s">
        <v>43</v>
      </c>
      <c r="E7" s="430" t="s">
        <v>53</v>
      </c>
      <c r="I7" s="587"/>
    </row>
    <row r="8" spans="1:9" ht="15" customHeight="1" x14ac:dyDescent="0.2">
      <c r="A8" s="712">
        <v>1</v>
      </c>
      <c r="B8" s="723" t="s">
        <v>1806</v>
      </c>
      <c r="C8" s="724">
        <v>40</v>
      </c>
      <c r="D8" s="724">
        <v>40</v>
      </c>
      <c r="E8" s="715">
        <f>D8/C8*100</f>
        <v>100</v>
      </c>
    </row>
    <row r="9" spans="1:9" ht="15.75" x14ac:dyDescent="0.25">
      <c r="A9" s="586">
        <v>2</v>
      </c>
      <c r="B9" s="601" t="s">
        <v>1810</v>
      </c>
      <c r="C9" s="664">
        <v>70</v>
      </c>
      <c r="D9" s="664">
        <v>70</v>
      </c>
      <c r="E9" s="664">
        <f>D9/C9*100</f>
        <v>100</v>
      </c>
    </row>
    <row r="10" spans="1:9" ht="15.75" x14ac:dyDescent="0.25">
      <c r="A10" s="586">
        <v>3</v>
      </c>
      <c r="B10" s="585" t="s">
        <v>1813</v>
      </c>
      <c r="C10" s="664">
        <v>50</v>
      </c>
      <c r="D10" s="664">
        <v>50</v>
      </c>
      <c r="E10" s="664">
        <f>D10/C10*100</f>
        <v>100</v>
      </c>
    </row>
    <row r="11" spans="1:9" ht="15.75" x14ac:dyDescent="0.25">
      <c r="A11" s="586">
        <v>4</v>
      </c>
      <c r="B11" s="585" t="s">
        <v>1816</v>
      </c>
      <c r="C11" s="664">
        <v>25</v>
      </c>
      <c r="D11" s="664">
        <v>25</v>
      </c>
      <c r="E11" s="664">
        <f>D11/C11*100</f>
        <v>100</v>
      </c>
    </row>
    <row r="12" spans="1:9" ht="15.75" x14ac:dyDescent="0.25">
      <c r="A12" s="586">
        <v>5</v>
      </c>
      <c r="B12" s="585" t="s">
        <v>1818</v>
      </c>
      <c r="C12" s="664">
        <v>15</v>
      </c>
      <c r="D12" s="664">
        <v>15</v>
      </c>
      <c r="E12" s="664">
        <f>D12/C12*100</f>
        <v>100</v>
      </c>
    </row>
    <row r="13" spans="1:9" ht="15.75" x14ac:dyDescent="0.25">
      <c r="A13" s="588"/>
      <c r="B13" s="585"/>
      <c r="C13" s="664"/>
      <c r="D13" s="664"/>
      <c r="E13" s="664"/>
      <c r="G13" s="587"/>
    </row>
    <row r="14" spans="1:9" ht="19.5" customHeight="1" x14ac:dyDescent="0.25">
      <c r="A14" s="591"/>
      <c r="B14" s="592" t="s">
        <v>1823</v>
      </c>
      <c r="C14" s="593">
        <f>SUM(C8:C13)</f>
        <v>200</v>
      </c>
      <c r="D14" s="593">
        <f>SUM(D8:D13)</f>
        <v>200</v>
      </c>
      <c r="E14" s="673">
        <f>D14/C14*100</f>
        <v>100</v>
      </c>
    </row>
    <row r="15" spans="1:9" ht="12.75" customHeight="1" x14ac:dyDescent="0.2">
      <c r="C15" s="579" t="s">
        <v>1940</v>
      </c>
      <c r="D15" s="725"/>
      <c r="E15" s="725"/>
    </row>
    <row r="19" spans="4:4" x14ac:dyDescent="0.2">
      <c r="D19" s="726"/>
    </row>
    <row r="20" spans="4:4" x14ac:dyDescent="0.2">
      <c r="D20" s="726"/>
    </row>
  </sheetData>
  <mergeCells count="2">
    <mergeCell ref="A4:E4"/>
    <mergeCell ref="A5:E5"/>
  </mergeCells>
  <pageMargins left="0.85" right="0.70866141732283472" top="0.47244094488188981" bottom="0.74803149606299213" header="0.15748031496062992" footer="0.31496062992125984"/>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11"/>
  <sheetViews>
    <sheetView view="pageBreakPreview" zoomScaleNormal="100" zoomScaleSheetLayoutView="100" workbookViewId="0">
      <selection activeCell="B55" sqref="B55"/>
    </sheetView>
  </sheetViews>
  <sheetFormatPr defaultRowHeight="12.75" x14ac:dyDescent="0.2"/>
  <cols>
    <col min="1" max="1" width="5.28515625" style="579" customWidth="1"/>
    <col min="2" max="2" width="34.85546875" style="579" customWidth="1"/>
    <col min="3" max="3" width="17.140625" style="579" customWidth="1"/>
    <col min="4" max="4" width="16.140625" style="579" customWidth="1"/>
    <col min="5" max="5" width="18.7109375" style="579" customWidth="1"/>
    <col min="6" max="256" width="9.140625" style="579"/>
    <col min="257" max="257" width="5.28515625" style="579" customWidth="1"/>
    <col min="258" max="258" width="34.85546875" style="579" customWidth="1"/>
    <col min="259" max="259" width="17.140625" style="579" customWidth="1"/>
    <col min="260" max="260" width="16.140625" style="579" customWidth="1"/>
    <col min="261" max="261" width="18.7109375" style="579" customWidth="1"/>
    <col min="262" max="512" width="9.140625" style="579"/>
    <col min="513" max="513" width="5.28515625" style="579" customWidth="1"/>
    <col min="514" max="514" width="34.85546875" style="579" customWidth="1"/>
    <col min="515" max="515" width="17.140625" style="579" customWidth="1"/>
    <col min="516" max="516" width="16.140625" style="579" customWidth="1"/>
    <col min="517" max="517" width="18.7109375" style="579" customWidth="1"/>
    <col min="518" max="768" width="9.140625" style="579"/>
    <col min="769" max="769" width="5.28515625" style="579" customWidth="1"/>
    <col min="770" max="770" width="34.85546875" style="579" customWidth="1"/>
    <col min="771" max="771" width="17.140625" style="579" customWidth="1"/>
    <col min="772" max="772" width="16.140625" style="579" customWidth="1"/>
    <col min="773" max="773" width="18.7109375" style="579" customWidth="1"/>
    <col min="774" max="1024" width="9.140625" style="579"/>
    <col min="1025" max="1025" width="5.28515625" style="579" customWidth="1"/>
    <col min="1026" max="1026" width="34.85546875" style="579" customWidth="1"/>
    <col min="1027" max="1027" width="17.140625" style="579" customWidth="1"/>
    <col min="1028" max="1028" width="16.140625" style="579" customWidth="1"/>
    <col min="1029" max="1029" width="18.7109375" style="579" customWidth="1"/>
    <col min="1030" max="1280" width="9.140625" style="579"/>
    <col min="1281" max="1281" width="5.28515625" style="579" customWidth="1"/>
    <col min="1282" max="1282" width="34.85546875" style="579" customWidth="1"/>
    <col min="1283" max="1283" width="17.140625" style="579" customWidth="1"/>
    <col min="1284" max="1284" width="16.140625" style="579" customWidth="1"/>
    <col min="1285" max="1285" width="18.7109375" style="579" customWidth="1"/>
    <col min="1286" max="1536" width="9.140625" style="579"/>
    <col min="1537" max="1537" width="5.28515625" style="579" customWidth="1"/>
    <col min="1538" max="1538" width="34.85546875" style="579" customWidth="1"/>
    <col min="1539" max="1539" width="17.140625" style="579" customWidth="1"/>
    <col min="1540" max="1540" width="16.140625" style="579" customWidth="1"/>
    <col min="1541" max="1541" width="18.7109375" style="579" customWidth="1"/>
    <col min="1542" max="1792" width="9.140625" style="579"/>
    <col min="1793" max="1793" width="5.28515625" style="579" customWidth="1"/>
    <col min="1794" max="1794" width="34.85546875" style="579" customWidth="1"/>
    <col min="1795" max="1795" width="17.140625" style="579" customWidth="1"/>
    <col min="1796" max="1796" width="16.140625" style="579" customWidth="1"/>
    <col min="1797" max="1797" width="18.7109375" style="579" customWidth="1"/>
    <col min="1798" max="2048" width="9.140625" style="579"/>
    <col min="2049" max="2049" width="5.28515625" style="579" customWidth="1"/>
    <col min="2050" max="2050" width="34.85546875" style="579" customWidth="1"/>
    <col min="2051" max="2051" width="17.140625" style="579" customWidth="1"/>
    <col min="2052" max="2052" width="16.140625" style="579" customWidth="1"/>
    <col min="2053" max="2053" width="18.7109375" style="579" customWidth="1"/>
    <col min="2054" max="2304" width="9.140625" style="579"/>
    <col min="2305" max="2305" width="5.28515625" style="579" customWidth="1"/>
    <col min="2306" max="2306" width="34.85546875" style="579" customWidth="1"/>
    <col min="2307" max="2307" width="17.140625" style="579" customWidth="1"/>
    <col min="2308" max="2308" width="16.140625" style="579" customWidth="1"/>
    <col min="2309" max="2309" width="18.7109375" style="579" customWidth="1"/>
    <col min="2310" max="2560" width="9.140625" style="579"/>
    <col min="2561" max="2561" width="5.28515625" style="579" customWidth="1"/>
    <col min="2562" max="2562" width="34.85546875" style="579" customWidth="1"/>
    <col min="2563" max="2563" width="17.140625" style="579" customWidth="1"/>
    <col min="2564" max="2564" width="16.140625" style="579" customWidth="1"/>
    <col min="2565" max="2565" width="18.7109375" style="579" customWidth="1"/>
    <col min="2566" max="2816" width="9.140625" style="579"/>
    <col min="2817" max="2817" width="5.28515625" style="579" customWidth="1"/>
    <col min="2818" max="2818" width="34.85546875" style="579" customWidth="1"/>
    <col min="2819" max="2819" width="17.140625" style="579" customWidth="1"/>
    <col min="2820" max="2820" width="16.140625" style="579" customWidth="1"/>
    <col min="2821" max="2821" width="18.7109375" style="579" customWidth="1"/>
    <col min="2822" max="3072" width="9.140625" style="579"/>
    <col min="3073" max="3073" width="5.28515625" style="579" customWidth="1"/>
    <col min="3074" max="3074" width="34.85546875" style="579" customWidth="1"/>
    <col min="3075" max="3075" width="17.140625" style="579" customWidth="1"/>
    <col min="3076" max="3076" width="16.140625" style="579" customWidth="1"/>
    <col min="3077" max="3077" width="18.7109375" style="579" customWidth="1"/>
    <col min="3078" max="3328" width="9.140625" style="579"/>
    <col min="3329" max="3329" width="5.28515625" style="579" customWidth="1"/>
    <col min="3330" max="3330" width="34.85546875" style="579" customWidth="1"/>
    <col min="3331" max="3331" width="17.140625" style="579" customWidth="1"/>
    <col min="3332" max="3332" width="16.140625" style="579" customWidth="1"/>
    <col min="3333" max="3333" width="18.7109375" style="579" customWidth="1"/>
    <col min="3334" max="3584" width="9.140625" style="579"/>
    <col min="3585" max="3585" width="5.28515625" style="579" customWidth="1"/>
    <col min="3586" max="3586" width="34.85546875" style="579" customWidth="1"/>
    <col min="3587" max="3587" width="17.140625" style="579" customWidth="1"/>
    <col min="3588" max="3588" width="16.140625" style="579" customWidth="1"/>
    <col min="3589" max="3589" width="18.7109375" style="579" customWidth="1"/>
    <col min="3590" max="3840" width="9.140625" style="579"/>
    <col min="3841" max="3841" width="5.28515625" style="579" customWidth="1"/>
    <col min="3842" max="3842" width="34.85546875" style="579" customWidth="1"/>
    <col min="3843" max="3843" width="17.140625" style="579" customWidth="1"/>
    <col min="3844" max="3844" width="16.140625" style="579" customWidth="1"/>
    <col min="3845" max="3845" width="18.7109375" style="579" customWidth="1"/>
    <col min="3846" max="4096" width="9.140625" style="579"/>
    <col min="4097" max="4097" width="5.28515625" style="579" customWidth="1"/>
    <col min="4098" max="4098" width="34.85546875" style="579" customWidth="1"/>
    <col min="4099" max="4099" width="17.140625" style="579" customWidth="1"/>
    <col min="4100" max="4100" width="16.140625" style="579" customWidth="1"/>
    <col min="4101" max="4101" width="18.7109375" style="579" customWidth="1"/>
    <col min="4102" max="4352" width="9.140625" style="579"/>
    <col min="4353" max="4353" width="5.28515625" style="579" customWidth="1"/>
    <col min="4354" max="4354" width="34.85546875" style="579" customWidth="1"/>
    <col min="4355" max="4355" width="17.140625" style="579" customWidth="1"/>
    <col min="4356" max="4356" width="16.140625" style="579" customWidth="1"/>
    <col min="4357" max="4357" width="18.7109375" style="579" customWidth="1"/>
    <col min="4358" max="4608" width="9.140625" style="579"/>
    <col min="4609" max="4609" width="5.28515625" style="579" customWidth="1"/>
    <col min="4610" max="4610" width="34.85546875" style="579" customWidth="1"/>
    <col min="4611" max="4611" width="17.140625" style="579" customWidth="1"/>
    <col min="4612" max="4612" width="16.140625" style="579" customWidth="1"/>
    <col min="4613" max="4613" width="18.7109375" style="579" customWidth="1"/>
    <col min="4614" max="4864" width="9.140625" style="579"/>
    <col min="4865" max="4865" width="5.28515625" style="579" customWidth="1"/>
    <col min="4866" max="4866" width="34.85546875" style="579" customWidth="1"/>
    <col min="4867" max="4867" width="17.140625" style="579" customWidth="1"/>
    <col min="4868" max="4868" width="16.140625" style="579" customWidth="1"/>
    <col min="4869" max="4869" width="18.7109375" style="579" customWidth="1"/>
    <col min="4870" max="5120" width="9.140625" style="579"/>
    <col min="5121" max="5121" width="5.28515625" style="579" customWidth="1"/>
    <col min="5122" max="5122" width="34.85546875" style="579" customWidth="1"/>
    <col min="5123" max="5123" width="17.140625" style="579" customWidth="1"/>
    <col min="5124" max="5124" width="16.140625" style="579" customWidth="1"/>
    <col min="5125" max="5125" width="18.7109375" style="579" customWidth="1"/>
    <col min="5126" max="5376" width="9.140625" style="579"/>
    <col min="5377" max="5377" width="5.28515625" style="579" customWidth="1"/>
    <col min="5378" max="5378" width="34.85546875" style="579" customWidth="1"/>
    <col min="5379" max="5379" width="17.140625" style="579" customWidth="1"/>
    <col min="5380" max="5380" width="16.140625" style="579" customWidth="1"/>
    <col min="5381" max="5381" width="18.7109375" style="579" customWidth="1"/>
    <col min="5382" max="5632" width="9.140625" style="579"/>
    <col min="5633" max="5633" width="5.28515625" style="579" customWidth="1"/>
    <col min="5634" max="5634" width="34.85546875" style="579" customWidth="1"/>
    <col min="5635" max="5635" width="17.140625" style="579" customWidth="1"/>
    <col min="5636" max="5636" width="16.140625" style="579" customWidth="1"/>
    <col min="5637" max="5637" width="18.7109375" style="579" customWidth="1"/>
    <col min="5638" max="5888" width="9.140625" style="579"/>
    <col min="5889" max="5889" width="5.28515625" style="579" customWidth="1"/>
    <col min="5890" max="5890" width="34.85546875" style="579" customWidth="1"/>
    <col min="5891" max="5891" width="17.140625" style="579" customWidth="1"/>
    <col min="5892" max="5892" width="16.140625" style="579" customWidth="1"/>
    <col min="5893" max="5893" width="18.7109375" style="579" customWidth="1"/>
    <col min="5894" max="6144" width="9.140625" style="579"/>
    <col min="6145" max="6145" width="5.28515625" style="579" customWidth="1"/>
    <col min="6146" max="6146" width="34.85546875" style="579" customWidth="1"/>
    <col min="6147" max="6147" width="17.140625" style="579" customWidth="1"/>
    <col min="6148" max="6148" width="16.140625" style="579" customWidth="1"/>
    <col min="6149" max="6149" width="18.7109375" style="579" customWidth="1"/>
    <col min="6150" max="6400" width="9.140625" style="579"/>
    <col min="6401" max="6401" width="5.28515625" style="579" customWidth="1"/>
    <col min="6402" max="6402" width="34.85546875" style="579" customWidth="1"/>
    <col min="6403" max="6403" width="17.140625" style="579" customWidth="1"/>
    <col min="6404" max="6404" width="16.140625" style="579" customWidth="1"/>
    <col min="6405" max="6405" width="18.7109375" style="579" customWidth="1"/>
    <col min="6406" max="6656" width="9.140625" style="579"/>
    <col min="6657" max="6657" width="5.28515625" style="579" customWidth="1"/>
    <col min="6658" max="6658" width="34.85546875" style="579" customWidth="1"/>
    <col min="6659" max="6659" width="17.140625" style="579" customWidth="1"/>
    <col min="6660" max="6660" width="16.140625" style="579" customWidth="1"/>
    <col min="6661" max="6661" width="18.7109375" style="579" customWidth="1"/>
    <col min="6662" max="6912" width="9.140625" style="579"/>
    <col min="6913" max="6913" width="5.28515625" style="579" customWidth="1"/>
    <col min="6914" max="6914" width="34.85546875" style="579" customWidth="1"/>
    <col min="6915" max="6915" width="17.140625" style="579" customWidth="1"/>
    <col min="6916" max="6916" width="16.140625" style="579" customWidth="1"/>
    <col min="6917" max="6917" width="18.7109375" style="579" customWidth="1"/>
    <col min="6918" max="7168" width="9.140625" style="579"/>
    <col min="7169" max="7169" width="5.28515625" style="579" customWidth="1"/>
    <col min="7170" max="7170" width="34.85546875" style="579" customWidth="1"/>
    <col min="7171" max="7171" width="17.140625" style="579" customWidth="1"/>
    <col min="7172" max="7172" width="16.140625" style="579" customWidth="1"/>
    <col min="7173" max="7173" width="18.7109375" style="579" customWidth="1"/>
    <col min="7174" max="7424" width="9.140625" style="579"/>
    <col min="7425" max="7425" width="5.28515625" style="579" customWidth="1"/>
    <col min="7426" max="7426" width="34.85546875" style="579" customWidth="1"/>
    <col min="7427" max="7427" width="17.140625" style="579" customWidth="1"/>
    <col min="7428" max="7428" width="16.140625" style="579" customWidth="1"/>
    <col min="7429" max="7429" width="18.7109375" style="579" customWidth="1"/>
    <col min="7430" max="7680" width="9.140625" style="579"/>
    <col min="7681" max="7681" width="5.28515625" style="579" customWidth="1"/>
    <col min="7682" max="7682" width="34.85546875" style="579" customWidth="1"/>
    <col min="7683" max="7683" width="17.140625" style="579" customWidth="1"/>
    <col min="7684" max="7684" width="16.140625" style="579" customWidth="1"/>
    <col min="7685" max="7685" width="18.7109375" style="579" customWidth="1"/>
    <col min="7686" max="7936" width="9.140625" style="579"/>
    <col min="7937" max="7937" width="5.28515625" style="579" customWidth="1"/>
    <col min="7938" max="7938" width="34.85546875" style="579" customWidth="1"/>
    <col min="7939" max="7939" width="17.140625" style="579" customWidth="1"/>
    <col min="7940" max="7940" width="16.140625" style="579" customWidth="1"/>
    <col min="7941" max="7941" width="18.7109375" style="579" customWidth="1"/>
    <col min="7942" max="8192" width="9.140625" style="579"/>
    <col min="8193" max="8193" width="5.28515625" style="579" customWidth="1"/>
    <col min="8194" max="8194" width="34.85546875" style="579" customWidth="1"/>
    <col min="8195" max="8195" width="17.140625" style="579" customWidth="1"/>
    <col min="8196" max="8196" width="16.140625" style="579" customWidth="1"/>
    <col min="8197" max="8197" width="18.7109375" style="579" customWidth="1"/>
    <col min="8198" max="8448" width="9.140625" style="579"/>
    <col min="8449" max="8449" width="5.28515625" style="579" customWidth="1"/>
    <col min="8450" max="8450" width="34.85546875" style="579" customWidth="1"/>
    <col min="8451" max="8451" width="17.140625" style="579" customWidth="1"/>
    <col min="8452" max="8452" width="16.140625" style="579" customWidth="1"/>
    <col min="8453" max="8453" width="18.7109375" style="579" customWidth="1"/>
    <col min="8454" max="8704" width="9.140625" style="579"/>
    <col min="8705" max="8705" width="5.28515625" style="579" customWidth="1"/>
    <col min="8706" max="8706" width="34.85546875" style="579" customWidth="1"/>
    <col min="8707" max="8707" width="17.140625" style="579" customWidth="1"/>
    <col min="8708" max="8708" width="16.140625" style="579" customWidth="1"/>
    <col min="8709" max="8709" width="18.7109375" style="579" customWidth="1"/>
    <col min="8710" max="8960" width="9.140625" style="579"/>
    <col min="8961" max="8961" width="5.28515625" style="579" customWidth="1"/>
    <col min="8962" max="8962" width="34.85546875" style="579" customWidth="1"/>
    <col min="8963" max="8963" width="17.140625" style="579" customWidth="1"/>
    <col min="8964" max="8964" width="16.140625" style="579" customWidth="1"/>
    <col min="8965" max="8965" width="18.7109375" style="579" customWidth="1"/>
    <col min="8966" max="9216" width="9.140625" style="579"/>
    <col min="9217" max="9217" width="5.28515625" style="579" customWidth="1"/>
    <col min="9218" max="9218" width="34.85546875" style="579" customWidth="1"/>
    <col min="9219" max="9219" width="17.140625" style="579" customWidth="1"/>
    <col min="9220" max="9220" width="16.140625" style="579" customWidth="1"/>
    <col min="9221" max="9221" width="18.7109375" style="579" customWidth="1"/>
    <col min="9222" max="9472" width="9.140625" style="579"/>
    <col min="9473" max="9473" width="5.28515625" style="579" customWidth="1"/>
    <col min="9474" max="9474" width="34.85546875" style="579" customWidth="1"/>
    <col min="9475" max="9475" width="17.140625" style="579" customWidth="1"/>
    <col min="9476" max="9476" width="16.140625" style="579" customWidth="1"/>
    <col min="9477" max="9477" width="18.7109375" style="579" customWidth="1"/>
    <col min="9478" max="9728" width="9.140625" style="579"/>
    <col min="9729" max="9729" width="5.28515625" style="579" customWidth="1"/>
    <col min="9730" max="9730" width="34.85546875" style="579" customWidth="1"/>
    <col min="9731" max="9731" width="17.140625" style="579" customWidth="1"/>
    <col min="9732" max="9732" width="16.140625" style="579" customWidth="1"/>
    <col min="9733" max="9733" width="18.7109375" style="579" customWidth="1"/>
    <col min="9734" max="9984" width="9.140625" style="579"/>
    <col min="9985" max="9985" width="5.28515625" style="579" customWidth="1"/>
    <col min="9986" max="9986" width="34.85546875" style="579" customWidth="1"/>
    <col min="9987" max="9987" width="17.140625" style="579" customWidth="1"/>
    <col min="9988" max="9988" width="16.140625" style="579" customWidth="1"/>
    <col min="9989" max="9989" width="18.7109375" style="579" customWidth="1"/>
    <col min="9990" max="10240" width="9.140625" style="579"/>
    <col min="10241" max="10241" width="5.28515625" style="579" customWidth="1"/>
    <col min="10242" max="10242" width="34.85546875" style="579" customWidth="1"/>
    <col min="10243" max="10243" width="17.140625" style="579" customWidth="1"/>
    <col min="10244" max="10244" width="16.140625" style="579" customWidth="1"/>
    <col min="10245" max="10245" width="18.7109375" style="579" customWidth="1"/>
    <col min="10246" max="10496" width="9.140625" style="579"/>
    <col min="10497" max="10497" width="5.28515625" style="579" customWidth="1"/>
    <col min="10498" max="10498" width="34.85546875" style="579" customWidth="1"/>
    <col min="10499" max="10499" width="17.140625" style="579" customWidth="1"/>
    <col min="10500" max="10500" width="16.140625" style="579" customWidth="1"/>
    <col min="10501" max="10501" width="18.7109375" style="579" customWidth="1"/>
    <col min="10502" max="10752" width="9.140625" style="579"/>
    <col min="10753" max="10753" width="5.28515625" style="579" customWidth="1"/>
    <col min="10754" max="10754" width="34.85546875" style="579" customWidth="1"/>
    <col min="10755" max="10755" width="17.140625" style="579" customWidth="1"/>
    <col min="10756" max="10756" width="16.140625" style="579" customWidth="1"/>
    <col min="10757" max="10757" width="18.7109375" style="579" customWidth="1"/>
    <col min="10758" max="11008" width="9.140625" style="579"/>
    <col min="11009" max="11009" width="5.28515625" style="579" customWidth="1"/>
    <col min="11010" max="11010" width="34.85546875" style="579" customWidth="1"/>
    <col min="11011" max="11011" width="17.140625" style="579" customWidth="1"/>
    <col min="11012" max="11012" width="16.140625" style="579" customWidth="1"/>
    <col min="11013" max="11013" width="18.7109375" style="579" customWidth="1"/>
    <col min="11014" max="11264" width="9.140625" style="579"/>
    <col min="11265" max="11265" width="5.28515625" style="579" customWidth="1"/>
    <col min="11266" max="11266" width="34.85546875" style="579" customWidth="1"/>
    <col min="11267" max="11267" width="17.140625" style="579" customWidth="1"/>
    <col min="11268" max="11268" width="16.140625" style="579" customWidth="1"/>
    <col min="11269" max="11269" width="18.7109375" style="579" customWidth="1"/>
    <col min="11270" max="11520" width="9.140625" style="579"/>
    <col min="11521" max="11521" width="5.28515625" style="579" customWidth="1"/>
    <col min="11522" max="11522" width="34.85546875" style="579" customWidth="1"/>
    <col min="11523" max="11523" width="17.140625" style="579" customWidth="1"/>
    <col min="11524" max="11524" width="16.140625" style="579" customWidth="1"/>
    <col min="11525" max="11525" width="18.7109375" style="579" customWidth="1"/>
    <col min="11526" max="11776" width="9.140625" style="579"/>
    <col min="11777" max="11777" width="5.28515625" style="579" customWidth="1"/>
    <col min="11778" max="11778" width="34.85546875" style="579" customWidth="1"/>
    <col min="11779" max="11779" width="17.140625" style="579" customWidth="1"/>
    <col min="11780" max="11780" width="16.140625" style="579" customWidth="1"/>
    <col min="11781" max="11781" width="18.7109375" style="579" customWidth="1"/>
    <col min="11782" max="12032" width="9.140625" style="579"/>
    <col min="12033" max="12033" width="5.28515625" style="579" customWidth="1"/>
    <col min="12034" max="12034" width="34.85546875" style="579" customWidth="1"/>
    <col min="12035" max="12035" width="17.140625" style="579" customWidth="1"/>
    <col min="12036" max="12036" width="16.140625" style="579" customWidth="1"/>
    <col min="12037" max="12037" width="18.7109375" style="579" customWidth="1"/>
    <col min="12038" max="12288" width="9.140625" style="579"/>
    <col min="12289" max="12289" width="5.28515625" style="579" customWidth="1"/>
    <col min="12290" max="12290" width="34.85546875" style="579" customWidth="1"/>
    <col min="12291" max="12291" width="17.140625" style="579" customWidth="1"/>
    <col min="12292" max="12292" width="16.140625" style="579" customWidth="1"/>
    <col min="12293" max="12293" width="18.7109375" style="579" customWidth="1"/>
    <col min="12294" max="12544" width="9.140625" style="579"/>
    <col min="12545" max="12545" width="5.28515625" style="579" customWidth="1"/>
    <col min="12546" max="12546" width="34.85546875" style="579" customWidth="1"/>
    <col min="12547" max="12547" width="17.140625" style="579" customWidth="1"/>
    <col min="12548" max="12548" width="16.140625" style="579" customWidth="1"/>
    <col min="12549" max="12549" width="18.7109375" style="579" customWidth="1"/>
    <col min="12550" max="12800" width="9.140625" style="579"/>
    <col min="12801" max="12801" width="5.28515625" style="579" customWidth="1"/>
    <col min="12802" max="12802" width="34.85546875" style="579" customWidth="1"/>
    <col min="12803" max="12803" width="17.140625" style="579" customWidth="1"/>
    <col min="12804" max="12804" width="16.140625" style="579" customWidth="1"/>
    <col min="12805" max="12805" width="18.7109375" style="579" customWidth="1"/>
    <col min="12806" max="13056" width="9.140625" style="579"/>
    <col min="13057" max="13057" width="5.28515625" style="579" customWidth="1"/>
    <col min="13058" max="13058" width="34.85546875" style="579" customWidth="1"/>
    <col min="13059" max="13059" width="17.140625" style="579" customWidth="1"/>
    <col min="13060" max="13060" width="16.140625" style="579" customWidth="1"/>
    <col min="13061" max="13061" width="18.7109375" style="579" customWidth="1"/>
    <col min="13062" max="13312" width="9.140625" style="579"/>
    <col min="13313" max="13313" width="5.28515625" style="579" customWidth="1"/>
    <col min="13314" max="13314" width="34.85546875" style="579" customWidth="1"/>
    <col min="13315" max="13315" width="17.140625" style="579" customWidth="1"/>
    <col min="13316" max="13316" width="16.140625" style="579" customWidth="1"/>
    <col min="13317" max="13317" width="18.7109375" style="579" customWidth="1"/>
    <col min="13318" max="13568" width="9.140625" style="579"/>
    <col min="13569" max="13569" width="5.28515625" style="579" customWidth="1"/>
    <col min="13570" max="13570" width="34.85546875" style="579" customWidth="1"/>
    <col min="13571" max="13571" width="17.140625" style="579" customWidth="1"/>
    <col min="13572" max="13572" width="16.140625" style="579" customWidth="1"/>
    <col min="13573" max="13573" width="18.7109375" style="579" customWidth="1"/>
    <col min="13574" max="13824" width="9.140625" style="579"/>
    <col min="13825" max="13825" width="5.28515625" style="579" customWidth="1"/>
    <col min="13826" max="13826" width="34.85546875" style="579" customWidth="1"/>
    <col min="13827" max="13827" width="17.140625" style="579" customWidth="1"/>
    <col min="13828" max="13828" width="16.140625" style="579" customWidth="1"/>
    <col min="13829" max="13829" width="18.7109375" style="579" customWidth="1"/>
    <col min="13830" max="14080" width="9.140625" style="579"/>
    <col min="14081" max="14081" width="5.28515625" style="579" customWidth="1"/>
    <col min="14082" max="14082" width="34.85546875" style="579" customWidth="1"/>
    <col min="14083" max="14083" width="17.140625" style="579" customWidth="1"/>
    <col min="14084" max="14084" width="16.140625" style="579" customWidth="1"/>
    <col min="14085" max="14085" width="18.7109375" style="579" customWidth="1"/>
    <col min="14086" max="14336" width="9.140625" style="579"/>
    <col min="14337" max="14337" width="5.28515625" style="579" customWidth="1"/>
    <col min="14338" max="14338" width="34.85546875" style="579" customWidth="1"/>
    <col min="14339" max="14339" width="17.140625" style="579" customWidth="1"/>
    <col min="14340" max="14340" width="16.140625" style="579" customWidth="1"/>
    <col min="14341" max="14341" width="18.7109375" style="579" customWidth="1"/>
    <col min="14342" max="14592" width="9.140625" style="579"/>
    <col min="14593" max="14593" width="5.28515625" style="579" customWidth="1"/>
    <col min="14594" max="14594" width="34.85546875" style="579" customWidth="1"/>
    <col min="14595" max="14595" width="17.140625" style="579" customWidth="1"/>
    <col min="14596" max="14596" width="16.140625" style="579" customWidth="1"/>
    <col min="14597" max="14597" width="18.7109375" style="579" customWidth="1"/>
    <col min="14598" max="14848" width="9.140625" style="579"/>
    <col min="14849" max="14849" width="5.28515625" style="579" customWidth="1"/>
    <col min="14850" max="14850" width="34.85546875" style="579" customWidth="1"/>
    <col min="14851" max="14851" width="17.140625" style="579" customWidth="1"/>
    <col min="14852" max="14852" width="16.140625" style="579" customWidth="1"/>
    <col min="14853" max="14853" width="18.7109375" style="579" customWidth="1"/>
    <col min="14854" max="15104" width="9.140625" style="579"/>
    <col min="15105" max="15105" width="5.28515625" style="579" customWidth="1"/>
    <col min="15106" max="15106" width="34.85546875" style="579" customWidth="1"/>
    <col min="15107" max="15107" width="17.140625" style="579" customWidth="1"/>
    <col min="15108" max="15108" width="16.140625" style="579" customWidth="1"/>
    <col min="15109" max="15109" width="18.7109375" style="579" customWidth="1"/>
    <col min="15110" max="15360" width="9.140625" style="579"/>
    <col min="15361" max="15361" width="5.28515625" style="579" customWidth="1"/>
    <col min="15362" max="15362" width="34.85546875" style="579" customWidth="1"/>
    <col min="15363" max="15363" width="17.140625" style="579" customWidth="1"/>
    <col min="15364" max="15364" width="16.140625" style="579" customWidth="1"/>
    <col min="15365" max="15365" width="18.7109375" style="579" customWidth="1"/>
    <col min="15366" max="15616" width="9.140625" style="579"/>
    <col min="15617" max="15617" width="5.28515625" style="579" customWidth="1"/>
    <col min="15618" max="15618" width="34.85546875" style="579" customWidth="1"/>
    <col min="15619" max="15619" width="17.140625" style="579" customWidth="1"/>
    <col min="15620" max="15620" width="16.140625" style="579" customWidth="1"/>
    <col min="15621" max="15621" width="18.7109375" style="579" customWidth="1"/>
    <col min="15622" max="15872" width="9.140625" style="579"/>
    <col min="15873" max="15873" width="5.28515625" style="579" customWidth="1"/>
    <col min="15874" max="15874" width="34.85546875" style="579" customWidth="1"/>
    <col min="15875" max="15875" width="17.140625" style="579" customWidth="1"/>
    <col min="15876" max="15876" width="16.140625" style="579" customWidth="1"/>
    <col min="15877" max="15877" width="18.7109375" style="579" customWidth="1"/>
    <col min="15878" max="16128" width="9.140625" style="579"/>
    <col min="16129" max="16129" width="5.28515625" style="579" customWidth="1"/>
    <col min="16130" max="16130" width="34.85546875" style="579" customWidth="1"/>
    <col min="16131" max="16131" width="17.140625" style="579" customWidth="1"/>
    <col min="16132" max="16132" width="16.140625" style="579" customWidth="1"/>
    <col min="16133" max="16133" width="18.7109375" style="579" customWidth="1"/>
    <col min="16134" max="16384" width="9.140625" style="579"/>
  </cols>
  <sheetData>
    <row r="1" spans="1:5" s="578" customFormat="1" ht="15.75" x14ac:dyDescent="0.25">
      <c r="A1" s="576"/>
      <c r="B1" s="577"/>
      <c r="C1" s="393"/>
      <c r="D1" s="393"/>
      <c r="E1" s="399" t="s">
        <v>1842</v>
      </c>
    </row>
    <row r="2" spans="1:5" s="578" customFormat="1" ht="15.75" x14ac:dyDescent="0.25">
      <c r="A2" s="576"/>
      <c r="B2" s="577"/>
      <c r="C2" s="393"/>
      <c r="D2" s="393"/>
      <c r="E2" s="444" t="s">
        <v>1938</v>
      </c>
    </row>
    <row r="3" spans="1:5" s="578" customFormat="1" ht="15.75" x14ac:dyDescent="0.25">
      <c r="A3" s="576"/>
      <c r="B3" s="577"/>
      <c r="C3" s="393"/>
      <c r="D3" s="399"/>
      <c r="E3" s="399"/>
    </row>
    <row r="4" spans="1:5" ht="19.5" customHeight="1" x14ac:dyDescent="0.25">
      <c r="A4" s="493" t="s">
        <v>1673</v>
      </c>
      <c r="B4" s="493"/>
      <c r="C4" s="493"/>
      <c r="D4" s="493"/>
      <c r="E4" s="493"/>
    </row>
    <row r="5" spans="1:5" ht="46.5" customHeight="1" x14ac:dyDescent="0.2">
      <c r="A5" s="595" t="s">
        <v>1941</v>
      </c>
      <c r="B5" s="595"/>
      <c r="C5" s="595"/>
      <c r="D5" s="595"/>
      <c r="E5" s="595"/>
    </row>
    <row r="6" spans="1:5" ht="15.75" x14ac:dyDescent="0.25">
      <c r="A6" s="581"/>
      <c r="B6" s="581"/>
      <c r="E6" s="582" t="s">
        <v>1675</v>
      </c>
    </row>
    <row r="7" spans="1:5" ht="30.75" customHeight="1" x14ac:dyDescent="0.2">
      <c r="A7" s="583" t="s">
        <v>1676</v>
      </c>
      <c r="B7" s="583" t="s">
        <v>1803</v>
      </c>
      <c r="C7" s="430" t="s">
        <v>1804</v>
      </c>
      <c r="D7" s="430" t="s">
        <v>43</v>
      </c>
      <c r="E7" s="430" t="s">
        <v>53</v>
      </c>
    </row>
    <row r="8" spans="1:5" ht="15.75" x14ac:dyDescent="0.25">
      <c r="A8" s="586">
        <v>1</v>
      </c>
      <c r="B8" s="585" t="s">
        <v>1810</v>
      </c>
      <c r="C8" s="589">
        <v>60677.514000000003</v>
      </c>
      <c r="D8" s="590">
        <v>60677.514000000003</v>
      </c>
      <c r="E8" s="619">
        <f>D8/C8*100</f>
        <v>100</v>
      </c>
    </row>
    <row r="9" spans="1:5" ht="15.75" x14ac:dyDescent="0.25">
      <c r="A9" s="586">
        <v>2</v>
      </c>
      <c r="B9" s="585" t="s">
        <v>1839</v>
      </c>
      <c r="C9" s="664">
        <v>316747.52600000001</v>
      </c>
      <c r="D9" s="491">
        <v>316747.52600000001</v>
      </c>
      <c r="E9" s="619">
        <f>D9/C9*100</f>
        <v>100</v>
      </c>
    </row>
    <row r="10" spans="1:5" ht="15.75" x14ac:dyDescent="0.25">
      <c r="A10" s="588"/>
      <c r="B10" s="585"/>
      <c r="C10" s="589"/>
      <c r="D10" s="590"/>
      <c r="E10" s="619"/>
    </row>
    <row r="11" spans="1:5" ht="19.5" customHeight="1" x14ac:dyDescent="0.25">
      <c r="A11" s="591"/>
      <c r="B11" s="592" t="s">
        <v>1823</v>
      </c>
      <c r="C11" s="704">
        <f>SUM(C8:C10)</f>
        <v>377425.04000000004</v>
      </c>
      <c r="D11" s="704">
        <f>SUM(D8:D10)</f>
        <v>377425.04000000004</v>
      </c>
      <c r="E11" s="594">
        <f>D11/C11*100</f>
        <v>100</v>
      </c>
    </row>
  </sheetData>
  <mergeCells count="2">
    <mergeCell ref="A4:E4"/>
    <mergeCell ref="A5:E5"/>
  </mergeCells>
  <pageMargins left="0.75" right="0.7" top="0.48" bottom="0.75" header="0.16"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55"/>
  <sheetViews>
    <sheetView view="pageBreakPreview" topLeftCell="A19" zoomScale="55" zoomScaleNormal="100" zoomScaleSheetLayoutView="55" workbookViewId="0">
      <selection activeCell="G19" sqref="G19"/>
    </sheetView>
  </sheetViews>
  <sheetFormatPr defaultRowHeight="12.75" x14ac:dyDescent="0.2"/>
  <cols>
    <col min="1" max="1" width="10.85546875" style="328" customWidth="1"/>
    <col min="2" max="2" width="54" style="328" customWidth="1"/>
    <col min="3" max="3" width="62.140625" style="329" customWidth="1"/>
    <col min="4" max="4" width="18.140625" style="329" customWidth="1"/>
    <col min="5" max="6" width="14.85546875" style="329" customWidth="1"/>
    <col min="7" max="7" width="18.140625" style="329" customWidth="1"/>
    <col min="8" max="9" width="13.5703125" style="329" customWidth="1"/>
    <col min="10" max="10" width="12.7109375" style="328" bestFit="1" customWidth="1"/>
    <col min="11" max="12" width="15.140625" style="328" customWidth="1"/>
    <col min="13" max="16384" width="9.140625" style="328"/>
  </cols>
  <sheetData>
    <row r="1" spans="1:12" ht="15.75" x14ac:dyDescent="0.25">
      <c r="F1" s="330"/>
      <c r="I1" s="2" t="s">
        <v>1671</v>
      </c>
    </row>
    <row r="2" spans="1:12" ht="15.75" x14ac:dyDescent="0.25">
      <c r="F2" s="330"/>
      <c r="I2" s="2" t="s">
        <v>1</v>
      </c>
    </row>
    <row r="3" spans="1:12" ht="15.75" x14ac:dyDescent="0.25">
      <c r="F3" s="330"/>
      <c r="I3" s="2" t="s">
        <v>1672</v>
      </c>
    </row>
    <row r="4" spans="1:12" ht="15.75" x14ac:dyDescent="0.25">
      <c r="F4" s="330"/>
      <c r="I4" s="2" t="s">
        <v>37</v>
      </c>
    </row>
    <row r="5" spans="1:12" ht="15.75" x14ac:dyDescent="0.2">
      <c r="C5" s="331"/>
      <c r="D5" s="331"/>
      <c r="E5" s="331"/>
      <c r="F5" s="331"/>
      <c r="G5" s="331"/>
      <c r="H5" s="331"/>
      <c r="I5" s="331"/>
    </row>
    <row r="6" spans="1:12" ht="15.75" x14ac:dyDescent="0.2">
      <c r="A6" s="332" t="s">
        <v>1673</v>
      </c>
      <c r="B6" s="332"/>
      <c r="C6" s="332"/>
      <c r="D6" s="332"/>
      <c r="E6" s="332"/>
      <c r="F6" s="332"/>
      <c r="G6" s="332"/>
      <c r="H6" s="332"/>
      <c r="I6" s="332"/>
    </row>
    <row r="7" spans="1:12" ht="90.75" customHeight="1" x14ac:dyDescent="0.2">
      <c r="A7" s="332" t="s">
        <v>1674</v>
      </c>
      <c r="B7" s="332"/>
      <c r="C7" s="332"/>
      <c r="D7" s="332"/>
      <c r="E7" s="332"/>
      <c r="F7" s="332"/>
      <c r="G7" s="332"/>
      <c r="H7" s="332"/>
      <c r="I7" s="332"/>
    </row>
    <row r="8" spans="1:12" ht="15.75" x14ac:dyDescent="0.2">
      <c r="A8" s="333"/>
      <c r="B8" s="333"/>
      <c r="C8" s="333"/>
      <c r="D8" s="333"/>
      <c r="E8" s="333"/>
      <c r="F8" s="333"/>
      <c r="G8" s="333"/>
      <c r="H8" s="333"/>
      <c r="I8" s="333"/>
    </row>
    <row r="9" spans="1:12" ht="15" x14ac:dyDescent="0.2">
      <c r="C9" s="334"/>
      <c r="D9" s="334"/>
      <c r="E9" s="334"/>
      <c r="F9" s="335"/>
      <c r="G9" s="334"/>
      <c r="H9" s="334"/>
      <c r="I9" s="335" t="s">
        <v>1675</v>
      </c>
    </row>
    <row r="10" spans="1:12" s="338" customFormat="1" ht="15.75" x14ac:dyDescent="0.2">
      <c r="A10" s="336" t="s">
        <v>1676</v>
      </c>
      <c r="B10" s="337" t="s">
        <v>1677</v>
      </c>
      <c r="C10" s="337" t="s">
        <v>1678</v>
      </c>
      <c r="D10" s="337" t="s">
        <v>6</v>
      </c>
      <c r="E10" s="337" t="s">
        <v>1679</v>
      </c>
      <c r="F10" s="337"/>
      <c r="G10" s="337" t="s">
        <v>1680</v>
      </c>
      <c r="H10" s="337" t="s">
        <v>1679</v>
      </c>
      <c r="I10" s="337"/>
    </row>
    <row r="11" spans="1:12" ht="15.75" x14ac:dyDescent="0.2">
      <c r="A11" s="336"/>
      <c r="B11" s="337"/>
      <c r="C11" s="337"/>
      <c r="D11" s="337"/>
      <c r="E11" s="339" t="s">
        <v>1681</v>
      </c>
      <c r="F11" s="340" t="s">
        <v>1682</v>
      </c>
      <c r="G11" s="337"/>
      <c r="H11" s="339" t="s">
        <v>1681</v>
      </c>
      <c r="I11" s="340" t="s">
        <v>1682</v>
      </c>
    </row>
    <row r="12" spans="1:12" s="342" customFormat="1" ht="15" x14ac:dyDescent="0.2">
      <c r="A12" s="341">
        <v>1</v>
      </c>
      <c r="B12" s="341">
        <v>2</v>
      </c>
      <c r="C12" s="341">
        <v>3</v>
      </c>
      <c r="D12" s="341">
        <v>4</v>
      </c>
      <c r="E12" s="341">
        <v>5</v>
      </c>
      <c r="F12" s="341">
        <v>6</v>
      </c>
      <c r="G12" s="341">
        <v>7</v>
      </c>
      <c r="H12" s="341">
        <v>8</v>
      </c>
      <c r="I12" s="341">
        <v>9</v>
      </c>
    </row>
    <row r="13" spans="1:12" s="348" customFormat="1" ht="15.75" x14ac:dyDescent="0.25">
      <c r="A13" s="343"/>
      <c r="B13" s="344" t="s">
        <v>1683</v>
      </c>
      <c r="C13" s="345"/>
      <c r="D13" s="346">
        <f t="shared" ref="D13:I13" si="0">SUM(D14:D52)</f>
        <v>5313459.8636099994</v>
      </c>
      <c r="E13" s="346">
        <f t="shared" si="0"/>
        <v>4352840.2582500009</v>
      </c>
      <c r="F13" s="346">
        <f t="shared" si="0"/>
        <v>960619.6053599997</v>
      </c>
      <c r="G13" s="346">
        <f t="shared" si="0"/>
        <v>4441512.998949999</v>
      </c>
      <c r="H13" s="346">
        <f t="shared" si="0"/>
        <v>3585014.5743750003</v>
      </c>
      <c r="I13" s="346">
        <f t="shared" si="0"/>
        <v>856498.42457500019</v>
      </c>
      <c r="J13" s="347"/>
      <c r="K13" s="347"/>
      <c r="L13" s="347"/>
    </row>
    <row r="14" spans="1:12" s="348" customFormat="1" ht="31.5" x14ac:dyDescent="0.25">
      <c r="A14" s="349">
        <v>1</v>
      </c>
      <c r="B14" s="350" t="s">
        <v>1684</v>
      </c>
      <c r="C14" s="351" t="s">
        <v>1685</v>
      </c>
      <c r="D14" s="345">
        <f>E14+F14</f>
        <v>443574.01699999999</v>
      </c>
      <c r="E14" s="352">
        <v>395628.54</v>
      </c>
      <c r="F14" s="352">
        <f>3996.3+16826.3+27038.877+84</f>
        <v>47945.476999999999</v>
      </c>
      <c r="G14" s="353">
        <f>H14+I14</f>
        <v>443573.97701000003</v>
      </c>
      <c r="H14" s="352">
        <f>243981.88302+151646.61699</f>
        <v>395628.50001000002</v>
      </c>
      <c r="I14" s="352">
        <f>3996.3+16826.3+27038.877+84</f>
        <v>47945.476999999999</v>
      </c>
      <c r="J14" s="347"/>
      <c r="K14" s="347"/>
      <c r="L14" s="347"/>
    </row>
    <row r="15" spans="1:12" s="348" customFormat="1" ht="31.5" x14ac:dyDescent="0.25">
      <c r="A15" s="349">
        <v>2</v>
      </c>
      <c r="B15" s="350" t="s">
        <v>1686</v>
      </c>
      <c r="C15" s="351" t="s">
        <v>1685</v>
      </c>
      <c r="D15" s="345">
        <f t="shared" ref="D15:D52" si="1">E15+F15</f>
        <v>53846.071000000004</v>
      </c>
      <c r="E15" s="345">
        <v>0</v>
      </c>
      <c r="F15" s="345">
        <v>53846.071000000004</v>
      </c>
      <c r="G15" s="345">
        <f t="shared" ref="G15:G52" si="2">H15+I15</f>
        <v>53846.071000000004</v>
      </c>
      <c r="H15" s="345">
        <v>0</v>
      </c>
      <c r="I15" s="345">
        <v>53846.071000000004</v>
      </c>
      <c r="J15" s="347"/>
      <c r="K15" s="347"/>
      <c r="L15" s="347"/>
    </row>
    <row r="16" spans="1:12" s="348" customFormat="1" ht="15.75" x14ac:dyDescent="0.25">
      <c r="A16" s="349">
        <v>3</v>
      </c>
      <c r="B16" s="354" t="s">
        <v>1687</v>
      </c>
      <c r="C16" s="351" t="s">
        <v>1685</v>
      </c>
      <c r="D16" s="345">
        <f t="shared" si="1"/>
        <v>610798.73305000004</v>
      </c>
      <c r="E16" s="345">
        <f>204605.9+204605.9+120551.1+24378.75+16925.35</f>
        <v>571067</v>
      </c>
      <c r="F16" s="345">
        <f>2066.76+2066.76+12935.8306+1217.69375+17027.47+246.25+4000+170.9687</f>
        <v>39731.733049999995</v>
      </c>
      <c r="G16" s="345">
        <f t="shared" si="2"/>
        <v>580835.39966999996</v>
      </c>
      <c r="H16" s="345">
        <f>204605.88416+204605.88416+120551.09925+24378.75+16925.35</f>
        <v>571066.96756999998</v>
      </c>
      <c r="I16" s="345">
        <f>2066.76+2066.76+1217.69343+4417.21867</f>
        <v>9768.4321000000018</v>
      </c>
      <c r="J16" s="347"/>
      <c r="K16" s="347"/>
      <c r="L16" s="347"/>
    </row>
    <row r="17" spans="1:12" s="348" customFormat="1" ht="47.25" x14ac:dyDescent="0.25">
      <c r="A17" s="349">
        <v>4</v>
      </c>
      <c r="B17" s="350" t="s">
        <v>1688</v>
      </c>
      <c r="C17" s="351" t="s">
        <v>1685</v>
      </c>
      <c r="D17" s="345">
        <f t="shared" si="1"/>
        <v>76599.877000000008</v>
      </c>
      <c r="E17" s="345">
        <v>665</v>
      </c>
      <c r="F17" s="345">
        <f>23285.728+6.718+697.857+51944.574</f>
        <v>75934.877000000008</v>
      </c>
      <c r="G17" s="345">
        <f t="shared" si="2"/>
        <v>69721.230849999993</v>
      </c>
      <c r="H17" s="345">
        <v>0</v>
      </c>
      <c r="I17" s="345">
        <f>22524.86659+697.85625+46498.50801</f>
        <v>69721.230849999993</v>
      </c>
      <c r="J17" s="347"/>
      <c r="K17" s="347"/>
      <c r="L17" s="347"/>
    </row>
    <row r="18" spans="1:12" s="348" customFormat="1" ht="15.75" x14ac:dyDescent="0.25">
      <c r="A18" s="349">
        <v>5</v>
      </c>
      <c r="B18" s="350" t="s">
        <v>1689</v>
      </c>
      <c r="C18" s="351" t="s">
        <v>1685</v>
      </c>
      <c r="D18" s="345">
        <f t="shared" si="1"/>
        <v>29186.17</v>
      </c>
      <c r="E18" s="345">
        <v>0</v>
      </c>
      <c r="F18" s="345">
        <v>29186.17</v>
      </c>
      <c r="G18" s="345">
        <f t="shared" si="2"/>
        <v>29186.17</v>
      </c>
      <c r="H18" s="345">
        <v>0</v>
      </c>
      <c r="I18" s="345">
        <v>29186.17</v>
      </c>
      <c r="J18" s="347"/>
      <c r="K18" s="347"/>
      <c r="L18" s="347"/>
    </row>
    <row r="19" spans="1:12" s="348" customFormat="1" ht="47.25" x14ac:dyDescent="0.25">
      <c r="A19" s="349">
        <v>6</v>
      </c>
      <c r="B19" s="355" t="s">
        <v>1690</v>
      </c>
      <c r="C19" s="351" t="s">
        <v>1691</v>
      </c>
      <c r="D19" s="345">
        <f t="shared" si="1"/>
        <v>158799.98699999999</v>
      </c>
      <c r="E19" s="345">
        <v>157211.98699999999</v>
      </c>
      <c r="F19" s="345">
        <v>1588</v>
      </c>
      <c r="G19" s="345">
        <f t="shared" si="2"/>
        <v>74480.11</v>
      </c>
      <c r="H19" s="345">
        <v>73735.305500000002</v>
      </c>
      <c r="I19" s="345">
        <v>744.80449999999996</v>
      </c>
      <c r="J19" s="347"/>
      <c r="K19" s="347"/>
      <c r="L19" s="347"/>
    </row>
    <row r="20" spans="1:12" s="348" customFormat="1" ht="47.25" x14ac:dyDescent="0.25">
      <c r="A20" s="349">
        <v>7</v>
      </c>
      <c r="B20" s="350" t="s">
        <v>1692</v>
      </c>
      <c r="C20" s="351" t="s">
        <v>1691</v>
      </c>
      <c r="D20" s="345">
        <f t="shared" si="1"/>
        <v>24615.027000000002</v>
      </c>
      <c r="E20" s="345">
        <v>0</v>
      </c>
      <c r="F20" s="345">
        <f>18356.468+6258.559</f>
        <v>24615.027000000002</v>
      </c>
      <c r="G20" s="345">
        <f t="shared" si="2"/>
        <v>23323.63983</v>
      </c>
      <c r="H20" s="345">
        <v>0</v>
      </c>
      <c r="I20" s="345">
        <f>17065.08083+6258.559</f>
        <v>23323.63983</v>
      </c>
      <c r="J20" s="347"/>
      <c r="K20" s="347"/>
      <c r="L20" s="347"/>
    </row>
    <row r="21" spans="1:12" s="348" customFormat="1" ht="47.25" x14ac:dyDescent="0.25">
      <c r="A21" s="349">
        <v>8</v>
      </c>
      <c r="B21" s="355" t="s">
        <v>1693</v>
      </c>
      <c r="C21" s="351" t="s">
        <v>1691</v>
      </c>
      <c r="D21" s="345">
        <f t="shared" si="1"/>
        <v>9030.2000000000007</v>
      </c>
      <c r="E21" s="345">
        <v>0</v>
      </c>
      <c r="F21" s="345">
        <v>9030.2000000000007</v>
      </c>
      <c r="G21" s="345">
        <f t="shared" si="2"/>
        <v>9030.2000000000007</v>
      </c>
      <c r="H21" s="345">
        <v>0</v>
      </c>
      <c r="I21" s="345">
        <v>9030.2000000000007</v>
      </c>
      <c r="J21" s="347"/>
      <c r="K21" s="347"/>
      <c r="L21" s="347"/>
    </row>
    <row r="22" spans="1:12" s="348" customFormat="1" ht="47.25" x14ac:dyDescent="0.25">
      <c r="A22" s="349">
        <v>9</v>
      </c>
      <c r="B22" s="355" t="s">
        <v>1694</v>
      </c>
      <c r="C22" s="351" t="s">
        <v>1691</v>
      </c>
      <c r="D22" s="345">
        <f t="shared" si="1"/>
        <v>1139.04</v>
      </c>
      <c r="E22" s="345">
        <v>0</v>
      </c>
      <c r="F22" s="345">
        <v>1139.04</v>
      </c>
      <c r="G22" s="345">
        <f t="shared" si="2"/>
        <v>1139.04</v>
      </c>
      <c r="H22" s="345">
        <v>0</v>
      </c>
      <c r="I22" s="345">
        <v>1139.04</v>
      </c>
      <c r="J22" s="347"/>
      <c r="K22" s="347"/>
      <c r="L22" s="347"/>
    </row>
    <row r="23" spans="1:12" s="348" customFormat="1" ht="47.25" x14ac:dyDescent="0.25">
      <c r="A23" s="349">
        <v>10</v>
      </c>
      <c r="B23" s="355" t="s">
        <v>1695</v>
      </c>
      <c r="C23" s="351" t="s">
        <v>1691</v>
      </c>
      <c r="D23" s="345">
        <f t="shared" si="1"/>
        <v>3127</v>
      </c>
      <c r="E23" s="345">
        <v>0</v>
      </c>
      <c r="F23" s="345">
        <v>3127</v>
      </c>
      <c r="G23" s="345">
        <f t="shared" si="2"/>
        <v>3127</v>
      </c>
      <c r="H23" s="345">
        <v>0</v>
      </c>
      <c r="I23" s="345">
        <v>3127</v>
      </c>
      <c r="J23" s="347"/>
      <c r="K23" s="347"/>
      <c r="L23" s="347"/>
    </row>
    <row r="24" spans="1:12" s="348" customFormat="1" ht="63" x14ac:dyDescent="0.25">
      <c r="A24" s="349">
        <v>11</v>
      </c>
      <c r="B24" s="350" t="s">
        <v>1392</v>
      </c>
      <c r="C24" s="351" t="s">
        <v>1696</v>
      </c>
      <c r="D24" s="345">
        <f t="shared" si="1"/>
        <v>155613.5</v>
      </c>
      <c r="E24" s="345">
        <v>147832.79999999999</v>
      </c>
      <c r="F24" s="345">
        <v>7780.7</v>
      </c>
      <c r="G24" s="345">
        <f t="shared" si="2"/>
        <v>150528.1232</v>
      </c>
      <c r="H24" s="345">
        <v>144852.460705</v>
      </c>
      <c r="I24" s="345">
        <v>5675.6624949999996</v>
      </c>
      <c r="J24" s="347"/>
      <c r="K24" s="347"/>
      <c r="L24" s="347"/>
    </row>
    <row r="25" spans="1:12" s="348" customFormat="1" ht="31.5" x14ac:dyDescent="0.25">
      <c r="A25" s="349">
        <v>12</v>
      </c>
      <c r="B25" s="350" t="s">
        <v>1697</v>
      </c>
      <c r="C25" s="351" t="s">
        <v>1698</v>
      </c>
      <c r="D25" s="345">
        <f t="shared" si="1"/>
        <v>32059.699999999997</v>
      </c>
      <c r="E25" s="345">
        <v>31739.1</v>
      </c>
      <c r="F25" s="345">
        <v>320.60000000000002</v>
      </c>
      <c r="G25" s="345">
        <f t="shared" si="2"/>
        <v>32059.696970000001</v>
      </c>
      <c r="H25" s="345">
        <v>31739.097000000002</v>
      </c>
      <c r="I25" s="345">
        <v>320.59996999999998</v>
      </c>
      <c r="J25" s="347"/>
      <c r="K25" s="347"/>
      <c r="L25" s="347"/>
    </row>
    <row r="26" spans="1:12" s="348" customFormat="1" ht="31.5" x14ac:dyDescent="0.25">
      <c r="A26" s="349">
        <v>13</v>
      </c>
      <c r="B26" s="356" t="s">
        <v>1699</v>
      </c>
      <c r="C26" s="351" t="s">
        <v>1698</v>
      </c>
      <c r="D26" s="345">
        <f t="shared" si="1"/>
        <v>54352.74192</v>
      </c>
      <c r="E26" s="345">
        <f>53809.2</f>
        <v>53809.2</v>
      </c>
      <c r="F26" s="345">
        <f>543.541920000002</f>
        <v>543.54192000000205</v>
      </c>
      <c r="G26" s="345">
        <f t="shared" si="2"/>
        <v>53749.485950000002</v>
      </c>
      <c r="H26" s="345">
        <v>53211.975760000001</v>
      </c>
      <c r="I26" s="345">
        <v>537.51018999999997</v>
      </c>
      <c r="J26" s="347"/>
      <c r="K26" s="347"/>
      <c r="L26" s="347"/>
    </row>
    <row r="27" spans="1:12" s="348" customFormat="1" ht="47.25" x14ac:dyDescent="0.25">
      <c r="A27" s="349">
        <v>14</v>
      </c>
      <c r="B27" s="350" t="s">
        <v>1700</v>
      </c>
      <c r="C27" s="351" t="s">
        <v>1698</v>
      </c>
      <c r="D27" s="345">
        <f t="shared" si="1"/>
        <v>28414.6</v>
      </c>
      <c r="E27" s="345">
        <v>28130.5</v>
      </c>
      <c r="F27" s="345">
        <v>284.10000000000002</v>
      </c>
      <c r="G27" s="345">
        <f t="shared" si="2"/>
        <v>28414.64646</v>
      </c>
      <c r="H27" s="345">
        <v>28130.5</v>
      </c>
      <c r="I27" s="345">
        <v>284.14645999999999</v>
      </c>
      <c r="J27" s="347"/>
      <c r="K27" s="347"/>
      <c r="L27" s="347"/>
    </row>
    <row r="28" spans="1:12" s="348" customFormat="1" ht="31.5" x14ac:dyDescent="0.25">
      <c r="A28" s="349">
        <v>15</v>
      </c>
      <c r="B28" s="350" t="s">
        <v>1701</v>
      </c>
      <c r="C28" s="351" t="s">
        <v>1698</v>
      </c>
      <c r="D28" s="345">
        <f t="shared" si="1"/>
        <v>117771.7</v>
      </c>
      <c r="E28" s="345">
        <v>116594</v>
      </c>
      <c r="F28" s="345">
        <v>1177.7</v>
      </c>
      <c r="G28" s="345">
        <f t="shared" si="2"/>
        <v>117280.69350000001</v>
      </c>
      <c r="H28" s="345">
        <v>116107.90347</v>
      </c>
      <c r="I28" s="345">
        <v>1172.7900299999999</v>
      </c>
      <c r="J28" s="347"/>
      <c r="K28" s="347"/>
      <c r="L28" s="347"/>
    </row>
    <row r="29" spans="1:12" s="348" customFormat="1" ht="31.5" x14ac:dyDescent="0.25">
      <c r="A29" s="349">
        <v>16</v>
      </c>
      <c r="B29" s="356" t="s">
        <v>1702</v>
      </c>
      <c r="C29" s="351" t="s">
        <v>1698</v>
      </c>
      <c r="D29" s="345">
        <f t="shared" si="1"/>
        <v>111403.08</v>
      </c>
      <c r="E29" s="345">
        <v>110288.98</v>
      </c>
      <c r="F29" s="345">
        <v>1114.0999999999999</v>
      </c>
      <c r="G29" s="345">
        <f t="shared" si="2"/>
        <v>111216.85089</v>
      </c>
      <c r="H29" s="345">
        <v>110104.65278</v>
      </c>
      <c r="I29" s="345">
        <v>1112.19811</v>
      </c>
      <c r="J29" s="347"/>
      <c r="K29" s="347"/>
      <c r="L29" s="347"/>
    </row>
    <row r="30" spans="1:12" s="348" customFormat="1" ht="47.25" x14ac:dyDescent="0.25">
      <c r="A30" s="349">
        <v>17</v>
      </c>
      <c r="B30" s="350" t="s">
        <v>1703</v>
      </c>
      <c r="C30" s="351" t="s">
        <v>1704</v>
      </c>
      <c r="D30" s="345">
        <f t="shared" si="1"/>
        <v>13428.794</v>
      </c>
      <c r="E30" s="345">
        <v>0</v>
      </c>
      <c r="F30" s="345">
        <v>13428.794</v>
      </c>
      <c r="G30" s="345">
        <f t="shared" si="2"/>
        <v>11018.723760000001</v>
      </c>
      <c r="H30" s="345">
        <v>0</v>
      </c>
      <c r="I30" s="345">
        <v>11018.723760000001</v>
      </c>
      <c r="J30" s="347"/>
      <c r="K30" s="347"/>
      <c r="L30" s="347"/>
    </row>
    <row r="31" spans="1:12" s="348" customFormat="1" ht="31.5" x14ac:dyDescent="0.25">
      <c r="A31" s="349">
        <v>18</v>
      </c>
      <c r="B31" s="350" t="s">
        <v>1705</v>
      </c>
      <c r="C31" s="351" t="s">
        <v>1706</v>
      </c>
      <c r="D31" s="345">
        <f t="shared" si="1"/>
        <v>813289.74921999988</v>
      </c>
      <c r="E31" s="345">
        <v>741011.10001000005</v>
      </c>
      <c r="F31" s="345">
        <v>72278.649209999799</v>
      </c>
      <c r="G31" s="345">
        <f t="shared" si="2"/>
        <v>492587.31792000006</v>
      </c>
      <c r="H31" s="345">
        <v>424241.66360000003</v>
      </c>
      <c r="I31" s="345">
        <v>68345.654320000001</v>
      </c>
      <c r="J31" s="347"/>
      <c r="K31" s="347"/>
      <c r="L31" s="347"/>
    </row>
    <row r="32" spans="1:12" s="348" customFormat="1" ht="31.5" x14ac:dyDescent="0.25">
      <c r="A32" s="349">
        <v>19</v>
      </c>
      <c r="B32" s="350" t="s">
        <v>1707</v>
      </c>
      <c r="C32" s="351" t="s">
        <v>1708</v>
      </c>
      <c r="D32" s="345">
        <f t="shared" si="1"/>
        <v>8846.7400000000016</v>
      </c>
      <c r="E32" s="345">
        <v>8758.2000000000007</v>
      </c>
      <c r="F32" s="345">
        <v>88.54</v>
      </c>
      <c r="G32" s="345">
        <f t="shared" si="2"/>
        <v>8714.027</v>
      </c>
      <c r="H32" s="345">
        <v>8626.8269999999993</v>
      </c>
      <c r="I32" s="345">
        <v>87.2</v>
      </c>
      <c r="J32" s="347"/>
      <c r="K32" s="347"/>
      <c r="L32" s="347"/>
    </row>
    <row r="33" spans="1:12" s="348" customFormat="1" ht="15.75" x14ac:dyDescent="0.25">
      <c r="A33" s="349">
        <v>20</v>
      </c>
      <c r="B33" s="350" t="s">
        <v>1709</v>
      </c>
      <c r="C33" s="351" t="s">
        <v>1708</v>
      </c>
      <c r="D33" s="345">
        <f t="shared" si="1"/>
        <v>69385.599999999991</v>
      </c>
      <c r="E33" s="345">
        <v>68691.7</v>
      </c>
      <c r="F33" s="345">
        <v>693.9</v>
      </c>
      <c r="G33" s="345">
        <f t="shared" si="2"/>
        <v>69385.599999999991</v>
      </c>
      <c r="H33" s="345">
        <v>68691.7</v>
      </c>
      <c r="I33" s="345">
        <v>693.9</v>
      </c>
      <c r="J33" s="347"/>
      <c r="K33" s="347"/>
      <c r="L33" s="347"/>
    </row>
    <row r="34" spans="1:12" s="348" customFormat="1" ht="47.25" x14ac:dyDescent="0.25">
      <c r="A34" s="349">
        <v>21</v>
      </c>
      <c r="B34" s="350" t="s">
        <v>1710</v>
      </c>
      <c r="C34" s="351" t="s">
        <v>1711</v>
      </c>
      <c r="D34" s="345">
        <f t="shared" si="1"/>
        <v>1225426.41555</v>
      </c>
      <c r="E34" s="345">
        <v>1019799.25124</v>
      </c>
      <c r="F34" s="345">
        <v>205627.16430999999</v>
      </c>
      <c r="G34" s="345">
        <f t="shared" si="2"/>
        <v>831355.69337999995</v>
      </c>
      <c r="H34" s="345">
        <v>657264.12194999994</v>
      </c>
      <c r="I34" s="345">
        <v>174091.57143000001</v>
      </c>
      <c r="J34" s="347"/>
      <c r="K34" s="347"/>
      <c r="L34" s="347"/>
    </row>
    <row r="35" spans="1:12" s="348" customFormat="1" ht="31.5" x14ac:dyDescent="0.25">
      <c r="A35" s="349">
        <v>22</v>
      </c>
      <c r="B35" s="350" t="s">
        <v>1712</v>
      </c>
      <c r="C35" s="351" t="s">
        <v>1713</v>
      </c>
      <c r="D35" s="345">
        <f t="shared" si="1"/>
        <v>102884.7518</v>
      </c>
      <c r="E35" s="345">
        <v>0</v>
      </c>
      <c r="F35" s="345">
        <v>102884.7518</v>
      </c>
      <c r="G35" s="345">
        <f t="shared" si="2"/>
        <v>96660.233600000007</v>
      </c>
      <c r="H35" s="345">
        <v>0</v>
      </c>
      <c r="I35" s="345">
        <v>96660.233600000007</v>
      </c>
      <c r="J35" s="347"/>
      <c r="K35" s="347"/>
      <c r="L35" s="347"/>
    </row>
    <row r="36" spans="1:12" s="348" customFormat="1" ht="31.5" x14ac:dyDescent="0.25">
      <c r="A36" s="349">
        <v>23</v>
      </c>
      <c r="B36" s="357" t="s">
        <v>1714</v>
      </c>
      <c r="C36" s="351" t="s">
        <v>1713</v>
      </c>
      <c r="D36" s="345">
        <f t="shared" si="1"/>
        <v>53865.599999999999</v>
      </c>
      <c r="E36" s="345">
        <v>53326.9</v>
      </c>
      <c r="F36" s="345">
        <v>538.70000000000005</v>
      </c>
      <c r="G36" s="345">
        <f t="shared" si="2"/>
        <v>53865.555589999996</v>
      </c>
      <c r="H36" s="345">
        <v>53326.900009999998</v>
      </c>
      <c r="I36" s="345">
        <v>538.65557999999999</v>
      </c>
      <c r="J36" s="347"/>
      <c r="K36" s="347"/>
      <c r="L36" s="347"/>
    </row>
    <row r="37" spans="1:12" s="348" customFormat="1" ht="31.5" x14ac:dyDescent="0.25">
      <c r="A37" s="358">
        <v>24</v>
      </c>
      <c r="B37" s="359" t="s">
        <v>1715</v>
      </c>
      <c r="C37" s="351" t="s">
        <v>1713</v>
      </c>
      <c r="D37" s="360">
        <f>E37+F37</f>
        <v>505580</v>
      </c>
      <c r="E37" s="360">
        <v>500520</v>
      </c>
      <c r="F37" s="360">
        <v>5060</v>
      </c>
      <c r="G37" s="360">
        <f>H37+I37</f>
        <v>505580</v>
      </c>
      <c r="H37" s="360">
        <v>500520</v>
      </c>
      <c r="I37" s="360">
        <v>5060</v>
      </c>
    </row>
    <row r="38" spans="1:12" s="348" customFormat="1" ht="47.25" x14ac:dyDescent="0.25">
      <c r="A38" s="358"/>
      <c r="B38" s="359"/>
      <c r="C38" s="351" t="s">
        <v>1691</v>
      </c>
      <c r="D38" s="360"/>
      <c r="E38" s="360"/>
      <c r="F38" s="360"/>
      <c r="G38" s="360"/>
      <c r="H38" s="360"/>
      <c r="I38" s="360"/>
      <c r="J38" s="347"/>
      <c r="K38" s="347"/>
      <c r="L38" s="347"/>
    </row>
    <row r="39" spans="1:12" s="348" customFormat="1" ht="31.5" x14ac:dyDescent="0.25">
      <c r="A39" s="349">
        <v>25</v>
      </c>
      <c r="B39" s="357" t="s">
        <v>1716</v>
      </c>
      <c r="C39" s="351" t="s">
        <v>1713</v>
      </c>
      <c r="D39" s="345">
        <f>E39+F39</f>
        <v>40400</v>
      </c>
      <c r="E39" s="345">
        <v>40000</v>
      </c>
      <c r="F39" s="345">
        <v>400</v>
      </c>
      <c r="G39" s="345">
        <f>H39+I39</f>
        <v>40400</v>
      </c>
      <c r="H39" s="345">
        <v>40000</v>
      </c>
      <c r="I39" s="345">
        <v>400</v>
      </c>
    </row>
    <row r="40" spans="1:12" s="348" customFormat="1" ht="31.5" x14ac:dyDescent="0.25">
      <c r="A40" s="349">
        <v>26</v>
      </c>
      <c r="B40" s="357" t="s">
        <v>1717</v>
      </c>
      <c r="C40" s="351" t="s">
        <v>1713</v>
      </c>
      <c r="D40" s="345">
        <f>E40+F40</f>
        <v>50510</v>
      </c>
      <c r="E40" s="345">
        <v>50000</v>
      </c>
      <c r="F40" s="345">
        <v>510</v>
      </c>
      <c r="G40" s="345">
        <f>H40+I40</f>
        <v>50510</v>
      </c>
      <c r="H40" s="345">
        <v>50000</v>
      </c>
      <c r="I40" s="345">
        <v>510</v>
      </c>
    </row>
    <row r="41" spans="1:12" s="348" customFormat="1" ht="31.5" x14ac:dyDescent="0.25">
      <c r="A41" s="349">
        <v>27</v>
      </c>
      <c r="B41" s="361" t="s">
        <v>1718</v>
      </c>
      <c r="C41" s="351" t="s">
        <v>1719</v>
      </c>
      <c r="D41" s="345">
        <f t="shared" si="1"/>
        <v>57883.8</v>
      </c>
      <c r="E41" s="345">
        <v>57305</v>
      </c>
      <c r="F41" s="345">
        <v>578.79999999999995</v>
      </c>
      <c r="G41" s="345">
        <f t="shared" si="2"/>
        <v>57883.8</v>
      </c>
      <c r="H41" s="345">
        <v>57305</v>
      </c>
      <c r="I41" s="345">
        <v>578.79999999999995</v>
      </c>
      <c r="J41" s="347"/>
      <c r="K41" s="347"/>
      <c r="L41" s="347"/>
    </row>
    <row r="42" spans="1:12" s="348" customFormat="1" ht="31.5" x14ac:dyDescent="0.25">
      <c r="A42" s="349">
        <v>28</v>
      </c>
      <c r="B42" s="362" t="s">
        <v>1720</v>
      </c>
      <c r="C42" s="351" t="s">
        <v>1719</v>
      </c>
      <c r="D42" s="345">
        <f t="shared" si="1"/>
        <v>55511.512000000002</v>
      </c>
      <c r="E42" s="345">
        <v>26480.7</v>
      </c>
      <c r="F42" s="345">
        <f>27043.001+1393.811+594</f>
        <v>29030.812000000002</v>
      </c>
      <c r="G42" s="345">
        <f t="shared" si="2"/>
        <v>55511.512000000002</v>
      </c>
      <c r="H42" s="345">
        <v>26480.7</v>
      </c>
      <c r="I42" s="345">
        <f>28436.812+594</f>
        <v>29030.812000000002</v>
      </c>
      <c r="J42" s="347"/>
      <c r="K42" s="347"/>
      <c r="L42" s="347"/>
    </row>
    <row r="43" spans="1:12" s="348" customFormat="1" ht="47.25" x14ac:dyDescent="0.25">
      <c r="A43" s="349">
        <v>29</v>
      </c>
      <c r="B43" s="357" t="s">
        <v>1721</v>
      </c>
      <c r="C43" s="351" t="s">
        <v>1722</v>
      </c>
      <c r="D43" s="345">
        <f t="shared" si="1"/>
        <v>13937.453</v>
      </c>
      <c r="E43" s="345">
        <f>13434.3+342.6</f>
        <v>13776.9</v>
      </c>
      <c r="F43" s="345">
        <f>135.7+3.5475+21.3055</f>
        <v>160.553</v>
      </c>
      <c r="G43" s="345">
        <f t="shared" si="2"/>
        <v>13937.147499999999</v>
      </c>
      <c r="H43" s="345">
        <v>13776.900009999999</v>
      </c>
      <c r="I43" s="345">
        <f>139.24749+21</f>
        <v>160.24749</v>
      </c>
      <c r="J43" s="347"/>
      <c r="K43" s="347"/>
      <c r="L43" s="347"/>
    </row>
    <row r="44" spans="1:12" s="348" customFormat="1" ht="63" x14ac:dyDescent="0.25">
      <c r="A44" s="349">
        <v>30</v>
      </c>
      <c r="B44" s="357" t="s">
        <v>1723</v>
      </c>
      <c r="C44" s="351" t="s">
        <v>1724</v>
      </c>
      <c r="D44" s="345">
        <f t="shared" si="1"/>
        <v>152007.28199000002</v>
      </c>
      <c r="E44" s="345">
        <f>4525+145962.2</f>
        <v>150487.20000000001</v>
      </c>
      <c r="F44" s="345">
        <f>45.71199+1474.37</f>
        <v>1520.0819899999999</v>
      </c>
      <c r="G44" s="345">
        <f t="shared" si="2"/>
        <v>152007.28101000001</v>
      </c>
      <c r="H44" s="345">
        <f>145962.2+4524.99901</f>
        <v>150487.19901000001</v>
      </c>
      <c r="I44" s="345">
        <v>1520.0820000000001</v>
      </c>
      <c r="J44" s="347"/>
      <c r="K44" s="347"/>
      <c r="L44" s="347"/>
    </row>
    <row r="45" spans="1:12" s="348" customFormat="1" ht="63" x14ac:dyDescent="0.25">
      <c r="A45" s="349">
        <v>31</v>
      </c>
      <c r="B45" s="357" t="s">
        <v>1725</v>
      </c>
      <c r="C45" s="351" t="s">
        <v>1724</v>
      </c>
      <c r="D45" s="345">
        <f t="shared" si="1"/>
        <v>5834.55</v>
      </c>
      <c r="E45" s="345">
        <v>5776.2</v>
      </c>
      <c r="F45" s="345">
        <f>58.35</f>
        <v>58.35</v>
      </c>
      <c r="G45" s="345">
        <f t="shared" si="2"/>
        <v>5834.55</v>
      </c>
      <c r="H45" s="345">
        <v>5776.2</v>
      </c>
      <c r="I45" s="345">
        <f>58.35</f>
        <v>58.35</v>
      </c>
      <c r="J45" s="347"/>
      <c r="K45" s="347"/>
      <c r="L45" s="347"/>
    </row>
    <row r="46" spans="1:12" s="363" customFormat="1" ht="47.25" x14ac:dyDescent="0.25">
      <c r="A46" s="349">
        <v>32</v>
      </c>
      <c r="B46" s="357" t="s">
        <v>1726</v>
      </c>
      <c r="C46" s="351" t="s">
        <v>1727</v>
      </c>
      <c r="D46" s="345">
        <f t="shared" si="1"/>
        <v>4700</v>
      </c>
      <c r="E46" s="345">
        <v>0</v>
      </c>
      <c r="F46" s="345">
        <v>4700</v>
      </c>
      <c r="G46" s="345">
        <f t="shared" si="2"/>
        <v>4700</v>
      </c>
      <c r="H46" s="345">
        <v>0</v>
      </c>
      <c r="I46" s="345">
        <v>4700</v>
      </c>
      <c r="J46" s="347"/>
      <c r="K46" s="347"/>
      <c r="L46" s="347"/>
    </row>
    <row r="47" spans="1:12" s="348" customFormat="1" ht="31.5" x14ac:dyDescent="0.25">
      <c r="A47" s="349">
        <v>33</v>
      </c>
      <c r="B47" s="357" t="s">
        <v>1728</v>
      </c>
      <c r="C47" s="351" t="s">
        <v>1727</v>
      </c>
      <c r="D47" s="345">
        <f t="shared" si="1"/>
        <v>71315.8</v>
      </c>
      <c r="E47" s="345">
        <v>0</v>
      </c>
      <c r="F47" s="345">
        <v>71315.8</v>
      </c>
      <c r="G47" s="345">
        <f t="shared" si="2"/>
        <v>71315.8</v>
      </c>
      <c r="H47" s="345">
        <v>0</v>
      </c>
      <c r="I47" s="345">
        <v>71315.8</v>
      </c>
      <c r="J47" s="347"/>
      <c r="K47" s="347"/>
      <c r="L47" s="347"/>
    </row>
    <row r="48" spans="1:12" s="348" customFormat="1" ht="31.5" x14ac:dyDescent="0.25">
      <c r="A48" s="349">
        <v>34</v>
      </c>
      <c r="B48" s="357" t="s">
        <v>1729</v>
      </c>
      <c r="C48" s="351" t="s">
        <v>1727</v>
      </c>
      <c r="D48" s="345">
        <f t="shared" si="1"/>
        <v>6500</v>
      </c>
      <c r="E48" s="345">
        <v>0</v>
      </c>
      <c r="F48" s="345">
        <v>6500</v>
      </c>
      <c r="G48" s="345">
        <f t="shared" si="2"/>
        <v>6500</v>
      </c>
      <c r="H48" s="345">
        <v>0</v>
      </c>
      <c r="I48" s="345">
        <v>6500</v>
      </c>
      <c r="J48" s="347"/>
      <c r="K48" s="347"/>
      <c r="L48" s="347"/>
    </row>
    <row r="49" spans="1:12" s="348" customFormat="1" ht="31.5" x14ac:dyDescent="0.25">
      <c r="A49" s="349">
        <v>35</v>
      </c>
      <c r="B49" s="357" t="s">
        <v>1730</v>
      </c>
      <c r="C49" s="351" t="s">
        <v>1727</v>
      </c>
      <c r="D49" s="345">
        <f t="shared" si="1"/>
        <v>79496.918999999994</v>
      </c>
      <c r="E49" s="345">
        <v>0</v>
      </c>
      <c r="F49" s="345">
        <v>79496.918999999994</v>
      </c>
      <c r="G49" s="345">
        <f t="shared" si="2"/>
        <v>72001.528969999999</v>
      </c>
      <c r="H49" s="345">
        <v>0</v>
      </c>
      <c r="I49" s="345">
        <v>72001.528969999999</v>
      </c>
      <c r="J49" s="347"/>
      <c r="K49" s="347"/>
      <c r="L49" s="347"/>
    </row>
    <row r="50" spans="1:12" s="348" customFormat="1" ht="47.25" x14ac:dyDescent="0.25">
      <c r="A50" s="349">
        <v>36</v>
      </c>
      <c r="B50" s="357" t="s">
        <v>1401</v>
      </c>
      <c r="C50" s="351" t="s">
        <v>1731</v>
      </c>
      <c r="D50" s="345">
        <f>E50+F50</f>
        <v>3980</v>
      </c>
      <c r="E50" s="345">
        <v>3940</v>
      </c>
      <c r="F50" s="345">
        <v>40</v>
      </c>
      <c r="G50" s="345">
        <f>H50+I50</f>
        <v>3980</v>
      </c>
      <c r="H50" s="345">
        <v>3940</v>
      </c>
      <c r="I50" s="345">
        <v>40</v>
      </c>
    </row>
    <row r="51" spans="1:12" s="348" customFormat="1" ht="31.5" x14ac:dyDescent="0.25">
      <c r="A51" s="349">
        <v>37</v>
      </c>
      <c r="B51" s="357" t="s">
        <v>1732</v>
      </c>
      <c r="C51" s="351"/>
      <c r="D51" s="345">
        <f t="shared" si="1"/>
        <v>3800</v>
      </c>
      <c r="E51" s="345">
        <v>0</v>
      </c>
      <c r="F51" s="345">
        <v>3800</v>
      </c>
      <c r="G51" s="345">
        <f t="shared" si="2"/>
        <v>3800</v>
      </c>
      <c r="H51" s="345">
        <v>0</v>
      </c>
      <c r="I51" s="345">
        <v>3800</v>
      </c>
      <c r="J51" s="347"/>
      <c r="K51" s="347"/>
      <c r="L51" s="347"/>
    </row>
    <row r="52" spans="1:12" s="348" customFormat="1" ht="15.75" x14ac:dyDescent="0.25">
      <c r="A52" s="349">
        <v>38</v>
      </c>
      <c r="B52" s="357" t="s">
        <v>1733</v>
      </c>
      <c r="C52" s="351"/>
      <c r="D52" s="345">
        <f t="shared" si="1"/>
        <v>64543.453079999999</v>
      </c>
      <c r="E52" s="345">
        <v>0</v>
      </c>
      <c r="F52" s="345">
        <v>64543.453079999999</v>
      </c>
      <c r="G52" s="345">
        <f t="shared" si="2"/>
        <v>52451.892890000003</v>
      </c>
      <c r="H52" s="345">
        <v>0</v>
      </c>
      <c r="I52" s="345">
        <v>52451.892890000003</v>
      </c>
      <c r="J52" s="347"/>
      <c r="K52" s="347"/>
      <c r="L52" s="347"/>
    </row>
    <row r="53" spans="1:12" s="348" customFormat="1" ht="15.75" x14ac:dyDescent="0.25">
      <c r="C53" s="364"/>
      <c r="D53" s="364"/>
      <c r="E53" s="364"/>
      <c r="F53" s="364"/>
      <c r="G53" s="364"/>
      <c r="H53" s="364"/>
      <c r="I53" s="364"/>
    </row>
    <row r="54" spans="1:12" s="348" customFormat="1" ht="15.75" x14ac:dyDescent="0.25">
      <c r="C54" s="364"/>
      <c r="D54" s="364"/>
      <c r="E54" s="364"/>
      <c r="F54" s="364"/>
      <c r="G54" s="364"/>
      <c r="H54" s="364"/>
      <c r="I54" s="364"/>
    </row>
    <row r="55" spans="1:12" s="348" customFormat="1" ht="15.75" x14ac:dyDescent="0.25">
      <c r="C55" s="364"/>
      <c r="D55" s="364"/>
      <c r="E55" s="364"/>
      <c r="F55" s="364"/>
      <c r="G55" s="364"/>
      <c r="H55" s="364"/>
      <c r="I55" s="364"/>
    </row>
  </sheetData>
  <mergeCells count="17">
    <mergeCell ref="H37:H38"/>
    <mergeCell ref="I37:I38"/>
    <mergeCell ref="A37:A38"/>
    <mergeCell ref="B37:B38"/>
    <mergeCell ref="D37:D38"/>
    <mergeCell ref="E37:E38"/>
    <mergeCell ref="F37:F38"/>
    <mergeCell ref="G37:G38"/>
    <mergeCell ref="A6:I6"/>
    <mergeCell ref="A7:I7"/>
    <mergeCell ref="A10:A11"/>
    <mergeCell ref="B10:B11"/>
    <mergeCell ref="C10:C11"/>
    <mergeCell ref="D10:D11"/>
    <mergeCell ref="E10:F10"/>
    <mergeCell ref="G10:G11"/>
    <mergeCell ref="H10:I10"/>
  </mergeCells>
  <pageMargins left="0.22" right="0.15748031496062992" top="0.55118110236220474" bottom="0.51181102362204722" header="0.15748031496062992" footer="0.15748031496062992"/>
  <pageSetup paperSize="9" scale="66" fitToHeight="3"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11"/>
  <sheetViews>
    <sheetView view="pageBreakPreview" zoomScaleNormal="100" zoomScaleSheetLayoutView="100" workbookViewId="0">
      <selection activeCell="B55" sqref="B55"/>
    </sheetView>
  </sheetViews>
  <sheetFormatPr defaultRowHeight="12.75" x14ac:dyDescent="0.2"/>
  <cols>
    <col min="1" max="1" width="5.28515625" style="579" customWidth="1"/>
    <col min="2" max="2" width="34.85546875" style="579" customWidth="1"/>
    <col min="3" max="3" width="17.140625" style="579" customWidth="1"/>
    <col min="4" max="4" width="16.140625" style="579" customWidth="1"/>
    <col min="5" max="5" width="18.7109375" style="579" customWidth="1"/>
    <col min="6" max="256" width="9.140625" style="579"/>
    <col min="257" max="257" width="5.28515625" style="579" customWidth="1"/>
    <col min="258" max="258" width="34.85546875" style="579" customWidth="1"/>
    <col min="259" max="259" width="17.140625" style="579" customWidth="1"/>
    <col min="260" max="260" width="16.140625" style="579" customWidth="1"/>
    <col min="261" max="261" width="18.7109375" style="579" customWidth="1"/>
    <col min="262" max="512" width="9.140625" style="579"/>
    <col min="513" max="513" width="5.28515625" style="579" customWidth="1"/>
    <col min="514" max="514" width="34.85546875" style="579" customWidth="1"/>
    <col min="515" max="515" width="17.140625" style="579" customWidth="1"/>
    <col min="516" max="516" width="16.140625" style="579" customWidth="1"/>
    <col min="517" max="517" width="18.7109375" style="579" customWidth="1"/>
    <col min="518" max="768" width="9.140625" style="579"/>
    <col min="769" max="769" width="5.28515625" style="579" customWidth="1"/>
    <col min="770" max="770" width="34.85546875" style="579" customWidth="1"/>
    <col min="771" max="771" width="17.140625" style="579" customWidth="1"/>
    <col min="772" max="772" width="16.140625" style="579" customWidth="1"/>
    <col min="773" max="773" width="18.7109375" style="579" customWidth="1"/>
    <col min="774" max="1024" width="9.140625" style="579"/>
    <col min="1025" max="1025" width="5.28515625" style="579" customWidth="1"/>
    <col min="1026" max="1026" width="34.85546875" style="579" customWidth="1"/>
    <col min="1027" max="1027" width="17.140625" style="579" customWidth="1"/>
    <col min="1028" max="1028" width="16.140625" style="579" customWidth="1"/>
    <col min="1029" max="1029" width="18.7109375" style="579" customWidth="1"/>
    <col min="1030" max="1280" width="9.140625" style="579"/>
    <col min="1281" max="1281" width="5.28515625" style="579" customWidth="1"/>
    <col min="1282" max="1282" width="34.85546875" style="579" customWidth="1"/>
    <col min="1283" max="1283" width="17.140625" style="579" customWidth="1"/>
    <col min="1284" max="1284" width="16.140625" style="579" customWidth="1"/>
    <col min="1285" max="1285" width="18.7109375" style="579" customWidth="1"/>
    <col min="1286" max="1536" width="9.140625" style="579"/>
    <col min="1537" max="1537" width="5.28515625" style="579" customWidth="1"/>
    <col min="1538" max="1538" width="34.85546875" style="579" customWidth="1"/>
    <col min="1539" max="1539" width="17.140625" style="579" customWidth="1"/>
    <col min="1540" max="1540" width="16.140625" style="579" customWidth="1"/>
    <col min="1541" max="1541" width="18.7109375" style="579" customWidth="1"/>
    <col min="1542" max="1792" width="9.140625" style="579"/>
    <col min="1793" max="1793" width="5.28515625" style="579" customWidth="1"/>
    <col min="1794" max="1794" width="34.85546875" style="579" customWidth="1"/>
    <col min="1795" max="1795" width="17.140625" style="579" customWidth="1"/>
    <col min="1796" max="1796" width="16.140625" style="579" customWidth="1"/>
    <col min="1797" max="1797" width="18.7109375" style="579" customWidth="1"/>
    <col min="1798" max="2048" width="9.140625" style="579"/>
    <col min="2049" max="2049" width="5.28515625" style="579" customWidth="1"/>
    <col min="2050" max="2050" width="34.85546875" style="579" customWidth="1"/>
    <col min="2051" max="2051" width="17.140625" style="579" customWidth="1"/>
    <col min="2052" max="2052" width="16.140625" style="579" customWidth="1"/>
    <col min="2053" max="2053" width="18.7109375" style="579" customWidth="1"/>
    <col min="2054" max="2304" width="9.140625" style="579"/>
    <col min="2305" max="2305" width="5.28515625" style="579" customWidth="1"/>
    <col min="2306" max="2306" width="34.85546875" style="579" customWidth="1"/>
    <col min="2307" max="2307" width="17.140625" style="579" customWidth="1"/>
    <col min="2308" max="2308" width="16.140625" style="579" customWidth="1"/>
    <col min="2309" max="2309" width="18.7109375" style="579" customWidth="1"/>
    <col min="2310" max="2560" width="9.140625" style="579"/>
    <col min="2561" max="2561" width="5.28515625" style="579" customWidth="1"/>
    <col min="2562" max="2562" width="34.85546875" style="579" customWidth="1"/>
    <col min="2563" max="2563" width="17.140625" style="579" customWidth="1"/>
    <col min="2564" max="2564" width="16.140625" style="579" customWidth="1"/>
    <col min="2565" max="2565" width="18.7109375" style="579" customWidth="1"/>
    <col min="2566" max="2816" width="9.140625" style="579"/>
    <col min="2817" max="2817" width="5.28515625" style="579" customWidth="1"/>
    <col min="2818" max="2818" width="34.85546875" style="579" customWidth="1"/>
    <col min="2819" max="2819" width="17.140625" style="579" customWidth="1"/>
    <col min="2820" max="2820" width="16.140625" style="579" customWidth="1"/>
    <col min="2821" max="2821" width="18.7109375" style="579" customWidth="1"/>
    <col min="2822" max="3072" width="9.140625" style="579"/>
    <col min="3073" max="3073" width="5.28515625" style="579" customWidth="1"/>
    <col min="3074" max="3074" width="34.85546875" style="579" customWidth="1"/>
    <col min="3075" max="3075" width="17.140625" style="579" customWidth="1"/>
    <col min="3076" max="3076" width="16.140625" style="579" customWidth="1"/>
    <col min="3077" max="3077" width="18.7109375" style="579" customWidth="1"/>
    <col min="3078" max="3328" width="9.140625" style="579"/>
    <col min="3329" max="3329" width="5.28515625" style="579" customWidth="1"/>
    <col min="3330" max="3330" width="34.85546875" style="579" customWidth="1"/>
    <col min="3331" max="3331" width="17.140625" style="579" customWidth="1"/>
    <col min="3332" max="3332" width="16.140625" style="579" customWidth="1"/>
    <col min="3333" max="3333" width="18.7109375" style="579" customWidth="1"/>
    <col min="3334" max="3584" width="9.140625" style="579"/>
    <col min="3585" max="3585" width="5.28515625" style="579" customWidth="1"/>
    <col min="3586" max="3586" width="34.85546875" style="579" customWidth="1"/>
    <col min="3587" max="3587" width="17.140625" style="579" customWidth="1"/>
    <col min="3588" max="3588" width="16.140625" style="579" customWidth="1"/>
    <col min="3589" max="3589" width="18.7109375" style="579" customWidth="1"/>
    <col min="3590" max="3840" width="9.140625" style="579"/>
    <col min="3841" max="3841" width="5.28515625" style="579" customWidth="1"/>
    <col min="3842" max="3842" width="34.85546875" style="579" customWidth="1"/>
    <col min="3843" max="3843" width="17.140625" style="579" customWidth="1"/>
    <col min="3844" max="3844" width="16.140625" style="579" customWidth="1"/>
    <col min="3845" max="3845" width="18.7109375" style="579" customWidth="1"/>
    <col min="3846" max="4096" width="9.140625" style="579"/>
    <col min="4097" max="4097" width="5.28515625" style="579" customWidth="1"/>
    <col min="4098" max="4098" width="34.85546875" style="579" customWidth="1"/>
    <col min="4099" max="4099" width="17.140625" style="579" customWidth="1"/>
    <col min="4100" max="4100" width="16.140625" style="579" customWidth="1"/>
    <col min="4101" max="4101" width="18.7109375" style="579" customWidth="1"/>
    <col min="4102" max="4352" width="9.140625" style="579"/>
    <col min="4353" max="4353" width="5.28515625" style="579" customWidth="1"/>
    <col min="4354" max="4354" width="34.85546875" style="579" customWidth="1"/>
    <col min="4355" max="4355" width="17.140625" style="579" customWidth="1"/>
    <col min="4356" max="4356" width="16.140625" style="579" customWidth="1"/>
    <col min="4357" max="4357" width="18.7109375" style="579" customWidth="1"/>
    <col min="4358" max="4608" width="9.140625" style="579"/>
    <col min="4609" max="4609" width="5.28515625" style="579" customWidth="1"/>
    <col min="4610" max="4610" width="34.85546875" style="579" customWidth="1"/>
    <col min="4611" max="4611" width="17.140625" style="579" customWidth="1"/>
    <col min="4612" max="4612" width="16.140625" style="579" customWidth="1"/>
    <col min="4613" max="4613" width="18.7109375" style="579" customWidth="1"/>
    <col min="4614" max="4864" width="9.140625" style="579"/>
    <col min="4865" max="4865" width="5.28515625" style="579" customWidth="1"/>
    <col min="4866" max="4866" width="34.85546875" style="579" customWidth="1"/>
    <col min="4867" max="4867" width="17.140625" style="579" customWidth="1"/>
    <col min="4868" max="4868" width="16.140625" style="579" customWidth="1"/>
    <col min="4869" max="4869" width="18.7109375" style="579" customWidth="1"/>
    <col min="4870" max="5120" width="9.140625" style="579"/>
    <col min="5121" max="5121" width="5.28515625" style="579" customWidth="1"/>
    <col min="5122" max="5122" width="34.85546875" style="579" customWidth="1"/>
    <col min="5123" max="5123" width="17.140625" style="579" customWidth="1"/>
    <col min="5124" max="5124" width="16.140625" style="579" customWidth="1"/>
    <col min="5125" max="5125" width="18.7109375" style="579" customWidth="1"/>
    <col min="5126" max="5376" width="9.140625" style="579"/>
    <col min="5377" max="5377" width="5.28515625" style="579" customWidth="1"/>
    <col min="5378" max="5378" width="34.85546875" style="579" customWidth="1"/>
    <col min="5379" max="5379" width="17.140625" style="579" customWidth="1"/>
    <col min="5380" max="5380" width="16.140625" style="579" customWidth="1"/>
    <col min="5381" max="5381" width="18.7109375" style="579" customWidth="1"/>
    <col min="5382" max="5632" width="9.140625" style="579"/>
    <col min="5633" max="5633" width="5.28515625" style="579" customWidth="1"/>
    <col min="5634" max="5634" width="34.85546875" style="579" customWidth="1"/>
    <col min="5635" max="5635" width="17.140625" style="579" customWidth="1"/>
    <col min="5636" max="5636" width="16.140625" style="579" customWidth="1"/>
    <col min="5637" max="5637" width="18.7109375" style="579" customWidth="1"/>
    <col min="5638" max="5888" width="9.140625" style="579"/>
    <col min="5889" max="5889" width="5.28515625" style="579" customWidth="1"/>
    <col min="5890" max="5890" width="34.85546875" style="579" customWidth="1"/>
    <col min="5891" max="5891" width="17.140625" style="579" customWidth="1"/>
    <col min="5892" max="5892" width="16.140625" style="579" customWidth="1"/>
    <col min="5893" max="5893" width="18.7109375" style="579" customWidth="1"/>
    <col min="5894" max="6144" width="9.140625" style="579"/>
    <col min="6145" max="6145" width="5.28515625" style="579" customWidth="1"/>
    <col min="6146" max="6146" width="34.85546875" style="579" customWidth="1"/>
    <col min="6147" max="6147" width="17.140625" style="579" customWidth="1"/>
    <col min="6148" max="6148" width="16.140625" style="579" customWidth="1"/>
    <col min="6149" max="6149" width="18.7109375" style="579" customWidth="1"/>
    <col min="6150" max="6400" width="9.140625" style="579"/>
    <col min="6401" max="6401" width="5.28515625" style="579" customWidth="1"/>
    <col min="6402" max="6402" width="34.85546875" style="579" customWidth="1"/>
    <col min="6403" max="6403" width="17.140625" style="579" customWidth="1"/>
    <col min="6404" max="6404" width="16.140625" style="579" customWidth="1"/>
    <col min="6405" max="6405" width="18.7109375" style="579" customWidth="1"/>
    <col min="6406" max="6656" width="9.140625" style="579"/>
    <col min="6657" max="6657" width="5.28515625" style="579" customWidth="1"/>
    <col min="6658" max="6658" width="34.85546875" style="579" customWidth="1"/>
    <col min="6659" max="6659" width="17.140625" style="579" customWidth="1"/>
    <col min="6660" max="6660" width="16.140625" style="579" customWidth="1"/>
    <col min="6661" max="6661" width="18.7109375" style="579" customWidth="1"/>
    <col min="6662" max="6912" width="9.140625" style="579"/>
    <col min="6913" max="6913" width="5.28515625" style="579" customWidth="1"/>
    <col min="6914" max="6914" width="34.85546875" style="579" customWidth="1"/>
    <col min="6915" max="6915" width="17.140625" style="579" customWidth="1"/>
    <col min="6916" max="6916" width="16.140625" style="579" customWidth="1"/>
    <col min="6917" max="6917" width="18.7109375" style="579" customWidth="1"/>
    <col min="6918" max="7168" width="9.140625" style="579"/>
    <col min="7169" max="7169" width="5.28515625" style="579" customWidth="1"/>
    <col min="7170" max="7170" width="34.85546875" style="579" customWidth="1"/>
    <col min="7171" max="7171" width="17.140625" style="579" customWidth="1"/>
    <col min="7172" max="7172" width="16.140625" style="579" customWidth="1"/>
    <col min="7173" max="7173" width="18.7109375" style="579" customWidth="1"/>
    <col min="7174" max="7424" width="9.140625" style="579"/>
    <col min="7425" max="7425" width="5.28515625" style="579" customWidth="1"/>
    <col min="7426" max="7426" width="34.85546875" style="579" customWidth="1"/>
    <col min="7427" max="7427" width="17.140625" style="579" customWidth="1"/>
    <col min="7428" max="7428" width="16.140625" style="579" customWidth="1"/>
    <col min="7429" max="7429" width="18.7109375" style="579" customWidth="1"/>
    <col min="7430" max="7680" width="9.140625" style="579"/>
    <col min="7681" max="7681" width="5.28515625" style="579" customWidth="1"/>
    <col min="7682" max="7682" width="34.85546875" style="579" customWidth="1"/>
    <col min="7683" max="7683" width="17.140625" style="579" customWidth="1"/>
    <col min="7684" max="7684" width="16.140625" style="579" customWidth="1"/>
    <col min="7685" max="7685" width="18.7109375" style="579" customWidth="1"/>
    <col min="7686" max="7936" width="9.140625" style="579"/>
    <col min="7937" max="7937" width="5.28515625" style="579" customWidth="1"/>
    <col min="7938" max="7938" width="34.85546875" style="579" customWidth="1"/>
    <col min="7939" max="7939" width="17.140625" style="579" customWidth="1"/>
    <col min="7940" max="7940" width="16.140625" style="579" customWidth="1"/>
    <col min="7941" max="7941" width="18.7109375" style="579" customWidth="1"/>
    <col min="7942" max="8192" width="9.140625" style="579"/>
    <col min="8193" max="8193" width="5.28515625" style="579" customWidth="1"/>
    <col min="8194" max="8194" width="34.85546875" style="579" customWidth="1"/>
    <col min="8195" max="8195" width="17.140625" style="579" customWidth="1"/>
    <col min="8196" max="8196" width="16.140625" style="579" customWidth="1"/>
    <col min="8197" max="8197" width="18.7109375" style="579" customWidth="1"/>
    <col min="8198" max="8448" width="9.140625" style="579"/>
    <col min="8449" max="8449" width="5.28515625" style="579" customWidth="1"/>
    <col min="8450" max="8450" width="34.85546875" style="579" customWidth="1"/>
    <col min="8451" max="8451" width="17.140625" style="579" customWidth="1"/>
    <col min="8452" max="8452" width="16.140625" style="579" customWidth="1"/>
    <col min="8453" max="8453" width="18.7109375" style="579" customWidth="1"/>
    <col min="8454" max="8704" width="9.140625" style="579"/>
    <col min="8705" max="8705" width="5.28515625" style="579" customWidth="1"/>
    <col min="8706" max="8706" width="34.85546875" style="579" customWidth="1"/>
    <col min="8707" max="8707" width="17.140625" style="579" customWidth="1"/>
    <col min="8708" max="8708" width="16.140625" style="579" customWidth="1"/>
    <col min="8709" max="8709" width="18.7109375" style="579" customWidth="1"/>
    <col min="8710" max="8960" width="9.140625" style="579"/>
    <col min="8961" max="8961" width="5.28515625" style="579" customWidth="1"/>
    <col min="8962" max="8962" width="34.85546875" style="579" customWidth="1"/>
    <col min="8963" max="8963" width="17.140625" style="579" customWidth="1"/>
    <col min="8964" max="8964" width="16.140625" style="579" customWidth="1"/>
    <col min="8965" max="8965" width="18.7109375" style="579" customWidth="1"/>
    <col min="8966" max="9216" width="9.140625" style="579"/>
    <col min="9217" max="9217" width="5.28515625" style="579" customWidth="1"/>
    <col min="9218" max="9218" width="34.85546875" style="579" customWidth="1"/>
    <col min="9219" max="9219" width="17.140625" style="579" customWidth="1"/>
    <col min="9220" max="9220" width="16.140625" style="579" customWidth="1"/>
    <col min="9221" max="9221" width="18.7109375" style="579" customWidth="1"/>
    <col min="9222" max="9472" width="9.140625" style="579"/>
    <col min="9473" max="9473" width="5.28515625" style="579" customWidth="1"/>
    <col min="9474" max="9474" width="34.85546875" style="579" customWidth="1"/>
    <col min="9475" max="9475" width="17.140625" style="579" customWidth="1"/>
    <col min="9476" max="9476" width="16.140625" style="579" customWidth="1"/>
    <col min="9477" max="9477" width="18.7109375" style="579" customWidth="1"/>
    <col min="9478" max="9728" width="9.140625" style="579"/>
    <col min="9729" max="9729" width="5.28515625" style="579" customWidth="1"/>
    <col min="9730" max="9730" width="34.85546875" style="579" customWidth="1"/>
    <col min="9731" max="9731" width="17.140625" style="579" customWidth="1"/>
    <col min="9732" max="9732" width="16.140625" style="579" customWidth="1"/>
    <col min="9733" max="9733" width="18.7109375" style="579" customWidth="1"/>
    <col min="9734" max="9984" width="9.140625" style="579"/>
    <col min="9985" max="9985" width="5.28515625" style="579" customWidth="1"/>
    <col min="9986" max="9986" width="34.85546875" style="579" customWidth="1"/>
    <col min="9987" max="9987" width="17.140625" style="579" customWidth="1"/>
    <col min="9988" max="9988" width="16.140625" style="579" customWidth="1"/>
    <col min="9989" max="9989" width="18.7109375" style="579" customWidth="1"/>
    <col min="9990" max="10240" width="9.140625" style="579"/>
    <col min="10241" max="10241" width="5.28515625" style="579" customWidth="1"/>
    <col min="10242" max="10242" width="34.85546875" style="579" customWidth="1"/>
    <col min="10243" max="10243" width="17.140625" style="579" customWidth="1"/>
    <col min="10244" max="10244" width="16.140625" style="579" customWidth="1"/>
    <col min="10245" max="10245" width="18.7109375" style="579" customWidth="1"/>
    <col min="10246" max="10496" width="9.140625" style="579"/>
    <col min="10497" max="10497" width="5.28515625" style="579" customWidth="1"/>
    <col min="10498" max="10498" width="34.85546875" style="579" customWidth="1"/>
    <col min="10499" max="10499" width="17.140625" style="579" customWidth="1"/>
    <col min="10500" max="10500" width="16.140625" style="579" customWidth="1"/>
    <col min="10501" max="10501" width="18.7109375" style="579" customWidth="1"/>
    <col min="10502" max="10752" width="9.140625" style="579"/>
    <col min="10753" max="10753" width="5.28515625" style="579" customWidth="1"/>
    <col min="10754" max="10754" width="34.85546875" style="579" customWidth="1"/>
    <col min="10755" max="10755" width="17.140625" style="579" customWidth="1"/>
    <col min="10756" max="10756" width="16.140625" style="579" customWidth="1"/>
    <col min="10757" max="10757" width="18.7109375" style="579" customWidth="1"/>
    <col min="10758" max="11008" width="9.140625" style="579"/>
    <col min="11009" max="11009" width="5.28515625" style="579" customWidth="1"/>
    <col min="11010" max="11010" width="34.85546875" style="579" customWidth="1"/>
    <col min="11011" max="11011" width="17.140625" style="579" customWidth="1"/>
    <col min="11012" max="11012" width="16.140625" style="579" customWidth="1"/>
    <col min="11013" max="11013" width="18.7109375" style="579" customWidth="1"/>
    <col min="11014" max="11264" width="9.140625" style="579"/>
    <col min="11265" max="11265" width="5.28515625" style="579" customWidth="1"/>
    <col min="11266" max="11266" width="34.85546875" style="579" customWidth="1"/>
    <col min="11267" max="11267" width="17.140625" style="579" customWidth="1"/>
    <col min="11268" max="11268" width="16.140625" style="579" customWidth="1"/>
    <col min="11269" max="11269" width="18.7109375" style="579" customWidth="1"/>
    <col min="11270" max="11520" width="9.140625" style="579"/>
    <col min="11521" max="11521" width="5.28515625" style="579" customWidth="1"/>
    <col min="11522" max="11522" width="34.85546875" style="579" customWidth="1"/>
    <col min="11523" max="11523" width="17.140625" style="579" customWidth="1"/>
    <col min="11524" max="11524" width="16.140625" style="579" customWidth="1"/>
    <col min="11525" max="11525" width="18.7109375" style="579" customWidth="1"/>
    <col min="11526" max="11776" width="9.140625" style="579"/>
    <col min="11777" max="11777" width="5.28515625" style="579" customWidth="1"/>
    <col min="11778" max="11778" width="34.85546875" style="579" customWidth="1"/>
    <col min="11779" max="11779" width="17.140625" style="579" customWidth="1"/>
    <col min="11780" max="11780" width="16.140625" style="579" customWidth="1"/>
    <col min="11781" max="11781" width="18.7109375" style="579" customWidth="1"/>
    <col min="11782" max="12032" width="9.140625" style="579"/>
    <col min="12033" max="12033" width="5.28515625" style="579" customWidth="1"/>
    <col min="12034" max="12034" width="34.85546875" style="579" customWidth="1"/>
    <col min="12035" max="12035" width="17.140625" style="579" customWidth="1"/>
    <col min="12036" max="12036" width="16.140625" style="579" customWidth="1"/>
    <col min="12037" max="12037" width="18.7109375" style="579" customWidth="1"/>
    <col min="12038" max="12288" width="9.140625" style="579"/>
    <col min="12289" max="12289" width="5.28515625" style="579" customWidth="1"/>
    <col min="12290" max="12290" width="34.85546875" style="579" customWidth="1"/>
    <col min="12291" max="12291" width="17.140625" style="579" customWidth="1"/>
    <col min="12292" max="12292" width="16.140625" style="579" customWidth="1"/>
    <col min="12293" max="12293" width="18.7109375" style="579" customWidth="1"/>
    <col min="12294" max="12544" width="9.140625" style="579"/>
    <col min="12545" max="12545" width="5.28515625" style="579" customWidth="1"/>
    <col min="12546" max="12546" width="34.85546875" style="579" customWidth="1"/>
    <col min="12547" max="12547" width="17.140625" style="579" customWidth="1"/>
    <col min="12548" max="12548" width="16.140625" style="579" customWidth="1"/>
    <col min="12549" max="12549" width="18.7109375" style="579" customWidth="1"/>
    <col min="12550" max="12800" width="9.140625" style="579"/>
    <col min="12801" max="12801" width="5.28515625" style="579" customWidth="1"/>
    <col min="12802" max="12802" width="34.85546875" style="579" customWidth="1"/>
    <col min="12803" max="12803" width="17.140625" style="579" customWidth="1"/>
    <col min="12804" max="12804" width="16.140625" style="579" customWidth="1"/>
    <col min="12805" max="12805" width="18.7109375" style="579" customWidth="1"/>
    <col min="12806" max="13056" width="9.140625" style="579"/>
    <col min="13057" max="13057" width="5.28515625" style="579" customWidth="1"/>
    <col min="13058" max="13058" width="34.85546875" style="579" customWidth="1"/>
    <col min="13059" max="13059" width="17.140625" style="579" customWidth="1"/>
    <col min="13060" max="13060" width="16.140625" style="579" customWidth="1"/>
    <col min="13061" max="13061" width="18.7109375" style="579" customWidth="1"/>
    <col min="13062" max="13312" width="9.140625" style="579"/>
    <col min="13313" max="13313" width="5.28515625" style="579" customWidth="1"/>
    <col min="13314" max="13314" width="34.85546875" style="579" customWidth="1"/>
    <col min="13315" max="13315" width="17.140625" style="579" customWidth="1"/>
    <col min="13316" max="13316" width="16.140625" style="579" customWidth="1"/>
    <col min="13317" max="13317" width="18.7109375" style="579" customWidth="1"/>
    <col min="13318" max="13568" width="9.140625" style="579"/>
    <col min="13569" max="13569" width="5.28515625" style="579" customWidth="1"/>
    <col min="13570" max="13570" width="34.85546875" style="579" customWidth="1"/>
    <col min="13571" max="13571" width="17.140625" style="579" customWidth="1"/>
    <col min="13572" max="13572" width="16.140625" style="579" customWidth="1"/>
    <col min="13573" max="13573" width="18.7109375" style="579" customWidth="1"/>
    <col min="13574" max="13824" width="9.140625" style="579"/>
    <col min="13825" max="13825" width="5.28515625" style="579" customWidth="1"/>
    <col min="13826" max="13826" width="34.85546875" style="579" customWidth="1"/>
    <col min="13827" max="13827" width="17.140625" style="579" customWidth="1"/>
    <col min="13828" max="13828" width="16.140625" style="579" customWidth="1"/>
    <col min="13829" max="13829" width="18.7109375" style="579" customWidth="1"/>
    <col min="13830" max="14080" width="9.140625" style="579"/>
    <col min="14081" max="14081" width="5.28515625" style="579" customWidth="1"/>
    <col min="14082" max="14082" width="34.85546875" style="579" customWidth="1"/>
    <col min="14083" max="14083" width="17.140625" style="579" customWidth="1"/>
    <col min="14084" max="14084" width="16.140625" style="579" customWidth="1"/>
    <col min="14085" max="14085" width="18.7109375" style="579" customWidth="1"/>
    <col min="14086" max="14336" width="9.140625" style="579"/>
    <col min="14337" max="14337" width="5.28515625" style="579" customWidth="1"/>
    <col min="14338" max="14338" width="34.85546875" style="579" customWidth="1"/>
    <col min="14339" max="14339" width="17.140625" style="579" customWidth="1"/>
    <col min="14340" max="14340" width="16.140625" style="579" customWidth="1"/>
    <col min="14341" max="14341" width="18.7109375" style="579" customWidth="1"/>
    <col min="14342" max="14592" width="9.140625" style="579"/>
    <col min="14593" max="14593" width="5.28515625" style="579" customWidth="1"/>
    <col min="14594" max="14594" width="34.85546875" style="579" customWidth="1"/>
    <col min="14595" max="14595" width="17.140625" style="579" customWidth="1"/>
    <col min="14596" max="14596" width="16.140625" style="579" customWidth="1"/>
    <col min="14597" max="14597" width="18.7109375" style="579" customWidth="1"/>
    <col min="14598" max="14848" width="9.140625" style="579"/>
    <col min="14849" max="14849" width="5.28515625" style="579" customWidth="1"/>
    <col min="14850" max="14850" width="34.85546875" style="579" customWidth="1"/>
    <col min="14851" max="14851" width="17.140625" style="579" customWidth="1"/>
    <col min="14852" max="14852" width="16.140625" style="579" customWidth="1"/>
    <col min="14853" max="14853" width="18.7109375" style="579" customWidth="1"/>
    <col min="14854" max="15104" width="9.140625" style="579"/>
    <col min="15105" max="15105" width="5.28515625" style="579" customWidth="1"/>
    <col min="15106" max="15106" width="34.85546875" style="579" customWidth="1"/>
    <col min="15107" max="15107" width="17.140625" style="579" customWidth="1"/>
    <col min="15108" max="15108" width="16.140625" style="579" customWidth="1"/>
    <col min="15109" max="15109" width="18.7109375" style="579" customWidth="1"/>
    <col min="15110" max="15360" width="9.140625" style="579"/>
    <col min="15361" max="15361" width="5.28515625" style="579" customWidth="1"/>
    <col min="15362" max="15362" width="34.85546875" style="579" customWidth="1"/>
    <col min="15363" max="15363" width="17.140625" style="579" customWidth="1"/>
    <col min="15364" max="15364" width="16.140625" style="579" customWidth="1"/>
    <col min="15365" max="15365" width="18.7109375" style="579" customWidth="1"/>
    <col min="15366" max="15616" width="9.140625" style="579"/>
    <col min="15617" max="15617" width="5.28515625" style="579" customWidth="1"/>
    <col min="15618" max="15618" width="34.85546875" style="579" customWidth="1"/>
    <col min="15619" max="15619" width="17.140625" style="579" customWidth="1"/>
    <col min="15620" max="15620" width="16.140625" style="579" customWidth="1"/>
    <col min="15621" max="15621" width="18.7109375" style="579" customWidth="1"/>
    <col min="15622" max="15872" width="9.140625" style="579"/>
    <col min="15873" max="15873" width="5.28515625" style="579" customWidth="1"/>
    <col min="15874" max="15874" width="34.85546875" style="579" customWidth="1"/>
    <col min="15875" max="15875" width="17.140625" style="579" customWidth="1"/>
    <col min="15876" max="15876" width="16.140625" style="579" customWidth="1"/>
    <col min="15877" max="15877" width="18.7109375" style="579" customWidth="1"/>
    <col min="15878" max="16128" width="9.140625" style="579"/>
    <col min="16129" max="16129" width="5.28515625" style="579" customWidth="1"/>
    <col min="16130" max="16130" width="34.85546875" style="579" customWidth="1"/>
    <col min="16131" max="16131" width="17.140625" style="579" customWidth="1"/>
    <col min="16132" max="16132" width="16.140625" style="579" customWidth="1"/>
    <col min="16133" max="16133" width="18.7109375" style="579" customWidth="1"/>
    <col min="16134" max="16384" width="9.140625" style="579"/>
  </cols>
  <sheetData>
    <row r="1" spans="1:5" s="578" customFormat="1" ht="15.75" x14ac:dyDescent="0.25">
      <c r="A1" s="576"/>
      <c r="B1" s="577"/>
      <c r="C1" s="393"/>
      <c r="D1" s="393"/>
      <c r="E1" s="399" t="s">
        <v>1844</v>
      </c>
    </row>
    <row r="2" spans="1:5" s="578" customFormat="1" ht="15.75" x14ac:dyDescent="0.25">
      <c r="A2" s="576"/>
      <c r="B2" s="577"/>
      <c r="C2" s="393"/>
      <c r="D2" s="393"/>
      <c r="E2" s="444" t="s">
        <v>1938</v>
      </c>
    </row>
    <row r="3" spans="1:5" s="578" customFormat="1" ht="15.75" x14ac:dyDescent="0.25">
      <c r="A3" s="576"/>
      <c r="B3" s="577"/>
      <c r="C3" s="393"/>
      <c r="D3" s="399"/>
      <c r="E3" s="399"/>
    </row>
    <row r="4" spans="1:5" ht="19.5" customHeight="1" x14ac:dyDescent="0.25">
      <c r="A4" s="493" t="s">
        <v>1673</v>
      </c>
      <c r="B4" s="493"/>
      <c r="C4" s="493"/>
      <c r="D4" s="493"/>
      <c r="E4" s="493"/>
    </row>
    <row r="5" spans="1:5" ht="36.75" customHeight="1" x14ac:dyDescent="0.2">
      <c r="A5" s="595" t="s">
        <v>1942</v>
      </c>
      <c r="B5" s="595"/>
      <c r="C5" s="595"/>
      <c r="D5" s="595"/>
      <c r="E5" s="595"/>
    </row>
    <row r="6" spans="1:5" ht="15.75" x14ac:dyDescent="0.25">
      <c r="A6" s="581"/>
      <c r="B6" s="581"/>
      <c r="E6" s="582" t="s">
        <v>1675</v>
      </c>
    </row>
    <row r="7" spans="1:5" ht="30.75" customHeight="1" x14ac:dyDescent="0.2">
      <c r="A7" s="583" t="s">
        <v>1676</v>
      </c>
      <c r="B7" s="583" t="s">
        <v>1803</v>
      </c>
      <c r="C7" s="430" t="s">
        <v>1804</v>
      </c>
      <c r="D7" s="430" t="s">
        <v>43</v>
      </c>
      <c r="E7" s="430" t="s">
        <v>53</v>
      </c>
    </row>
    <row r="8" spans="1:5" ht="15.75" x14ac:dyDescent="0.25">
      <c r="A8" s="586">
        <v>1</v>
      </c>
      <c r="B8" s="585" t="s">
        <v>1810</v>
      </c>
      <c r="C8" s="589">
        <v>5000</v>
      </c>
      <c r="D8" s="590">
        <v>5000</v>
      </c>
      <c r="E8" s="619">
        <f>D8/C8*100</f>
        <v>100</v>
      </c>
    </row>
    <row r="9" spans="1:5" ht="15.75" x14ac:dyDescent="0.25">
      <c r="A9" s="586">
        <v>2</v>
      </c>
      <c r="B9" s="585" t="s">
        <v>1821</v>
      </c>
      <c r="C9" s="589">
        <v>5000</v>
      </c>
      <c r="D9" s="590">
        <v>5000</v>
      </c>
      <c r="E9" s="619">
        <f>D9/C9*100</f>
        <v>100</v>
      </c>
    </row>
    <row r="10" spans="1:5" ht="15.75" x14ac:dyDescent="0.25">
      <c r="A10" s="588"/>
      <c r="B10" s="585"/>
      <c r="C10" s="589"/>
      <c r="D10" s="590"/>
      <c r="E10" s="619"/>
    </row>
    <row r="11" spans="1:5" ht="19.5" customHeight="1" x14ac:dyDescent="0.25">
      <c r="A11" s="591"/>
      <c r="B11" s="592" t="s">
        <v>1823</v>
      </c>
      <c r="C11" s="704">
        <f>SUM(C8:C10)</f>
        <v>10000</v>
      </c>
      <c r="D11" s="704">
        <f>SUM(D8:D10)</f>
        <v>10000</v>
      </c>
      <c r="E11" s="594">
        <f>D11/C11*100</f>
        <v>100</v>
      </c>
    </row>
  </sheetData>
  <mergeCells count="2">
    <mergeCell ref="A4:E4"/>
    <mergeCell ref="A5:E5"/>
  </mergeCells>
  <pageMargins left="0.75" right="0.7" top="0.48" bottom="0.75" header="0.16" footer="0.3"/>
  <pageSetup paperSize="9" scale="96"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8"/>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1943</v>
      </c>
    </row>
    <row r="2" spans="1:5" ht="15.75" x14ac:dyDescent="0.25">
      <c r="A2" s="469"/>
      <c r="C2" s="393"/>
      <c r="D2" s="393"/>
      <c r="E2" s="395" t="s">
        <v>1944</v>
      </c>
    </row>
    <row r="3" spans="1:5" ht="15.75" x14ac:dyDescent="0.25">
      <c r="A3" s="469"/>
      <c r="B3" s="469"/>
      <c r="C3" s="393"/>
      <c r="D3" s="399"/>
      <c r="E3" s="399"/>
    </row>
    <row r="4" spans="1:5" ht="19.5" customHeight="1" x14ac:dyDescent="0.25">
      <c r="A4" s="470" t="s">
        <v>1673</v>
      </c>
      <c r="B4" s="470"/>
      <c r="C4" s="470"/>
      <c r="D4" s="470"/>
      <c r="E4" s="470"/>
    </row>
    <row r="5" spans="1:5" ht="48.75" customHeight="1" x14ac:dyDescent="0.2">
      <c r="A5" s="486" t="s">
        <v>1945</v>
      </c>
      <c r="B5" s="486"/>
      <c r="C5" s="486"/>
      <c r="D5" s="486"/>
      <c r="E5" s="486"/>
    </row>
    <row r="6" spans="1:5" ht="15.75" x14ac:dyDescent="0.25">
      <c r="A6" s="472"/>
      <c r="B6" s="472"/>
      <c r="E6" s="473" t="s">
        <v>1675</v>
      </c>
    </row>
    <row r="7" spans="1:5" ht="30" customHeight="1" x14ac:dyDescent="0.2">
      <c r="A7" s="429" t="s">
        <v>1676</v>
      </c>
      <c r="B7" s="429" t="s">
        <v>5</v>
      </c>
      <c r="C7" s="430" t="s">
        <v>1804</v>
      </c>
      <c r="D7" s="533" t="s">
        <v>43</v>
      </c>
      <c r="E7" s="430" t="s">
        <v>53</v>
      </c>
    </row>
    <row r="8" spans="1:5" ht="16.5" hidden="1" customHeight="1" x14ac:dyDescent="0.25">
      <c r="A8" s="474">
        <v>1</v>
      </c>
      <c r="B8" s="475" t="s">
        <v>1806</v>
      </c>
      <c r="C8" s="463"/>
      <c r="D8" s="463"/>
      <c r="E8" s="535" t="e">
        <f>D8/C8*100</f>
        <v>#DIV/0!</v>
      </c>
    </row>
    <row r="9" spans="1:5" ht="15.75" x14ac:dyDescent="0.2">
      <c r="A9" s="477">
        <v>1</v>
      </c>
      <c r="B9" s="721" t="s">
        <v>1830</v>
      </c>
      <c r="C9" s="463">
        <v>108000</v>
      </c>
      <c r="D9" s="463">
        <v>108000</v>
      </c>
      <c r="E9" s="536">
        <f t="shared" ref="E9:E23" si="0">D9/C9*100</f>
        <v>100</v>
      </c>
    </row>
    <row r="10" spans="1:5" ht="15.75" hidden="1" x14ac:dyDescent="0.25">
      <c r="A10" s="477">
        <v>3</v>
      </c>
      <c r="B10" s="475"/>
      <c r="C10" s="463"/>
      <c r="D10" s="463"/>
      <c r="E10" s="536" t="e">
        <f t="shared" si="0"/>
        <v>#DIV/0!</v>
      </c>
    </row>
    <row r="11" spans="1:5" ht="15.75" hidden="1" x14ac:dyDescent="0.25">
      <c r="A11" s="477">
        <v>4</v>
      </c>
      <c r="B11" s="475"/>
      <c r="C11" s="463"/>
      <c r="D11" s="463"/>
      <c r="E11" s="536" t="e">
        <f t="shared" si="0"/>
        <v>#DIV/0!</v>
      </c>
    </row>
    <row r="12" spans="1:5" ht="15.75" hidden="1" x14ac:dyDescent="0.25">
      <c r="A12" s="477">
        <v>5</v>
      </c>
      <c r="B12" s="475"/>
      <c r="C12" s="463"/>
      <c r="D12" s="463"/>
      <c r="E12" s="536" t="e">
        <f t="shared" si="0"/>
        <v>#DIV/0!</v>
      </c>
    </row>
    <row r="13" spans="1:5" ht="15.75" hidden="1" x14ac:dyDescent="0.25">
      <c r="A13" s="477">
        <v>6</v>
      </c>
      <c r="B13" s="475"/>
      <c r="C13" s="463"/>
      <c r="D13" s="463"/>
      <c r="E13" s="536" t="e">
        <f t="shared" si="0"/>
        <v>#DIV/0!</v>
      </c>
    </row>
    <row r="14" spans="1:5" ht="15.75" hidden="1" x14ac:dyDescent="0.25">
      <c r="A14" s="477">
        <v>7</v>
      </c>
      <c r="B14" s="475"/>
      <c r="C14" s="463"/>
      <c r="D14" s="463"/>
      <c r="E14" s="536" t="e">
        <f t="shared" si="0"/>
        <v>#DIV/0!</v>
      </c>
    </row>
    <row r="15" spans="1:5" ht="15.75" hidden="1" x14ac:dyDescent="0.25">
      <c r="A15" s="477">
        <v>8</v>
      </c>
      <c r="B15" s="475"/>
      <c r="C15" s="463"/>
      <c r="D15" s="463"/>
      <c r="E15" s="536" t="e">
        <f t="shared" si="0"/>
        <v>#DIV/0!</v>
      </c>
    </row>
    <row r="16" spans="1:5" ht="15.75" hidden="1" x14ac:dyDescent="0.25">
      <c r="A16" s="477">
        <v>9</v>
      </c>
      <c r="B16" s="475"/>
      <c r="C16" s="463"/>
      <c r="D16" s="463"/>
      <c r="E16" s="536" t="e">
        <f t="shared" si="0"/>
        <v>#DIV/0!</v>
      </c>
    </row>
    <row r="17" spans="1:6" ht="15.75" hidden="1" x14ac:dyDescent="0.25">
      <c r="A17" s="477">
        <v>10</v>
      </c>
      <c r="B17" s="475"/>
      <c r="C17" s="463"/>
      <c r="D17" s="463"/>
      <c r="E17" s="536" t="e">
        <f t="shared" si="0"/>
        <v>#DIV/0!</v>
      </c>
    </row>
    <row r="18" spans="1:6" ht="15.75" hidden="1" x14ac:dyDescent="0.25">
      <c r="A18" s="477">
        <v>11</v>
      </c>
      <c r="B18" s="475"/>
      <c r="C18" s="463"/>
      <c r="D18" s="463"/>
      <c r="E18" s="536" t="e">
        <f t="shared" si="0"/>
        <v>#DIV/0!</v>
      </c>
    </row>
    <row r="19" spans="1:6" ht="15.75" hidden="1" x14ac:dyDescent="0.25">
      <c r="A19" s="477">
        <v>12</v>
      </c>
      <c r="B19" s="475"/>
      <c r="C19" s="463"/>
      <c r="D19" s="463"/>
      <c r="E19" s="536" t="e">
        <f t="shared" si="0"/>
        <v>#DIV/0!</v>
      </c>
    </row>
    <row r="20" spans="1:6" ht="15.75" hidden="1" x14ac:dyDescent="0.25">
      <c r="A20" s="477">
        <v>13</v>
      </c>
      <c r="B20" s="475"/>
      <c r="C20" s="463"/>
      <c r="D20" s="463"/>
      <c r="E20" s="536" t="e">
        <f t="shared" si="0"/>
        <v>#DIV/0!</v>
      </c>
    </row>
    <row r="21" spans="1:6" ht="15.75" hidden="1" x14ac:dyDescent="0.25">
      <c r="A21" s="477">
        <v>14</v>
      </c>
      <c r="B21" s="475"/>
      <c r="C21" s="463"/>
      <c r="D21" s="463"/>
      <c r="E21" s="536" t="e">
        <f t="shared" si="0"/>
        <v>#DIV/0!</v>
      </c>
    </row>
    <row r="22" spans="1:6" ht="15.75" hidden="1" x14ac:dyDescent="0.25">
      <c r="A22" s="477">
        <v>15</v>
      </c>
      <c r="B22" s="475"/>
      <c r="C22" s="463"/>
      <c r="D22" s="463"/>
      <c r="E22" s="536" t="e">
        <f t="shared" si="0"/>
        <v>#DIV/0!</v>
      </c>
    </row>
    <row r="23" spans="1:6" ht="15.75" hidden="1" x14ac:dyDescent="0.25">
      <c r="A23" s="477">
        <v>16</v>
      </c>
      <c r="B23" s="475"/>
      <c r="C23" s="463"/>
      <c r="D23" s="463"/>
      <c r="E23" s="536" t="e">
        <f t="shared" si="0"/>
        <v>#DIV/0!</v>
      </c>
    </row>
    <row r="24" spans="1:6" ht="15.75" hidden="1" x14ac:dyDescent="0.25">
      <c r="A24" s="477">
        <v>18</v>
      </c>
      <c r="B24" s="475" t="s">
        <v>1822</v>
      </c>
      <c r="C24" s="463"/>
      <c r="D24" s="463"/>
      <c r="E24" s="536"/>
    </row>
    <row r="25" spans="1:6" ht="15.75" hidden="1" x14ac:dyDescent="0.25">
      <c r="A25" s="477">
        <v>19</v>
      </c>
      <c r="B25" s="475" t="s">
        <v>1830</v>
      </c>
      <c r="C25" s="463"/>
      <c r="D25" s="463"/>
      <c r="E25" s="536"/>
      <c r="F25" s="481"/>
    </row>
    <row r="26" spans="1:6" ht="15.75" x14ac:dyDescent="0.25">
      <c r="A26" s="479"/>
      <c r="B26" s="475"/>
      <c r="C26" s="463"/>
      <c r="D26" s="463"/>
      <c r="E26" s="536"/>
    </row>
    <row r="27" spans="1:6" ht="19.5" customHeight="1" x14ac:dyDescent="0.25">
      <c r="A27" s="482"/>
      <c r="B27" s="483" t="s">
        <v>1823</v>
      </c>
      <c r="C27" s="484">
        <f>SUM(C8:C26)</f>
        <v>108000</v>
      </c>
      <c r="D27" s="484">
        <f>SUM(D8:D26)</f>
        <v>108000</v>
      </c>
      <c r="E27" s="537">
        <f>D27/C27*100</f>
        <v>100</v>
      </c>
    </row>
    <row r="28" spans="1:6" ht="15.75" x14ac:dyDescent="0.25">
      <c r="A28" s="469"/>
      <c r="B28"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6"/>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6" ht="15.75" x14ac:dyDescent="0.25">
      <c r="A1" s="469"/>
      <c r="C1" s="393"/>
      <c r="D1" s="393"/>
      <c r="E1" s="399" t="s">
        <v>1946</v>
      </c>
    </row>
    <row r="2" spans="1:6" ht="15.75" x14ac:dyDescent="0.25">
      <c r="A2" s="469"/>
      <c r="C2" s="393"/>
      <c r="D2" s="393"/>
      <c r="E2" s="395" t="s">
        <v>1944</v>
      </c>
    </row>
    <row r="3" spans="1:6" ht="15.75" x14ac:dyDescent="0.25">
      <c r="A3" s="469"/>
      <c r="B3" s="469"/>
      <c r="C3" s="393"/>
      <c r="D3" s="399"/>
      <c r="E3" s="399"/>
    </row>
    <row r="4" spans="1:6" ht="19.5" customHeight="1" x14ac:dyDescent="0.25">
      <c r="A4" s="470" t="s">
        <v>1673</v>
      </c>
      <c r="B4" s="470"/>
      <c r="C4" s="470"/>
      <c r="D4" s="470"/>
      <c r="E4" s="470"/>
    </row>
    <row r="5" spans="1:6" ht="33.75" customHeight="1" x14ac:dyDescent="0.2">
      <c r="A5" s="486" t="s">
        <v>1947</v>
      </c>
      <c r="B5" s="486"/>
      <c r="C5" s="486"/>
      <c r="D5" s="486"/>
      <c r="E5" s="486"/>
    </row>
    <row r="6" spans="1:6" ht="15.75" x14ac:dyDescent="0.25">
      <c r="A6" s="472">
        <v>66</v>
      </c>
      <c r="B6" s="472"/>
      <c r="E6" s="473" t="s">
        <v>1675</v>
      </c>
    </row>
    <row r="7" spans="1:6" ht="30.75" customHeight="1" x14ac:dyDescent="0.2">
      <c r="A7" s="429" t="s">
        <v>1676</v>
      </c>
      <c r="B7" s="429" t="s">
        <v>5</v>
      </c>
      <c r="C7" s="430" t="s">
        <v>1804</v>
      </c>
      <c r="D7" s="533" t="s">
        <v>43</v>
      </c>
      <c r="E7" s="430" t="s">
        <v>53</v>
      </c>
    </row>
    <row r="8" spans="1:6" ht="15.75" x14ac:dyDescent="0.25">
      <c r="A8" s="477">
        <v>1</v>
      </c>
      <c r="B8" s="475" t="s">
        <v>1807</v>
      </c>
      <c r="C8" s="463">
        <v>2088.2530000000002</v>
      </c>
      <c r="D8" s="463">
        <v>2088.2530000000002</v>
      </c>
      <c r="E8" s="536">
        <f t="shared" ref="E8:E13" si="0">D8/C8*100</f>
        <v>100</v>
      </c>
    </row>
    <row r="9" spans="1:6" ht="15.75" x14ac:dyDescent="0.25">
      <c r="A9" s="477">
        <v>2</v>
      </c>
      <c r="B9" s="475" t="s">
        <v>1808</v>
      </c>
      <c r="C9" s="463">
        <v>4585.4614000000001</v>
      </c>
      <c r="D9" s="463">
        <v>4585.4614000000001</v>
      </c>
      <c r="E9" s="536">
        <f t="shared" si="0"/>
        <v>100</v>
      </c>
    </row>
    <row r="10" spans="1:6" ht="15.75" x14ac:dyDescent="0.25">
      <c r="A10" s="477">
        <v>3</v>
      </c>
      <c r="B10" s="475" t="s">
        <v>1818</v>
      </c>
      <c r="C10" s="463">
        <v>6922.3</v>
      </c>
      <c r="D10" s="463">
        <v>6922.3</v>
      </c>
      <c r="E10" s="536">
        <f t="shared" si="0"/>
        <v>100</v>
      </c>
    </row>
    <row r="11" spans="1:6" ht="15.75" x14ac:dyDescent="0.25">
      <c r="A11" s="477">
        <v>4</v>
      </c>
      <c r="B11" s="475" t="s">
        <v>1820</v>
      </c>
      <c r="C11" s="463">
        <v>1207.2</v>
      </c>
      <c r="D11" s="463">
        <v>1207.2</v>
      </c>
      <c r="E11" s="536">
        <f t="shared" si="0"/>
        <v>100</v>
      </c>
    </row>
    <row r="12" spans="1:6" ht="15.75" x14ac:dyDescent="0.25">
      <c r="A12" s="477">
        <v>5</v>
      </c>
      <c r="B12" s="475" t="s">
        <v>1822</v>
      </c>
      <c r="C12" s="463">
        <v>8820.7199999999993</v>
      </c>
      <c r="D12" s="463">
        <v>8820.7199999999993</v>
      </c>
      <c r="E12" s="536">
        <f t="shared" si="0"/>
        <v>100</v>
      </c>
    </row>
    <row r="13" spans="1:6" ht="15.75" x14ac:dyDescent="0.25">
      <c r="A13" s="477">
        <v>6</v>
      </c>
      <c r="B13" s="475" t="s">
        <v>1830</v>
      </c>
      <c r="C13" s="463">
        <v>7883.92</v>
      </c>
      <c r="D13" s="463">
        <v>7883.92</v>
      </c>
      <c r="E13" s="536">
        <f t="shared" si="0"/>
        <v>100</v>
      </c>
      <c r="F13" s="481"/>
    </row>
    <row r="14" spans="1:6" ht="15.75" x14ac:dyDescent="0.25">
      <c r="A14" s="479"/>
      <c r="B14" s="475"/>
      <c r="C14" s="463"/>
      <c r="D14" s="463"/>
      <c r="E14" s="536"/>
    </row>
    <row r="15" spans="1:6" ht="19.5" customHeight="1" x14ac:dyDescent="0.25">
      <c r="A15" s="482"/>
      <c r="B15" s="483" t="s">
        <v>1823</v>
      </c>
      <c r="C15" s="484">
        <f>SUM(C8:C14)</f>
        <v>31507.854399999997</v>
      </c>
      <c r="D15" s="484">
        <f>SUM(D8:D14)</f>
        <v>31507.854399999997</v>
      </c>
      <c r="E15" s="537">
        <f>D15/C15*100</f>
        <v>100</v>
      </c>
    </row>
    <row r="16" spans="1:6" ht="15.75" x14ac:dyDescent="0.25">
      <c r="A16" s="469"/>
      <c r="B16"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9"/>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1852</v>
      </c>
    </row>
    <row r="2" spans="1:5" ht="15.75" x14ac:dyDescent="0.25">
      <c r="A2" s="469"/>
      <c r="C2" s="393"/>
      <c r="D2" s="393"/>
      <c r="E2" s="395" t="s">
        <v>1944</v>
      </c>
    </row>
    <row r="3" spans="1:5" ht="15.75" x14ac:dyDescent="0.25">
      <c r="A3" s="469"/>
      <c r="B3" s="469"/>
      <c r="C3" s="393"/>
      <c r="D3" s="399"/>
      <c r="E3" s="399"/>
    </row>
    <row r="4" spans="1:5" ht="19.5" customHeight="1" x14ac:dyDescent="0.25">
      <c r="A4" s="470" t="s">
        <v>1673</v>
      </c>
      <c r="B4" s="470"/>
      <c r="C4" s="470"/>
      <c r="D4" s="470"/>
      <c r="E4" s="470"/>
    </row>
    <row r="5" spans="1:5" ht="44.25" customHeight="1" x14ac:dyDescent="0.2">
      <c r="A5" s="486" t="s">
        <v>1948</v>
      </c>
      <c r="B5" s="486"/>
      <c r="C5" s="486"/>
      <c r="D5" s="486"/>
      <c r="E5" s="486"/>
    </row>
    <row r="6" spans="1:5" ht="23.25" customHeight="1" x14ac:dyDescent="0.25">
      <c r="A6" s="472"/>
      <c r="B6" s="472"/>
      <c r="E6" s="473" t="s">
        <v>1675</v>
      </c>
    </row>
    <row r="7" spans="1:5" ht="30" customHeight="1" x14ac:dyDescent="0.2">
      <c r="A7" s="429" t="s">
        <v>1676</v>
      </c>
      <c r="B7" s="429" t="s">
        <v>5</v>
      </c>
      <c r="C7" s="430" t="s">
        <v>1804</v>
      </c>
      <c r="D7" s="533" t="s">
        <v>43</v>
      </c>
      <c r="E7" s="534" t="s">
        <v>53</v>
      </c>
    </row>
    <row r="8" spans="1:5" ht="16.5" customHeight="1" x14ac:dyDescent="0.25">
      <c r="A8" s="474">
        <v>1</v>
      </c>
      <c r="B8" s="475" t="s">
        <v>1806</v>
      </c>
      <c r="C8" s="463">
        <v>7266.723</v>
      </c>
      <c r="D8" s="463">
        <v>5868.9117500000002</v>
      </c>
      <c r="E8" s="535">
        <f>D8/C8*100</f>
        <v>80.764214488428962</v>
      </c>
    </row>
    <row r="9" spans="1:5" ht="15.75" x14ac:dyDescent="0.25">
      <c r="A9" s="477">
        <v>2</v>
      </c>
      <c r="B9" s="475" t="s">
        <v>1807</v>
      </c>
      <c r="C9" s="463">
        <v>7471.3130000000001</v>
      </c>
      <c r="D9" s="463">
        <v>7463.1467499999999</v>
      </c>
      <c r="E9" s="536">
        <f t="shared" ref="E9:E26" si="0">D9/C9*100</f>
        <v>99.890698596083439</v>
      </c>
    </row>
    <row r="10" spans="1:5" ht="15.75" x14ac:dyDescent="0.25">
      <c r="A10" s="477">
        <v>3</v>
      </c>
      <c r="B10" s="475" t="s">
        <v>1808</v>
      </c>
      <c r="C10" s="463">
        <v>12610.514999999999</v>
      </c>
      <c r="D10" s="463">
        <v>11602.125910000001</v>
      </c>
      <c r="E10" s="536">
        <f t="shared" si="0"/>
        <v>92.003585182682883</v>
      </c>
    </row>
    <row r="11" spans="1:5" ht="15.75" x14ac:dyDescent="0.25">
      <c r="A11" s="477">
        <v>4</v>
      </c>
      <c r="B11" s="475" t="s">
        <v>1809</v>
      </c>
      <c r="C11" s="463">
        <v>9552.31</v>
      </c>
      <c r="D11" s="463">
        <v>8501.605599999999</v>
      </c>
      <c r="E11" s="536">
        <f t="shared" si="0"/>
        <v>89.00052029299718</v>
      </c>
    </row>
    <row r="12" spans="1:5" ht="15.75" x14ac:dyDescent="0.25">
      <c r="A12" s="477">
        <v>5</v>
      </c>
      <c r="B12" s="475" t="s">
        <v>1810</v>
      </c>
      <c r="C12" s="463">
        <v>18635.8</v>
      </c>
      <c r="D12" s="463">
        <v>14485.142980000001</v>
      </c>
      <c r="E12" s="536">
        <f t="shared" si="0"/>
        <v>77.727508236834481</v>
      </c>
    </row>
    <row r="13" spans="1:5" ht="15.75" x14ac:dyDescent="0.25">
      <c r="A13" s="477">
        <v>6</v>
      </c>
      <c r="B13" s="475" t="s">
        <v>1811</v>
      </c>
      <c r="C13" s="463">
        <v>5657.16</v>
      </c>
      <c r="D13" s="463">
        <v>4400.0687500000004</v>
      </c>
      <c r="E13" s="536">
        <f t="shared" si="0"/>
        <v>77.778757362351442</v>
      </c>
    </row>
    <row r="14" spans="1:5" ht="15.75" x14ac:dyDescent="0.25">
      <c r="A14" s="477">
        <v>7</v>
      </c>
      <c r="B14" s="475" t="s">
        <v>1812</v>
      </c>
      <c r="C14" s="463">
        <v>4423.549</v>
      </c>
      <c r="D14" s="463">
        <v>3879.7620999999999</v>
      </c>
      <c r="E14" s="536">
        <f t="shared" si="0"/>
        <v>87.706999515547352</v>
      </c>
    </row>
    <row r="15" spans="1:5" ht="15.75" x14ac:dyDescent="0.25">
      <c r="A15" s="477">
        <v>8</v>
      </c>
      <c r="B15" s="475" t="s">
        <v>1813</v>
      </c>
      <c r="C15" s="463">
        <v>6283.4520000000002</v>
      </c>
      <c r="D15" s="463">
        <v>6016.4779699999999</v>
      </c>
      <c r="E15" s="536">
        <f t="shared" si="0"/>
        <v>95.751156689030168</v>
      </c>
    </row>
    <row r="16" spans="1:5" ht="15.75" x14ac:dyDescent="0.25">
      <c r="A16" s="477">
        <v>9</v>
      </c>
      <c r="B16" s="475" t="s">
        <v>1814</v>
      </c>
      <c r="C16" s="463">
        <v>6080.6109999999999</v>
      </c>
      <c r="D16" s="463">
        <v>5738.1850000000004</v>
      </c>
      <c r="E16" s="536">
        <f t="shared" si="0"/>
        <v>94.368559343789642</v>
      </c>
    </row>
    <row r="17" spans="1:6" ht="15.75" x14ac:dyDescent="0.25">
      <c r="A17" s="477">
        <v>10</v>
      </c>
      <c r="B17" s="475" t="s">
        <v>1815</v>
      </c>
      <c r="C17" s="463">
        <v>10201.632</v>
      </c>
      <c r="D17" s="463">
        <v>8163.54</v>
      </c>
      <c r="E17" s="536">
        <f t="shared" si="0"/>
        <v>80.021902377972467</v>
      </c>
    </row>
    <row r="18" spans="1:6" ht="15.75" x14ac:dyDescent="0.25">
      <c r="A18" s="477">
        <v>11</v>
      </c>
      <c r="B18" s="475" t="s">
        <v>1816</v>
      </c>
      <c r="C18" s="463">
        <v>6751.0770000000002</v>
      </c>
      <c r="D18" s="463">
        <v>5459.6542499999996</v>
      </c>
      <c r="E18" s="536">
        <f t="shared" si="0"/>
        <v>80.870863271149176</v>
      </c>
    </row>
    <row r="19" spans="1:6" ht="15.75" x14ac:dyDescent="0.25">
      <c r="A19" s="477">
        <v>12</v>
      </c>
      <c r="B19" s="475" t="s">
        <v>1817</v>
      </c>
      <c r="C19" s="463">
        <v>1634.759</v>
      </c>
      <c r="D19" s="463">
        <v>1137.9480000000001</v>
      </c>
      <c r="E19" s="536">
        <f t="shared" si="0"/>
        <v>69.609526541832778</v>
      </c>
    </row>
    <row r="20" spans="1:6" ht="15.75" x14ac:dyDescent="0.25">
      <c r="A20" s="477">
        <v>13</v>
      </c>
      <c r="B20" s="475" t="s">
        <v>1829</v>
      </c>
      <c r="C20" s="463">
        <v>6214.6779999999999</v>
      </c>
      <c r="D20" s="463">
        <v>5182.5224600000001</v>
      </c>
      <c r="E20" s="536">
        <f t="shared" si="0"/>
        <v>83.391648931770888</v>
      </c>
    </row>
    <row r="21" spans="1:6" ht="15.75" x14ac:dyDescent="0.25">
      <c r="A21" s="477">
        <v>14</v>
      </c>
      <c r="B21" s="475" t="s">
        <v>1818</v>
      </c>
      <c r="C21" s="463">
        <v>11280.782999999999</v>
      </c>
      <c r="D21" s="463">
        <v>11133.25815</v>
      </c>
      <c r="E21" s="536">
        <f t="shared" si="0"/>
        <v>98.692246362685992</v>
      </c>
    </row>
    <row r="22" spans="1:6" ht="15.75" x14ac:dyDescent="0.25">
      <c r="A22" s="477">
        <v>15</v>
      </c>
      <c r="B22" s="475" t="s">
        <v>1819</v>
      </c>
      <c r="C22" s="463">
        <v>4081.761</v>
      </c>
      <c r="D22" s="463">
        <v>3113.4361800000001</v>
      </c>
      <c r="E22" s="536">
        <f t="shared" si="0"/>
        <v>76.276787886404918</v>
      </c>
    </row>
    <row r="23" spans="1:6" ht="15.75" x14ac:dyDescent="0.25">
      <c r="A23" s="477">
        <v>16</v>
      </c>
      <c r="B23" s="475" t="s">
        <v>1820</v>
      </c>
      <c r="C23" s="463">
        <v>5127.7910000000002</v>
      </c>
      <c r="D23" s="463">
        <v>4057.0320000000002</v>
      </c>
      <c r="E23" s="536">
        <f t="shared" si="0"/>
        <v>79.118513215534719</v>
      </c>
    </row>
    <row r="24" spans="1:6" ht="15.75" x14ac:dyDescent="0.25">
      <c r="A24" s="477">
        <v>17</v>
      </c>
      <c r="B24" s="475" t="s">
        <v>1821</v>
      </c>
      <c r="C24" s="463">
        <v>5394.6660000000002</v>
      </c>
      <c r="D24" s="463">
        <v>4260.6051299999999</v>
      </c>
      <c r="E24" s="536">
        <f t="shared" si="0"/>
        <v>78.978107819835358</v>
      </c>
    </row>
    <row r="25" spans="1:6" ht="15.75" x14ac:dyDescent="0.25">
      <c r="A25" s="477">
        <v>18</v>
      </c>
      <c r="B25" s="475" t="s">
        <v>1822</v>
      </c>
      <c r="C25" s="463">
        <v>5994.01</v>
      </c>
      <c r="D25" s="463">
        <v>5986.5964999999997</v>
      </c>
      <c r="E25" s="536">
        <f t="shared" si="0"/>
        <v>99.876318190993999</v>
      </c>
    </row>
    <row r="26" spans="1:6" ht="15.75" x14ac:dyDescent="0.25">
      <c r="A26" s="477">
        <v>19</v>
      </c>
      <c r="B26" s="475" t="s">
        <v>1830</v>
      </c>
      <c r="C26" s="463">
        <v>50763.023000000001</v>
      </c>
      <c r="D26" s="463">
        <v>47366.712380000004</v>
      </c>
      <c r="E26" s="536">
        <f t="shared" si="0"/>
        <v>93.309479185272323</v>
      </c>
      <c r="F26" s="481"/>
    </row>
    <row r="27" spans="1:6" ht="15.75" x14ac:dyDescent="0.25">
      <c r="A27" s="479"/>
      <c r="B27" s="475"/>
      <c r="C27" s="463"/>
      <c r="D27" s="463"/>
      <c r="E27" s="536"/>
    </row>
    <row r="28" spans="1:6" ht="19.5" customHeight="1" x14ac:dyDescent="0.25">
      <c r="A28" s="482"/>
      <c r="B28" s="483" t="s">
        <v>1823</v>
      </c>
      <c r="C28" s="484">
        <f>SUM(C8:C27)</f>
        <v>185425.61300000001</v>
      </c>
      <c r="D28" s="484">
        <f>SUM(D8:D27)</f>
        <v>163816.73186000003</v>
      </c>
      <c r="E28" s="537">
        <f>D28/C28*100</f>
        <v>88.346334257500885</v>
      </c>
    </row>
    <row r="29" spans="1:6" ht="15.75" x14ac:dyDescent="0.25">
      <c r="A29" s="469"/>
      <c r="B29"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13"/>
  <sheetViews>
    <sheetView view="pageBreakPreview" zoomScaleNormal="100" zoomScaleSheetLayoutView="100" workbookViewId="0">
      <selection activeCell="B55" sqref="B55"/>
    </sheetView>
  </sheetViews>
  <sheetFormatPr defaultRowHeight="12.75" x14ac:dyDescent="0.2"/>
  <cols>
    <col min="1" max="1" width="4.140625" customWidth="1"/>
    <col min="2" max="2" width="29.42578125" customWidth="1"/>
    <col min="3" max="3" width="16.85546875" customWidth="1"/>
    <col min="4" max="4" width="13.28515625" customWidth="1"/>
    <col min="5" max="5" width="15.85546875" customWidth="1"/>
    <col min="257" max="257" width="4.140625" customWidth="1"/>
    <col min="258" max="258" width="29.42578125" customWidth="1"/>
    <col min="259" max="259" width="16.85546875" customWidth="1"/>
    <col min="260" max="260" width="13.28515625" customWidth="1"/>
    <col min="261" max="261" width="15.85546875" customWidth="1"/>
    <col min="513" max="513" width="4.140625" customWidth="1"/>
    <col min="514" max="514" width="29.42578125" customWidth="1"/>
    <col min="515" max="515" width="16.85546875" customWidth="1"/>
    <col min="516" max="516" width="13.28515625" customWidth="1"/>
    <col min="517" max="517" width="15.85546875" customWidth="1"/>
    <col min="769" max="769" width="4.140625" customWidth="1"/>
    <col min="770" max="770" width="29.42578125" customWidth="1"/>
    <col min="771" max="771" width="16.85546875" customWidth="1"/>
    <col min="772" max="772" width="13.28515625" customWidth="1"/>
    <col min="773" max="773" width="15.85546875" customWidth="1"/>
    <col min="1025" max="1025" width="4.140625" customWidth="1"/>
    <col min="1026" max="1026" width="29.42578125" customWidth="1"/>
    <col min="1027" max="1027" width="16.85546875" customWidth="1"/>
    <col min="1028" max="1028" width="13.28515625" customWidth="1"/>
    <col min="1029" max="1029" width="15.85546875" customWidth="1"/>
    <col min="1281" max="1281" width="4.140625" customWidth="1"/>
    <col min="1282" max="1282" width="29.42578125" customWidth="1"/>
    <col min="1283" max="1283" width="16.85546875" customWidth="1"/>
    <col min="1284" max="1284" width="13.28515625" customWidth="1"/>
    <col min="1285" max="1285" width="15.85546875" customWidth="1"/>
    <col min="1537" max="1537" width="4.140625" customWidth="1"/>
    <col min="1538" max="1538" width="29.42578125" customWidth="1"/>
    <col min="1539" max="1539" width="16.85546875" customWidth="1"/>
    <col min="1540" max="1540" width="13.28515625" customWidth="1"/>
    <col min="1541" max="1541" width="15.85546875" customWidth="1"/>
    <col min="1793" max="1793" width="4.140625" customWidth="1"/>
    <col min="1794" max="1794" width="29.42578125" customWidth="1"/>
    <col min="1795" max="1795" width="16.85546875" customWidth="1"/>
    <col min="1796" max="1796" width="13.28515625" customWidth="1"/>
    <col min="1797" max="1797" width="15.85546875" customWidth="1"/>
    <col min="2049" max="2049" width="4.140625" customWidth="1"/>
    <col min="2050" max="2050" width="29.42578125" customWidth="1"/>
    <col min="2051" max="2051" width="16.85546875" customWidth="1"/>
    <col min="2052" max="2052" width="13.28515625" customWidth="1"/>
    <col min="2053" max="2053" width="15.85546875" customWidth="1"/>
    <col min="2305" max="2305" width="4.140625" customWidth="1"/>
    <col min="2306" max="2306" width="29.42578125" customWidth="1"/>
    <col min="2307" max="2307" width="16.85546875" customWidth="1"/>
    <col min="2308" max="2308" width="13.28515625" customWidth="1"/>
    <col min="2309" max="2309" width="15.85546875" customWidth="1"/>
    <col min="2561" max="2561" width="4.140625" customWidth="1"/>
    <col min="2562" max="2562" width="29.42578125" customWidth="1"/>
    <col min="2563" max="2563" width="16.85546875" customWidth="1"/>
    <col min="2564" max="2564" width="13.28515625" customWidth="1"/>
    <col min="2565" max="2565" width="15.85546875" customWidth="1"/>
    <col min="2817" max="2817" width="4.140625" customWidth="1"/>
    <col min="2818" max="2818" width="29.42578125" customWidth="1"/>
    <col min="2819" max="2819" width="16.85546875" customWidth="1"/>
    <col min="2820" max="2820" width="13.28515625" customWidth="1"/>
    <col min="2821" max="2821" width="15.85546875" customWidth="1"/>
    <col min="3073" max="3073" width="4.140625" customWidth="1"/>
    <col min="3074" max="3074" width="29.42578125" customWidth="1"/>
    <col min="3075" max="3075" width="16.85546875" customWidth="1"/>
    <col min="3076" max="3076" width="13.28515625" customWidth="1"/>
    <col min="3077" max="3077" width="15.85546875" customWidth="1"/>
    <col min="3329" max="3329" width="4.140625" customWidth="1"/>
    <col min="3330" max="3330" width="29.42578125" customWidth="1"/>
    <col min="3331" max="3331" width="16.85546875" customWidth="1"/>
    <col min="3332" max="3332" width="13.28515625" customWidth="1"/>
    <col min="3333" max="3333" width="15.85546875" customWidth="1"/>
    <col min="3585" max="3585" width="4.140625" customWidth="1"/>
    <col min="3586" max="3586" width="29.42578125" customWidth="1"/>
    <col min="3587" max="3587" width="16.85546875" customWidth="1"/>
    <col min="3588" max="3588" width="13.28515625" customWidth="1"/>
    <col min="3589" max="3589" width="15.85546875" customWidth="1"/>
    <col min="3841" max="3841" width="4.140625" customWidth="1"/>
    <col min="3842" max="3842" width="29.42578125" customWidth="1"/>
    <col min="3843" max="3843" width="16.85546875" customWidth="1"/>
    <col min="3844" max="3844" width="13.28515625" customWidth="1"/>
    <col min="3845" max="3845" width="15.85546875" customWidth="1"/>
    <col min="4097" max="4097" width="4.140625" customWidth="1"/>
    <col min="4098" max="4098" width="29.42578125" customWidth="1"/>
    <col min="4099" max="4099" width="16.85546875" customWidth="1"/>
    <col min="4100" max="4100" width="13.28515625" customWidth="1"/>
    <col min="4101" max="4101" width="15.85546875" customWidth="1"/>
    <col min="4353" max="4353" width="4.140625" customWidth="1"/>
    <col min="4354" max="4354" width="29.42578125" customWidth="1"/>
    <col min="4355" max="4355" width="16.85546875" customWidth="1"/>
    <col min="4356" max="4356" width="13.28515625" customWidth="1"/>
    <col min="4357" max="4357" width="15.85546875" customWidth="1"/>
    <col min="4609" max="4609" width="4.140625" customWidth="1"/>
    <col min="4610" max="4610" width="29.42578125" customWidth="1"/>
    <col min="4611" max="4611" width="16.85546875" customWidth="1"/>
    <col min="4612" max="4612" width="13.28515625" customWidth="1"/>
    <col min="4613" max="4613" width="15.85546875" customWidth="1"/>
    <col min="4865" max="4865" width="4.140625" customWidth="1"/>
    <col min="4866" max="4866" width="29.42578125" customWidth="1"/>
    <col min="4867" max="4867" width="16.85546875" customWidth="1"/>
    <col min="4868" max="4868" width="13.28515625" customWidth="1"/>
    <col min="4869" max="4869" width="15.85546875" customWidth="1"/>
    <col min="5121" max="5121" width="4.140625" customWidth="1"/>
    <col min="5122" max="5122" width="29.42578125" customWidth="1"/>
    <col min="5123" max="5123" width="16.85546875" customWidth="1"/>
    <col min="5124" max="5124" width="13.28515625" customWidth="1"/>
    <col min="5125" max="5125" width="15.85546875" customWidth="1"/>
    <col min="5377" max="5377" width="4.140625" customWidth="1"/>
    <col min="5378" max="5378" width="29.42578125" customWidth="1"/>
    <col min="5379" max="5379" width="16.85546875" customWidth="1"/>
    <col min="5380" max="5380" width="13.28515625" customWidth="1"/>
    <col min="5381" max="5381" width="15.85546875" customWidth="1"/>
    <col min="5633" max="5633" width="4.140625" customWidth="1"/>
    <col min="5634" max="5634" width="29.42578125" customWidth="1"/>
    <col min="5635" max="5635" width="16.85546875" customWidth="1"/>
    <col min="5636" max="5636" width="13.28515625" customWidth="1"/>
    <col min="5637" max="5637" width="15.85546875" customWidth="1"/>
    <col min="5889" max="5889" width="4.140625" customWidth="1"/>
    <col min="5890" max="5890" width="29.42578125" customWidth="1"/>
    <col min="5891" max="5891" width="16.85546875" customWidth="1"/>
    <col min="5892" max="5892" width="13.28515625" customWidth="1"/>
    <col min="5893" max="5893" width="15.85546875" customWidth="1"/>
    <col min="6145" max="6145" width="4.140625" customWidth="1"/>
    <col min="6146" max="6146" width="29.42578125" customWidth="1"/>
    <col min="6147" max="6147" width="16.85546875" customWidth="1"/>
    <col min="6148" max="6148" width="13.28515625" customWidth="1"/>
    <col min="6149" max="6149" width="15.85546875" customWidth="1"/>
    <col min="6401" max="6401" width="4.140625" customWidth="1"/>
    <col min="6402" max="6402" width="29.42578125" customWidth="1"/>
    <col min="6403" max="6403" width="16.85546875" customWidth="1"/>
    <col min="6404" max="6404" width="13.28515625" customWidth="1"/>
    <col min="6405" max="6405" width="15.85546875" customWidth="1"/>
    <col min="6657" max="6657" width="4.140625" customWidth="1"/>
    <col min="6658" max="6658" width="29.42578125" customWidth="1"/>
    <col min="6659" max="6659" width="16.85546875" customWidth="1"/>
    <col min="6660" max="6660" width="13.28515625" customWidth="1"/>
    <col min="6661" max="6661" width="15.85546875" customWidth="1"/>
    <col min="6913" max="6913" width="4.140625" customWidth="1"/>
    <col min="6914" max="6914" width="29.42578125" customWidth="1"/>
    <col min="6915" max="6915" width="16.85546875" customWidth="1"/>
    <col min="6916" max="6916" width="13.28515625" customWidth="1"/>
    <col min="6917" max="6917" width="15.85546875" customWidth="1"/>
    <col min="7169" max="7169" width="4.140625" customWidth="1"/>
    <col min="7170" max="7170" width="29.42578125" customWidth="1"/>
    <col min="7171" max="7171" width="16.85546875" customWidth="1"/>
    <col min="7172" max="7172" width="13.28515625" customWidth="1"/>
    <col min="7173" max="7173" width="15.85546875" customWidth="1"/>
    <col min="7425" max="7425" width="4.140625" customWidth="1"/>
    <col min="7426" max="7426" width="29.42578125" customWidth="1"/>
    <col min="7427" max="7427" width="16.85546875" customWidth="1"/>
    <col min="7428" max="7428" width="13.28515625" customWidth="1"/>
    <col min="7429" max="7429" width="15.85546875" customWidth="1"/>
    <col min="7681" max="7681" width="4.140625" customWidth="1"/>
    <col min="7682" max="7682" width="29.42578125" customWidth="1"/>
    <col min="7683" max="7683" width="16.85546875" customWidth="1"/>
    <col min="7684" max="7684" width="13.28515625" customWidth="1"/>
    <col min="7685" max="7685" width="15.85546875" customWidth="1"/>
    <col min="7937" max="7937" width="4.140625" customWidth="1"/>
    <col min="7938" max="7938" width="29.42578125" customWidth="1"/>
    <col min="7939" max="7939" width="16.85546875" customWidth="1"/>
    <col min="7940" max="7940" width="13.28515625" customWidth="1"/>
    <col min="7941" max="7941" width="15.85546875" customWidth="1"/>
    <col min="8193" max="8193" width="4.140625" customWidth="1"/>
    <col min="8194" max="8194" width="29.42578125" customWidth="1"/>
    <col min="8195" max="8195" width="16.85546875" customWidth="1"/>
    <col min="8196" max="8196" width="13.28515625" customWidth="1"/>
    <col min="8197" max="8197" width="15.85546875" customWidth="1"/>
    <col min="8449" max="8449" width="4.140625" customWidth="1"/>
    <col min="8450" max="8450" width="29.42578125" customWidth="1"/>
    <col min="8451" max="8451" width="16.85546875" customWidth="1"/>
    <col min="8452" max="8452" width="13.28515625" customWidth="1"/>
    <col min="8453" max="8453" width="15.85546875" customWidth="1"/>
    <col min="8705" max="8705" width="4.140625" customWidth="1"/>
    <col min="8706" max="8706" width="29.42578125" customWidth="1"/>
    <col min="8707" max="8707" width="16.85546875" customWidth="1"/>
    <col min="8708" max="8708" width="13.28515625" customWidth="1"/>
    <col min="8709" max="8709" width="15.85546875" customWidth="1"/>
    <col min="8961" max="8961" width="4.140625" customWidth="1"/>
    <col min="8962" max="8962" width="29.42578125" customWidth="1"/>
    <col min="8963" max="8963" width="16.85546875" customWidth="1"/>
    <col min="8964" max="8964" width="13.28515625" customWidth="1"/>
    <col min="8965" max="8965" width="15.85546875" customWidth="1"/>
    <col min="9217" max="9217" width="4.140625" customWidth="1"/>
    <col min="9218" max="9218" width="29.42578125" customWidth="1"/>
    <col min="9219" max="9219" width="16.85546875" customWidth="1"/>
    <col min="9220" max="9220" width="13.28515625" customWidth="1"/>
    <col min="9221" max="9221" width="15.85546875" customWidth="1"/>
    <col min="9473" max="9473" width="4.140625" customWidth="1"/>
    <col min="9474" max="9474" width="29.42578125" customWidth="1"/>
    <col min="9475" max="9475" width="16.85546875" customWidth="1"/>
    <col min="9476" max="9476" width="13.28515625" customWidth="1"/>
    <col min="9477" max="9477" width="15.85546875" customWidth="1"/>
    <col min="9729" max="9729" width="4.140625" customWidth="1"/>
    <col min="9730" max="9730" width="29.42578125" customWidth="1"/>
    <col min="9731" max="9731" width="16.85546875" customWidth="1"/>
    <col min="9732" max="9732" width="13.28515625" customWidth="1"/>
    <col min="9733" max="9733" width="15.85546875" customWidth="1"/>
    <col min="9985" max="9985" width="4.140625" customWidth="1"/>
    <col min="9986" max="9986" width="29.42578125" customWidth="1"/>
    <col min="9987" max="9987" width="16.85546875" customWidth="1"/>
    <col min="9988" max="9988" width="13.28515625" customWidth="1"/>
    <col min="9989" max="9989" width="15.85546875" customWidth="1"/>
    <col min="10241" max="10241" width="4.140625" customWidth="1"/>
    <col min="10242" max="10242" width="29.42578125" customWidth="1"/>
    <col min="10243" max="10243" width="16.85546875" customWidth="1"/>
    <col min="10244" max="10244" width="13.28515625" customWidth="1"/>
    <col min="10245" max="10245" width="15.85546875" customWidth="1"/>
    <col min="10497" max="10497" width="4.140625" customWidth="1"/>
    <col min="10498" max="10498" width="29.42578125" customWidth="1"/>
    <col min="10499" max="10499" width="16.85546875" customWidth="1"/>
    <col min="10500" max="10500" width="13.28515625" customWidth="1"/>
    <col min="10501" max="10501" width="15.85546875" customWidth="1"/>
    <col min="10753" max="10753" width="4.140625" customWidth="1"/>
    <col min="10754" max="10754" width="29.42578125" customWidth="1"/>
    <col min="10755" max="10755" width="16.85546875" customWidth="1"/>
    <col min="10756" max="10756" width="13.28515625" customWidth="1"/>
    <col min="10757" max="10757" width="15.85546875" customWidth="1"/>
    <col min="11009" max="11009" width="4.140625" customWidth="1"/>
    <col min="11010" max="11010" width="29.42578125" customWidth="1"/>
    <col min="11011" max="11011" width="16.85546875" customWidth="1"/>
    <col min="11012" max="11012" width="13.28515625" customWidth="1"/>
    <col min="11013" max="11013" width="15.85546875" customWidth="1"/>
    <col min="11265" max="11265" width="4.140625" customWidth="1"/>
    <col min="11266" max="11266" width="29.42578125" customWidth="1"/>
    <col min="11267" max="11267" width="16.85546875" customWidth="1"/>
    <col min="11268" max="11268" width="13.28515625" customWidth="1"/>
    <col min="11269" max="11269" width="15.85546875" customWidth="1"/>
    <col min="11521" max="11521" width="4.140625" customWidth="1"/>
    <col min="11522" max="11522" width="29.42578125" customWidth="1"/>
    <col min="11523" max="11523" width="16.85546875" customWidth="1"/>
    <col min="11524" max="11524" width="13.28515625" customWidth="1"/>
    <col min="11525" max="11525" width="15.85546875" customWidth="1"/>
    <col min="11777" max="11777" width="4.140625" customWidth="1"/>
    <col min="11778" max="11778" width="29.42578125" customWidth="1"/>
    <col min="11779" max="11779" width="16.85546875" customWidth="1"/>
    <col min="11780" max="11780" width="13.28515625" customWidth="1"/>
    <col min="11781" max="11781" width="15.85546875" customWidth="1"/>
    <col min="12033" max="12033" width="4.140625" customWidth="1"/>
    <col min="12034" max="12034" width="29.42578125" customWidth="1"/>
    <col min="12035" max="12035" width="16.85546875" customWidth="1"/>
    <col min="12036" max="12036" width="13.28515625" customWidth="1"/>
    <col min="12037" max="12037" width="15.85546875" customWidth="1"/>
    <col min="12289" max="12289" width="4.140625" customWidth="1"/>
    <col min="12290" max="12290" width="29.42578125" customWidth="1"/>
    <col min="12291" max="12291" width="16.85546875" customWidth="1"/>
    <col min="12292" max="12292" width="13.28515625" customWidth="1"/>
    <col min="12293" max="12293" width="15.85546875" customWidth="1"/>
    <col min="12545" max="12545" width="4.140625" customWidth="1"/>
    <col min="12546" max="12546" width="29.42578125" customWidth="1"/>
    <col min="12547" max="12547" width="16.85546875" customWidth="1"/>
    <col min="12548" max="12548" width="13.28515625" customWidth="1"/>
    <col min="12549" max="12549" width="15.85546875" customWidth="1"/>
    <col min="12801" max="12801" width="4.140625" customWidth="1"/>
    <col min="12802" max="12802" width="29.42578125" customWidth="1"/>
    <col min="12803" max="12803" width="16.85546875" customWidth="1"/>
    <col min="12804" max="12804" width="13.28515625" customWidth="1"/>
    <col min="12805" max="12805" width="15.85546875" customWidth="1"/>
    <col min="13057" max="13057" width="4.140625" customWidth="1"/>
    <col min="13058" max="13058" width="29.42578125" customWidth="1"/>
    <col min="13059" max="13059" width="16.85546875" customWidth="1"/>
    <col min="13060" max="13060" width="13.28515625" customWidth="1"/>
    <col min="13061" max="13061" width="15.85546875" customWidth="1"/>
    <col min="13313" max="13313" width="4.140625" customWidth="1"/>
    <col min="13314" max="13314" width="29.42578125" customWidth="1"/>
    <col min="13315" max="13315" width="16.85546875" customWidth="1"/>
    <col min="13316" max="13316" width="13.28515625" customWidth="1"/>
    <col min="13317" max="13317" width="15.85546875" customWidth="1"/>
    <col min="13569" max="13569" width="4.140625" customWidth="1"/>
    <col min="13570" max="13570" width="29.42578125" customWidth="1"/>
    <col min="13571" max="13571" width="16.85546875" customWidth="1"/>
    <col min="13572" max="13572" width="13.28515625" customWidth="1"/>
    <col min="13573" max="13573" width="15.85546875" customWidth="1"/>
    <col min="13825" max="13825" width="4.140625" customWidth="1"/>
    <col min="13826" max="13826" width="29.42578125" customWidth="1"/>
    <col min="13827" max="13827" width="16.85546875" customWidth="1"/>
    <col min="13828" max="13828" width="13.28515625" customWidth="1"/>
    <col min="13829" max="13829" width="15.85546875" customWidth="1"/>
    <col min="14081" max="14081" width="4.140625" customWidth="1"/>
    <col min="14082" max="14082" width="29.42578125" customWidth="1"/>
    <col min="14083" max="14083" width="16.85546875" customWidth="1"/>
    <col min="14084" max="14084" width="13.28515625" customWidth="1"/>
    <col min="14085" max="14085" width="15.85546875" customWidth="1"/>
    <col min="14337" max="14337" width="4.140625" customWidth="1"/>
    <col min="14338" max="14338" width="29.42578125" customWidth="1"/>
    <col min="14339" max="14339" width="16.85546875" customWidth="1"/>
    <col min="14340" max="14340" width="13.28515625" customWidth="1"/>
    <col min="14341" max="14341" width="15.85546875" customWidth="1"/>
    <col min="14593" max="14593" width="4.140625" customWidth="1"/>
    <col min="14594" max="14594" width="29.42578125" customWidth="1"/>
    <col min="14595" max="14595" width="16.85546875" customWidth="1"/>
    <col min="14596" max="14596" width="13.28515625" customWidth="1"/>
    <col min="14597" max="14597" width="15.85546875" customWidth="1"/>
    <col min="14849" max="14849" width="4.140625" customWidth="1"/>
    <col min="14850" max="14850" width="29.42578125" customWidth="1"/>
    <col min="14851" max="14851" width="16.85546875" customWidth="1"/>
    <col min="14852" max="14852" width="13.28515625" customWidth="1"/>
    <col min="14853" max="14853" width="15.85546875" customWidth="1"/>
    <col min="15105" max="15105" width="4.140625" customWidth="1"/>
    <col min="15106" max="15106" width="29.42578125" customWidth="1"/>
    <col min="15107" max="15107" width="16.85546875" customWidth="1"/>
    <col min="15108" max="15108" width="13.28515625" customWidth="1"/>
    <col min="15109" max="15109" width="15.85546875" customWidth="1"/>
    <col min="15361" max="15361" width="4.140625" customWidth="1"/>
    <col min="15362" max="15362" width="29.42578125" customWidth="1"/>
    <col min="15363" max="15363" width="16.85546875" customWidth="1"/>
    <col min="15364" max="15364" width="13.28515625" customWidth="1"/>
    <col min="15365" max="15365" width="15.85546875" customWidth="1"/>
    <col min="15617" max="15617" width="4.140625" customWidth="1"/>
    <col min="15618" max="15618" width="29.42578125" customWidth="1"/>
    <col min="15619" max="15619" width="16.85546875" customWidth="1"/>
    <col min="15620" max="15620" width="13.28515625" customWidth="1"/>
    <col min="15621" max="15621" width="15.85546875" customWidth="1"/>
    <col min="15873" max="15873" width="4.140625" customWidth="1"/>
    <col min="15874" max="15874" width="29.42578125" customWidth="1"/>
    <col min="15875" max="15875" width="16.85546875" customWidth="1"/>
    <col min="15876" max="15876" width="13.28515625" customWidth="1"/>
    <col min="15877" max="15877" width="15.85546875" customWidth="1"/>
    <col min="16129" max="16129" width="4.140625" customWidth="1"/>
    <col min="16130" max="16130" width="29.42578125" customWidth="1"/>
    <col min="16131" max="16131" width="16.85546875" customWidth="1"/>
    <col min="16132" max="16132" width="13.28515625" customWidth="1"/>
    <col min="16133" max="16133" width="15.85546875" customWidth="1"/>
  </cols>
  <sheetData>
    <row r="1" spans="1:5" ht="15.75" x14ac:dyDescent="0.25">
      <c r="A1" s="469"/>
      <c r="C1" s="393"/>
      <c r="D1" s="393"/>
      <c r="E1" s="399" t="s">
        <v>1949</v>
      </c>
    </row>
    <row r="2" spans="1:5" ht="15.75" x14ac:dyDescent="0.25">
      <c r="A2" s="469"/>
      <c r="C2" s="393"/>
      <c r="D2" s="393"/>
      <c r="E2" s="395" t="s">
        <v>1944</v>
      </c>
    </row>
    <row r="3" spans="1:5" ht="15.75" x14ac:dyDescent="0.25">
      <c r="A3" s="469"/>
      <c r="B3" s="469"/>
      <c r="C3" s="393"/>
      <c r="D3" s="399"/>
      <c r="E3" s="399"/>
    </row>
    <row r="4" spans="1:5" ht="19.5" customHeight="1" x14ac:dyDescent="0.25">
      <c r="A4" s="470" t="s">
        <v>1673</v>
      </c>
      <c r="B4" s="470"/>
      <c r="C4" s="470"/>
      <c r="D4" s="470"/>
      <c r="E4" s="470"/>
    </row>
    <row r="5" spans="1:5" ht="66" customHeight="1" x14ac:dyDescent="0.2">
      <c r="A5" s="486" t="s">
        <v>1950</v>
      </c>
      <c r="B5" s="486"/>
      <c r="C5" s="486"/>
      <c r="D5" s="486"/>
      <c r="E5" s="486"/>
    </row>
    <row r="6" spans="1:5" ht="15.75" x14ac:dyDescent="0.25">
      <c r="A6" s="472"/>
      <c r="B6" s="472"/>
      <c r="E6" s="473" t="s">
        <v>1675</v>
      </c>
    </row>
    <row r="7" spans="1:5" ht="34.5" customHeight="1" x14ac:dyDescent="0.2">
      <c r="A7" s="429" t="s">
        <v>1676</v>
      </c>
      <c r="B7" s="429" t="s">
        <v>5</v>
      </c>
      <c r="C7" s="430" t="s">
        <v>1804</v>
      </c>
      <c r="D7" s="533" t="s">
        <v>43</v>
      </c>
      <c r="E7" s="430" t="s">
        <v>53</v>
      </c>
    </row>
    <row r="8" spans="1:5" ht="15.75" x14ac:dyDescent="0.25">
      <c r="A8" s="477">
        <v>1</v>
      </c>
      <c r="B8" s="475" t="s">
        <v>1807</v>
      </c>
      <c r="C8" s="463">
        <v>5000</v>
      </c>
      <c r="D8" s="463">
        <v>5000</v>
      </c>
      <c r="E8" s="536">
        <f>D8/C8*100</f>
        <v>100</v>
      </c>
    </row>
    <row r="9" spans="1:5" ht="15.75" x14ac:dyDescent="0.25">
      <c r="A9" s="477">
        <v>2</v>
      </c>
      <c r="B9" s="475" t="s">
        <v>1810</v>
      </c>
      <c r="C9" s="463">
        <v>3000</v>
      </c>
      <c r="D9" s="463">
        <v>3000</v>
      </c>
      <c r="E9" s="536">
        <f>D9/C9*100</f>
        <v>100</v>
      </c>
    </row>
    <row r="10" spans="1:5" ht="15.75" x14ac:dyDescent="0.25">
      <c r="A10" s="477">
        <v>3</v>
      </c>
      <c r="B10" s="475" t="s">
        <v>1812</v>
      </c>
      <c r="C10" s="463">
        <v>2000</v>
      </c>
      <c r="D10" s="463">
        <v>2000</v>
      </c>
      <c r="E10" s="536">
        <f>D10/C10*100</f>
        <v>100</v>
      </c>
    </row>
    <row r="11" spans="1:5" ht="15.75" x14ac:dyDescent="0.25">
      <c r="A11" s="479"/>
      <c r="B11" s="475"/>
      <c r="C11" s="463"/>
      <c r="D11" s="463"/>
      <c r="E11" s="536"/>
    </row>
    <row r="12" spans="1:5" ht="19.5" customHeight="1" x14ac:dyDescent="0.25">
      <c r="A12" s="482"/>
      <c r="B12" s="483" t="s">
        <v>1823</v>
      </c>
      <c r="C12" s="484">
        <f>SUM(C8:C11)</f>
        <v>10000</v>
      </c>
      <c r="D12" s="484">
        <f>SUM(D8:D11)</f>
        <v>10000</v>
      </c>
      <c r="E12" s="537">
        <f>D12/C12*100</f>
        <v>100</v>
      </c>
    </row>
    <row r="13" spans="1:5" ht="15.75" x14ac:dyDescent="0.25">
      <c r="A13" s="469"/>
      <c r="B13" s="469"/>
    </row>
  </sheetData>
  <mergeCells count="2">
    <mergeCell ref="A4:E4"/>
    <mergeCell ref="A5:E5"/>
  </mergeCells>
  <printOptions horizontalCentered="1"/>
  <pageMargins left="0.82677165354330717" right="0.19685039370078741" top="0.55118110236220474" bottom="0.98425196850393704" header="0.19685039370078741" footer="0.51181102362204722"/>
  <pageSetup paperSize="9"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55" sqref="B55"/>
    </sheetView>
  </sheetViews>
  <sheetFormatPr defaultRowHeight="12.75" x14ac:dyDescent="0.2"/>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893"/>
  <sheetViews>
    <sheetView tabSelected="1" view="pageBreakPreview" topLeftCell="A870" zoomScale="110" zoomScaleNormal="100" zoomScaleSheetLayoutView="110" workbookViewId="0">
      <selection activeCell="E886" sqref="E886"/>
    </sheetView>
  </sheetViews>
  <sheetFormatPr defaultRowHeight="15.75" x14ac:dyDescent="0.2"/>
  <cols>
    <col min="1" max="1" width="67.28515625" style="365" customWidth="1"/>
    <col min="2" max="2" width="12.85546875" style="365" bestFit="1" customWidth="1"/>
    <col min="3" max="3" width="7.85546875" style="366" customWidth="1"/>
    <col min="4" max="5" width="8.42578125" style="366" customWidth="1"/>
    <col min="6" max="6" width="14.85546875" style="365" customWidth="1"/>
    <col min="7" max="7" width="13.7109375" style="365" bestFit="1" customWidth="1"/>
    <col min="8" max="8" width="11" style="365" customWidth="1"/>
    <col min="9" max="10" width="13.140625" style="365" bestFit="1" customWidth="1"/>
    <col min="11" max="12" width="10" style="365" bestFit="1" customWidth="1"/>
    <col min="13" max="16384" width="9.140625" style="365"/>
  </cols>
  <sheetData>
    <row r="1" spans="1:12" x14ac:dyDescent="0.25">
      <c r="C1" s="348"/>
      <c r="D1" s="348"/>
      <c r="F1" s="367"/>
      <c r="H1" s="367" t="s">
        <v>1734</v>
      </c>
    </row>
    <row r="2" spans="1:12" x14ac:dyDescent="0.25">
      <c r="C2" s="348"/>
      <c r="D2" s="348"/>
      <c r="F2" s="367"/>
      <c r="H2" s="2" t="s">
        <v>1</v>
      </c>
    </row>
    <row r="3" spans="1:12" x14ac:dyDescent="0.25">
      <c r="C3" s="348"/>
      <c r="D3" s="348"/>
      <c r="F3" s="367"/>
      <c r="H3" s="367" t="s">
        <v>2</v>
      </c>
    </row>
    <row r="4" spans="1:12" x14ac:dyDescent="0.25">
      <c r="C4" s="348"/>
      <c r="D4" s="348"/>
      <c r="F4" s="367"/>
      <c r="H4" s="367" t="s">
        <v>37</v>
      </c>
    </row>
    <row r="6" spans="1:12" x14ac:dyDescent="0.2">
      <c r="A6" s="368" t="s">
        <v>1735</v>
      </c>
      <c r="B6" s="368"/>
      <c r="C6" s="368"/>
      <c r="D6" s="368"/>
      <c r="E6" s="368"/>
      <c r="F6" s="368"/>
      <c r="G6" s="368"/>
      <c r="H6" s="368"/>
    </row>
    <row r="7" spans="1:12" x14ac:dyDescent="0.2">
      <c r="A7" s="368" t="s">
        <v>1736</v>
      </c>
      <c r="B7" s="368"/>
      <c r="C7" s="368"/>
      <c r="D7" s="368"/>
      <c r="E7" s="368"/>
      <c r="F7" s="368"/>
      <c r="G7" s="368"/>
      <c r="H7" s="368"/>
    </row>
    <row r="8" spans="1:12" x14ac:dyDescent="0.2">
      <c r="A8" s="369" t="s">
        <v>1737</v>
      </c>
      <c r="B8" s="369"/>
      <c r="C8" s="369"/>
      <c r="D8" s="369"/>
      <c r="E8" s="369"/>
      <c r="F8" s="369"/>
      <c r="G8" s="369"/>
      <c r="H8" s="369"/>
    </row>
    <row r="9" spans="1:12" x14ac:dyDescent="0.2">
      <c r="A9" s="369" t="s">
        <v>1649</v>
      </c>
      <c r="B9" s="369"/>
      <c r="C9" s="369"/>
      <c r="D9" s="369"/>
      <c r="E9" s="369"/>
      <c r="F9" s="369"/>
      <c r="G9" s="369"/>
      <c r="H9" s="369"/>
    </row>
    <row r="10" spans="1:12" x14ac:dyDescent="0.2">
      <c r="A10" s="370"/>
      <c r="B10" s="370"/>
      <c r="C10" s="370"/>
      <c r="D10" s="370"/>
      <c r="E10" s="370"/>
    </row>
    <row r="11" spans="1:12" x14ac:dyDescent="0.2">
      <c r="H11" s="371" t="s">
        <v>1738</v>
      </c>
    </row>
    <row r="12" spans="1:12" s="366" customFormat="1" ht="47.25" x14ac:dyDescent="0.2">
      <c r="A12" s="372" t="s">
        <v>5</v>
      </c>
      <c r="B12" s="372" t="s">
        <v>1739</v>
      </c>
      <c r="C12" s="372" t="s">
        <v>1740</v>
      </c>
      <c r="D12" s="372" t="s">
        <v>687</v>
      </c>
      <c r="E12" s="372" t="s">
        <v>688</v>
      </c>
      <c r="F12" s="373" t="s">
        <v>6</v>
      </c>
      <c r="G12" s="372" t="s">
        <v>43</v>
      </c>
      <c r="H12" s="374" t="s">
        <v>1741</v>
      </c>
    </row>
    <row r="13" spans="1:12" s="377" customFormat="1" ht="11.25" x14ac:dyDescent="0.2">
      <c r="A13" s="375" t="s">
        <v>1742</v>
      </c>
      <c r="B13" s="375" t="s">
        <v>1743</v>
      </c>
      <c r="C13" s="375" t="s">
        <v>1744</v>
      </c>
      <c r="D13" s="375" t="s">
        <v>1745</v>
      </c>
      <c r="E13" s="375" t="s">
        <v>1746</v>
      </c>
      <c r="F13" s="375" t="s">
        <v>1747</v>
      </c>
      <c r="G13" s="375" t="s">
        <v>1748</v>
      </c>
      <c r="H13" s="375" t="s">
        <v>1749</v>
      </c>
      <c r="I13" s="376"/>
      <c r="J13" s="376"/>
    </row>
    <row r="14" spans="1:12" s="380" customFormat="1" ht="10.5" x14ac:dyDescent="0.2">
      <c r="A14" s="280" t="s">
        <v>691</v>
      </c>
      <c r="B14" s="317"/>
      <c r="C14" s="317"/>
      <c r="D14" s="317"/>
      <c r="E14" s="317"/>
      <c r="F14" s="378">
        <f>+F16+F49+F57+F67+F126+F137+F144+F266+F324+F407+F454+F493+F516+F528+F534+F538+F553+F608+F667+F685+F714+F735+F745+F749+F760+F766+F772+F789+F791+F795+F808+F813+F816+F827+F836+F842+F853+F856+F872+F893</f>
        <v>48341039.899999999</v>
      </c>
      <c r="G14" s="378">
        <f>+G16+G49+G57+G67+G126+G137+G144+G266+G324+G407+G454+G493+G516+G528+G534+G538+G553+G608+G667+G685+G714+G735+G745+G749+G760+G766+G772+G789+G791+G795+G808+G813+G816+G827+G836+G842+G853+G856+G872+G893</f>
        <v>46270849.600000016</v>
      </c>
      <c r="H14" s="378">
        <f>+G14/F14*100</f>
        <v>95.717530478693774</v>
      </c>
      <c r="I14" s="379"/>
      <c r="J14" s="379"/>
      <c r="K14" s="319"/>
      <c r="L14" s="319"/>
    </row>
    <row r="15" spans="1:12" s="382" customFormat="1" ht="11.25" x14ac:dyDescent="0.2">
      <c r="A15" s="286"/>
      <c r="B15" s="322"/>
      <c r="C15" s="322"/>
      <c r="D15" s="322"/>
      <c r="E15" s="322"/>
      <c r="F15" s="381"/>
      <c r="G15" s="381"/>
      <c r="H15" s="381"/>
    </row>
    <row r="16" spans="1:12" s="380" customFormat="1" ht="21" x14ac:dyDescent="0.2">
      <c r="A16" s="280" t="s">
        <v>1469</v>
      </c>
      <c r="B16" s="293">
        <v>100000000</v>
      </c>
      <c r="C16" s="294"/>
      <c r="D16" s="292"/>
      <c r="E16" s="292"/>
      <c r="F16" s="378">
        <v>1727263.9</v>
      </c>
      <c r="G16" s="378">
        <v>1719943.9</v>
      </c>
      <c r="H16" s="378">
        <f t="shared" ref="H16:H79" si="0">+G16/F16*100</f>
        <v>99.576208360517455</v>
      </c>
      <c r="I16" s="379"/>
      <c r="K16" s="366"/>
    </row>
    <row r="17" spans="1:9" s="382" customFormat="1" ht="22.5" x14ac:dyDescent="0.2">
      <c r="A17" s="383" t="s">
        <v>1477</v>
      </c>
      <c r="B17" s="297">
        <v>110000000</v>
      </c>
      <c r="C17" s="298"/>
      <c r="D17" s="296"/>
      <c r="E17" s="296"/>
      <c r="F17" s="384">
        <v>1011376.5</v>
      </c>
      <c r="G17" s="384">
        <v>1007483.9</v>
      </c>
      <c r="H17" s="384">
        <f t="shared" si="0"/>
        <v>99.615118603210576</v>
      </c>
      <c r="I17" s="376"/>
    </row>
    <row r="18" spans="1:9" s="382" customFormat="1" ht="11.25" x14ac:dyDescent="0.2">
      <c r="A18" s="383" t="s">
        <v>1518</v>
      </c>
      <c r="B18" s="297">
        <v>110051350</v>
      </c>
      <c r="C18" s="298">
        <v>322</v>
      </c>
      <c r="D18" s="296">
        <v>10</v>
      </c>
      <c r="E18" s="296">
        <v>3</v>
      </c>
      <c r="F18" s="384">
        <v>8936.6</v>
      </c>
      <c r="G18" s="384">
        <v>8936.6</v>
      </c>
      <c r="H18" s="384">
        <f t="shared" si="0"/>
        <v>100</v>
      </c>
      <c r="I18" s="376"/>
    </row>
    <row r="19" spans="1:9" s="382" customFormat="1" ht="22.5" x14ac:dyDescent="0.2">
      <c r="A19" s="383" t="s">
        <v>1750</v>
      </c>
      <c r="B19" s="297">
        <v>110051370</v>
      </c>
      <c r="C19" s="298">
        <v>313</v>
      </c>
      <c r="D19" s="296">
        <v>10</v>
      </c>
      <c r="E19" s="296">
        <v>3</v>
      </c>
      <c r="F19" s="384">
        <v>163.30000000000001</v>
      </c>
      <c r="G19" s="384">
        <v>163.30000000000001</v>
      </c>
      <c r="H19" s="384">
        <f t="shared" si="0"/>
        <v>100</v>
      </c>
      <c r="I19" s="376"/>
    </row>
    <row r="20" spans="1:9" s="382" customFormat="1" ht="11.25" x14ac:dyDescent="0.2">
      <c r="A20" s="383" t="s">
        <v>1518</v>
      </c>
      <c r="B20" s="297">
        <v>110051760</v>
      </c>
      <c r="C20" s="298">
        <v>322</v>
      </c>
      <c r="D20" s="296">
        <v>10</v>
      </c>
      <c r="E20" s="296">
        <v>3</v>
      </c>
      <c r="F20" s="384">
        <v>24634.400000000001</v>
      </c>
      <c r="G20" s="384">
        <v>24634.400000000001</v>
      </c>
      <c r="H20" s="384">
        <f t="shared" si="0"/>
        <v>100</v>
      </c>
      <c r="I20" s="376"/>
    </row>
    <row r="21" spans="1:9" s="382" customFormat="1" ht="11.25" x14ac:dyDescent="0.2">
      <c r="A21" s="383" t="s">
        <v>1751</v>
      </c>
      <c r="B21" s="297">
        <v>110052500</v>
      </c>
      <c r="C21" s="298">
        <v>530</v>
      </c>
      <c r="D21" s="296">
        <v>10</v>
      </c>
      <c r="E21" s="296">
        <v>3</v>
      </c>
      <c r="F21" s="384">
        <v>204688.5</v>
      </c>
      <c r="G21" s="384">
        <v>204688.5</v>
      </c>
      <c r="H21" s="384">
        <f t="shared" si="0"/>
        <v>100</v>
      </c>
      <c r="I21" s="376"/>
    </row>
    <row r="22" spans="1:9" s="382" customFormat="1" ht="22.5" x14ac:dyDescent="0.2">
      <c r="A22" s="383" t="s">
        <v>1750</v>
      </c>
      <c r="B22" s="297">
        <v>110052800</v>
      </c>
      <c r="C22" s="298">
        <v>313</v>
      </c>
      <c r="D22" s="296">
        <v>10</v>
      </c>
      <c r="E22" s="296">
        <v>3</v>
      </c>
      <c r="F22" s="384">
        <v>40.1</v>
      </c>
      <c r="G22" s="384">
        <v>40.1</v>
      </c>
      <c r="H22" s="384">
        <f t="shared" si="0"/>
        <v>100</v>
      </c>
      <c r="I22" s="376"/>
    </row>
    <row r="23" spans="1:9" s="382" customFormat="1" ht="11.25" x14ac:dyDescent="0.2">
      <c r="A23" s="383" t="s">
        <v>1751</v>
      </c>
      <c r="B23" s="297">
        <v>110076030</v>
      </c>
      <c r="C23" s="298">
        <v>530</v>
      </c>
      <c r="D23" s="296">
        <v>10</v>
      </c>
      <c r="E23" s="296">
        <v>3</v>
      </c>
      <c r="F23" s="384">
        <v>315757.3</v>
      </c>
      <c r="G23" s="384">
        <v>315757.09999999998</v>
      </c>
      <c r="H23" s="384">
        <f t="shared" si="0"/>
        <v>99.999936660213393</v>
      </c>
      <c r="I23" s="376"/>
    </row>
    <row r="24" spans="1:9" s="382" customFormat="1" ht="11.25" x14ac:dyDescent="0.2">
      <c r="A24" s="383" t="s">
        <v>1751</v>
      </c>
      <c r="B24" s="297">
        <v>110076040</v>
      </c>
      <c r="C24" s="298">
        <v>530</v>
      </c>
      <c r="D24" s="296">
        <v>10</v>
      </c>
      <c r="E24" s="296">
        <v>6</v>
      </c>
      <c r="F24" s="384">
        <v>29104.7</v>
      </c>
      <c r="G24" s="384">
        <v>29054.7</v>
      </c>
      <c r="H24" s="384">
        <f t="shared" si="0"/>
        <v>99.828206440884117</v>
      </c>
      <c r="I24" s="376"/>
    </row>
    <row r="25" spans="1:9" s="382" customFormat="1" ht="11.25" x14ac:dyDescent="0.2">
      <c r="A25" s="383" t="s">
        <v>1751</v>
      </c>
      <c r="B25" s="297">
        <v>110076060</v>
      </c>
      <c r="C25" s="298">
        <v>530</v>
      </c>
      <c r="D25" s="296">
        <v>10</v>
      </c>
      <c r="E25" s="296">
        <v>3</v>
      </c>
      <c r="F25" s="384">
        <v>146969.79999999999</v>
      </c>
      <c r="G25" s="384">
        <v>146318.70000000001</v>
      </c>
      <c r="H25" s="384">
        <f t="shared" si="0"/>
        <v>99.556983815722703</v>
      </c>
      <c r="I25" s="376"/>
    </row>
    <row r="26" spans="1:9" s="382" customFormat="1" ht="11.25" x14ac:dyDescent="0.2">
      <c r="A26" s="383" t="s">
        <v>1751</v>
      </c>
      <c r="B26" s="297">
        <v>110076080</v>
      </c>
      <c r="C26" s="298">
        <v>530</v>
      </c>
      <c r="D26" s="296">
        <v>10</v>
      </c>
      <c r="E26" s="296">
        <v>3</v>
      </c>
      <c r="F26" s="384">
        <v>1175.9000000000001</v>
      </c>
      <c r="G26" s="384">
        <v>1170.4000000000001</v>
      </c>
      <c r="H26" s="384">
        <f t="shared" si="0"/>
        <v>99.53227315247895</v>
      </c>
      <c r="I26" s="376"/>
    </row>
    <row r="27" spans="1:9" s="382" customFormat="1" ht="11.25" x14ac:dyDescent="0.2">
      <c r="A27" s="383" t="s">
        <v>1751</v>
      </c>
      <c r="B27" s="297">
        <v>110076120</v>
      </c>
      <c r="C27" s="298">
        <v>530</v>
      </c>
      <c r="D27" s="296">
        <v>10</v>
      </c>
      <c r="E27" s="296">
        <v>3</v>
      </c>
      <c r="F27" s="384">
        <v>5485.6</v>
      </c>
      <c r="G27" s="384">
        <v>5240</v>
      </c>
      <c r="H27" s="384">
        <f t="shared" si="0"/>
        <v>95.522823392153995</v>
      </c>
      <c r="I27" s="376"/>
    </row>
    <row r="28" spans="1:9" s="382" customFormat="1" ht="11.25" x14ac:dyDescent="0.2">
      <c r="A28" s="383" t="s">
        <v>1752</v>
      </c>
      <c r="B28" s="297" t="s">
        <v>1487</v>
      </c>
      <c r="C28" s="298">
        <v>244</v>
      </c>
      <c r="D28" s="296">
        <v>10</v>
      </c>
      <c r="E28" s="296">
        <v>3</v>
      </c>
      <c r="F28" s="384">
        <v>9500</v>
      </c>
      <c r="G28" s="384">
        <v>9415.6</v>
      </c>
      <c r="H28" s="384">
        <f t="shared" si="0"/>
        <v>99.111578947368429</v>
      </c>
      <c r="I28" s="376"/>
    </row>
    <row r="29" spans="1:9" s="382" customFormat="1" ht="22.5" x14ac:dyDescent="0.2">
      <c r="A29" s="383" t="s">
        <v>1750</v>
      </c>
      <c r="B29" s="297" t="s">
        <v>1487</v>
      </c>
      <c r="C29" s="298">
        <v>313</v>
      </c>
      <c r="D29" s="296">
        <v>10</v>
      </c>
      <c r="E29" s="296">
        <v>3</v>
      </c>
      <c r="F29" s="384">
        <v>159559.20000000001</v>
      </c>
      <c r="G29" s="384">
        <v>159515</v>
      </c>
      <c r="H29" s="384">
        <f t="shared" si="0"/>
        <v>99.972298682871312</v>
      </c>
      <c r="I29" s="376"/>
    </row>
    <row r="30" spans="1:9" s="382" customFormat="1" ht="11.25" x14ac:dyDescent="0.2">
      <c r="A30" s="383" t="s">
        <v>1753</v>
      </c>
      <c r="B30" s="297" t="s">
        <v>1487</v>
      </c>
      <c r="C30" s="298">
        <v>340</v>
      </c>
      <c r="D30" s="296">
        <v>10</v>
      </c>
      <c r="E30" s="296">
        <v>3</v>
      </c>
      <c r="F30" s="384">
        <v>16586.2</v>
      </c>
      <c r="G30" s="384">
        <v>14974.5</v>
      </c>
      <c r="H30" s="384">
        <f t="shared" si="0"/>
        <v>90.282885772509673</v>
      </c>
      <c r="I30" s="376"/>
    </row>
    <row r="31" spans="1:9" s="382" customFormat="1" ht="33.75" x14ac:dyDescent="0.2">
      <c r="A31" s="383" t="s">
        <v>1754</v>
      </c>
      <c r="B31" s="297" t="s">
        <v>1487</v>
      </c>
      <c r="C31" s="298">
        <v>811</v>
      </c>
      <c r="D31" s="296">
        <v>10</v>
      </c>
      <c r="E31" s="296">
        <v>3</v>
      </c>
      <c r="F31" s="384">
        <v>1823.4</v>
      </c>
      <c r="G31" s="384">
        <v>623.5</v>
      </c>
      <c r="H31" s="384">
        <f t="shared" si="0"/>
        <v>34.194362180541845</v>
      </c>
      <c r="I31" s="376"/>
    </row>
    <row r="32" spans="1:9" s="382" customFormat="1" ht="33.75" x14ac:dyDescent="0.2">
      <c r="A32" s="383" t="s">
        <v>1755</v>
      </c>
      <c r="B32" s="297" t="s">
        <v>1487</v>
      </c>
      <c r="C32" s="298">
        <v>813</v>
      </c>
      <c r="D32" s="296">
        <v>10</v>
      </c>
      <c r="E32" s="296">
        <v>3</v>
      </c>
      <c r="F32" s="384">
        <v>86523.8</v>
      </c>
      <c r="G32" s="384">
        <v>86523.8</v>
      </c>
      <c r="H32" s="384">
        <f t="shared" si="0"/>
        <v>100</v>
      </c>
      <c r="I32" s="376"/>
    </row>
    <row r="33" spans="1:9" s="382" customFormat="1" ht="11.25" x14ac:dyDescent="0.2">
      <c r="A33" s="383" t="s">
        <v>1751</v>
      </c>
      <c r="B33" s="297" t="s">
        <v>1489</v>
      </c>
      <c r="C33" s="298">
        <v>530</v>
      </c>
      <c r="D33" s="296">
        <v>10</v>
      </c>
      <c r="E33" s="296">
        <v>3</v>
      </c>
      <c r="F33" s="384">
        <v>427.7</v>
      </c>
      <c r="G33" s="384">
        <v>427.7</v>
      </c>
      <c r="H33" s="384">
        <f t="shared" si="0"/>
        <v>100</v>
      </c>
      <c r="I33" s="376"/>
    </row>
    <row r="34" spans="1:9" s="382" customFormat="1" ht="22.5" x14ac:dyDescent="0.2">
      <c r="A34" s="383" t="s">
        <v>1470</v>
      </c>
      <c r="B34" s="297">
        <v>120000000</v>
      </c>
      <c r="C34" s="298"/>
      <c r="D34" s="296"/>
      <c r="E34" s="296"/>
      <c r="F34" s="384">
        <v>714537.4</v>
      </c>
      <c r="G34" s="384">
        <v>711110</v>
      </c>
      <c r="H34" s="384">
        <f t="shared" si="0"/>
        <v>99.520333015458675</v>
      </c>
      <c r="I34" s="376"/>
    </row>
    <row r="35" spans="1:9" s="382" customFormat="1" ht="22.5" x14ac:dyDescent="0.2">
      <c r="A35" s="383" t="s">
        <v>1471</v>
      </c>
      <c r="B35" s="297">
        <v>120200000</v>
      </c>
      <c r="C35" s="298"/>
      <c r="D35" s="296"/>
      <c r="E35" s="296"/>
      <c r="F35" s="384">
        <v>556695.6</v>
      </c>
      <c r="G35" s="384">
        <v>553268.19999999995</v>
      </c>
      <c r="H35" s="384">
        <f t="shared" si="0"/>
        <v>99.384331401218191</v>
      </c>
      <c r="I35" s="376"/>
    </row>
    <row r="36" spans="1:9" s="382" customFormat="1" ht="11.25" x14ac:dyDescent="0.2">
      <c r="A36" s="383" t="s">
        <v>1752</v>
      </c>
      <c r="B36" s="297">
        <v>120200280</v>
      </c>
      <c r="C36" s="298">
        <v>244</v>
      </c>
      <c r="D36" s="296">
        <v>10</v>
      </c>
      <c r="E36" s="296">
        <v>3</v>
      </c>
      <c r="F36" s="384">
        <v>672.1</v>
      </c>
      <c r="G36" s="384">
        <v>514.70000000000005</v>
      </c>
      <c r="H36" s="384">
        <f t="shared" si="0"/>
        <v>76.580865942568082</v>
      </c>
      <c r="I36" s="376"/>
    </row>
    <row r="37" spans="1:9" s="382" customFormat="1" ht="22.5" x14ac:dyDescent="0.2">
      <c r="A37" s="383" t="s">
        <v>1750</v>
      </c>
      <c r="B37" s="297">
        <v>120200280</v>
      </c>
      <c r="C37" s="298">
        <v>313</v>
      </c>
      <c r="D37" s="296">
        <v>10</v>
      </c>
      <c r="E37" s="296">
        <v>3</v>
      </c>
      <c r="F37" s="384">
        <v>796.5</v>
      </c>
      <c r="G37" s="384">
        <v>783.5</v>
      </c>
      <c r="H37" s="384">
        <f t="shared" si="0"/>
        <v>98.36785938480854</v>
      </c>
      <c r="I37" s="376"/>
    </row>
    <row r="38" spans="1:9" s="382" customFormat="1" ht="22.5" x14ac:dyDescent="0.2">
      <c r="A38" s="383" t="s">
        <v>1756</v>
      </c>
      <c r="B38" s="297">
        <v>120200280</v>
      </c>
      <c r="C38" s="298">
        <v>321</v>
      </c>
      <c r="D38" s="296">
        <v>10</v>
      </c>
      <c r="E38" s="296">
        <v>3</v>
      </c>
      <c r="F38" s="384">
        <v>55.1</v>
      </c>
      <c r="G38" s="384">
        <v>54.9</v>
      </c>
      <c r="H38" s="384">
        <f t="shared" si="0"/>
        <v>99.637023593466424</v>
      </c>
      <c r="I38" s="376"/>
    </row>
    <row r="39" spans="1:9" s="382" customFormat="1" ht="22.5" x14ac:dyDescent="0.2">
      <c r="A39" s="383" t="s">
        <v>1757</v>
      </c>
      <c r="B39" s="297">
        <v>120200280</v>
      </c>
      <c r="C39" s="298">
        <v>323</v>
      </c>
      <c r="D39" s="296">
        <v>10</v>
      </c>
      <c r="E39" s="296">
        <v>3</v>
      </c>
      <c r="F39" s="384">
        <v>95.1</v>
      </c>
      <c r="G39" s="384">
        <v>0</v>
      </c>
      <c r="H39" s="384">
        <f t="shared" si="0"/>
        <v>0</v>
      </c>
      <c r="I39" s="376"/>
    </row>
    <row r="40" spans="1:9" s="382" customFormat="1" ht="22.5" x14ac:dyDescent="0.2">
      <c r="A40" s="383" t="s">
        <v>1758</v>
      </c>
      <c r="B40" s="297">
        <v>120200280</v>
      </c>
      <c r="C40" s="298">
        <v>414</v>
      </c>
      <c r="D40" s="296">
        <v>10</v>
      </c>
      <c r="E40" s="296">
        <v>3</v>
      </c>
      <c r="F40" s="384">
        <v>7.2</v>
      </c>
      <c r="G40" s="384">
        <v>0</v>
      </c>
      <c r="H40" s="384">
        <f t="shared" si="0"/>
        <v>0</v>
      </c>
      <c r="I40" s="376"/>
    </row>
    <row r="41" spans="1:9" s="382" customFormat="1" ht="33.75" x14ac:dyDescent="0.2">
      <c r="A41" s="383" t="s">
        <v>1759</v>
      </c>
      <c r="B41" s="297">
        <v>120240591</v>
      </c>
      <c r="C41" s="298">
        <v>611</v>
      </c>
      <c r="D41" s="296">
        <v>10</v>
      </c>
      <c r="E41" s="296">
        <v>2</v>
      </c>
      <c r="F41" s="384">
        <v>411173.3</v>
      </c>
      <c r="G41" s="384">
        <v>409646.8</v>
      </c>
      <c r="H41" s="384">
        <f t="shared" si="0"/>
        <v>99.628745348980587</v>
      </c>
      <c r="I41" s="376"/>
    </row>
    <row r="42" spans="1:9" s="382" customFormat="1" ht="33.75" x14ac:dyDescent="0.2">
      <c r="A42" s="383" t="s">
        <v>1759</v>
      </c>
      <c r="B42" s="297">
        <v>120240592</v>
      </c>
      <c r="C42" s="298">
        <v>611</v>
      </c>
      <c r="D42" s="296">
        <v>10</v>
      </c>
      <c r="E42" s="296">
        <v>2</v>
      </c>
      <c r="F42" s="384">
        <v>34013.300000000003</v>
      </c>
      <c r="G42" s="384">
        <v>32385.3</v>
      </c>
      <c r="H42" s="384">
        <f t="shared" si="0"/>
        <v>95.213637018460417</v>
      </c>
      <c r="I42" s="376"/>
    </row>
    <row r="43" spans="1:9" s="382" customFormat="1" ht="11.25" x14ac:dyDescent="0.2">
      <c r="A43" s="383" t="s">
        <v>1760</v>
      </c>
      <c r="B43" s="297" t="s">
        <v>1474</v>
      </c>
      <c r="C43" s="298">
        <v>612</v>
      </c>
      <c r="D43" s="296">
        <v>10</v>
      </c>
      <c r="E43" s="296">
        <v>2</v>
      </c>
      <c r="F43" s="384">
        <v>102955.6</v>
      </c>
      <c r="G43" s="384">
        <v>102955.6</v>
      </c>
      <c r="H43" s="384">
        <f t="shared" si="0"/>
        <v>100</v>
      </c>
      <c r="I43" s="376"/>
    </row>
    <row r="44" spans="1:9" s="382" customFormat="1" ht="11.25" x14ac:dyDescent="0.2">
      <c r="A44" s="383" t="s">
        <v>1760</v>
      </c>
      <c r="B44" s="297" t="s">
        <v>1475</v>
      </c>
      <c r="C44" s="298">
        <v>612</v>
      </c>
      <c r="D44" s="296">
        <v>10</v>
      </c>
      <c r="E44" s="296">
        <v>2</v>
      </c>
      <c r="F44" s="384">
        <v>6927.4</v>
      </c>
      <c r="G44" s="384">
        <v>6927.4</v>
      </c>
      <c r="H44" s="384">
        <f t="shared" si="0"/>
        <v>100</v>
      </c>
      <c r="I44" s="376"/>
    </row>
    <row r="45" spans="1:9" s="382" customFormat="1" ht="22.5" x14ac:dyDescent="0.2">
      <c r="A45" s="383" t="s">
        <v>1450</v>
      </c>
      <c r="B45" s="297" t="s">
        <v>1560</v>
      </c>
      <c r="C45" s="298"/>
      <c r="D45" s="296"/>
      <c r="E45" s="296"/>
      <c r="F45" s="384">
        <v>157841.79999999999</v>
      </c>
      <c r="G45" s="384">
        <v>157841.79999999999</v>
      </c>
      <c r="H45" s="384">
        <f t="shared" si="0"/>
        <v>100</v>
      </c>
      <c r="I45" s="376"/>
    </row>
    <row r="46" spans="1:9" s="382" customFormat="1" ht="22.5" x14ac:dyDescent="0.2">
      <c r="A46" s="383" t="s">
        <v>1758</v>
      </c>
      <c r="B46" s="297" t="s">
        <v>1562</v>
      </c>
      <c r="C46" s="298">
        <v>414</v>
      </c>
      <c r="D46" s="296">
        <v>10</v>
      </c>
      <c r="E46" s="296">
        <v>6</v>
      </c>
      <c r="F46" s="384">
        <v>157841.79999999999</v>
      </c>
      <c r="G46" s="384">
        <v>157841.79999999999</v>
      </c>
      <c r="H46" s="384">
        <f t="shared" si="0"/>
        <v>100</v>
      </c>
      <c r="I46" s="376"/>
    </row>
    <row r="47" spans="1:9" s="382" customFormat="1" ht="22.5" x14ac:dyDescent="0.2">
      <c r="A47" s="383" t="s">
        <v>1563</v>
      </c>
      <c r="B47" s="297">
        <v>140000000</v>
      </c>
      <c r="C47" s="298"/>
      <c r="D47" s="296"/>
      <c r="E47" s="296"/>
      <c r="F47" s="384">
        <v>1350</v>
      </c>
      <c r="G47" s="384">
        <v>1350</v>
      </c>
      <c r="H47" s="384">
        <f t="shared" si="0"/>
        <v>100</v>
      </c>
      <c r="I47" s="376"/>
    </row>
    <row r="48" spans="1:9" s="382" customFormat="1" ht="11.25" x14ac:dyDescent="0.2">
      <c r="A48" s="383" t="s">
        <v>1761</v>
      </c>
      <c r="B48" s="297">
        <v>140042270</v>
      </c>
      <c r="C48" s="298">
        <v>633</v>
      </c>
      <c r="D48" s="296">
        <v>10</v>
      </c>
      <c r="E48" s="296">
        <v>6</v>
      </c>
      <c r="F48" s="384">
        <v>1350</v>
      </c>
      <c r="G48" s="384">
        <v>1350</v>
      </c>
      <c r="H48" s="384">
        <f t="shared" si="0"/>
        <v>100</v>
      </c>
      <c r="I48" s="376"/>
    </row>
    <row r="49" spans="1:9" s="380" customFormat="1" ht="21" x14ac:dyDescent="0.2">
      <c r="A49" s="280" t="s">
        <v>776</v>
      </c>
      <c r="B49" s="293">
        <v>200000000</v>
      </c>
      <c r="C49" s="294"/>
      <c r="D49" s="296"/>
      <c r="E49" s="296"/>
      <c r="F49" s="378">
        <v>3268.9</v>
      </c>
      <c r="G49" s="378">
        <v>2695.6</v>
      </c>
      <c r="H49" s="378">
        <f t="shared" si="0"/>
        <v>82.461990271956921</v>
      </c>
      <c r="I49" s="379"/>
    </row>
    <row r="50" spans="1:9" s="382" customFormat="1" ht="11.25" x14ac:dyDescent="0.2">
      <c r="A50" s="383" t="s">
        <v>1752</v>
      </c>
      <c r="B50" s="297">
        <v>200003140</v>
      </c>
      <c r="C50" s="298">
        <v>244</v>
      </c>
      <c r="D50" s="296">
        <v>3</v>
      </c>
      <c r="E50" s="296">
        <v>14</v>
      </c>
      <c r="F50" s="384">
        <v>120</v>
      </c>
      <c r="G50" s="384">
        <v>0</v>
      </c>
      <c r="H50" s="384">
        <f t="shared" si="0"/>
        <v>0</v>
      </c>
      <c r="I50" s="376"/>
    </row>
    <row r="51" spans="1:9" s="382" customFormat="1" ht="33.75" x14ac:dyDescent="0.2">
      <c r="A51" s="383" t="s">
        <v>1762</v>
      </c>
      <c r="B51" s="297">
        <v>200003150</v>
      </c>
      <c r="C51" s="298">
        <v>123</v>
      </c>
      <c r="D51" s="296">
        <v>3</v>
      </c>
      <c r="E51" s="296">
        <v>14</v>
      </c>
      <c r="F51" s="384">
        <v>681.1</v>
      </c>
      <c r="G51" s="384">
        <v>680.2</v>
      </c>
      <c r="H51" s="384">
        <f t="shared" si="0"/>
        <v>99.867860813390109</v>
      </c>
      <c r="I51" s="376"/>
    </row>
    <row r="52" spans="1:9" s="382" customFormat="1" ht="11.25" x14ac:dyDescent="0.2">
      <c r="A52" s="383" t="s">
        <v>1752</v>
      </c>
      <c r="B52" s="297">
        <v>200003150</v>
      </c>
      <c r="C52" s="298">
        <v>244</v>
      </c>
      <c r="D52" s="296">
        <v>3</v>
      </c>
      <c r="E52" s="296">
        <v>14</v>
      </c>
      <c r="F52" s="384">
        <v>537.79999999999995</v>
      </c>
      <c r="G52" s="384">
        <v>148</v>
      </c>
      <c r="H52" s="384">
        <f t="shared" si="0"/>
        <v>27.519523986612128</v>
      </c>
      <c r="I52" s="376"/>
    </row>
    <row r="53" spans="1:9" s="382" customFormat="1" ht="33.75" x14ac:dyDescent="0.2">
      <c r="A53" s="383" t="s">
        <v>1755</v>
      </c>
      <c r="B53" s="297">
        <v>200003150</v>
      </c>
      <c r="C53" s="298">
        <v>813</v>
      </c>
      <c r="D53" s="296">
        <v>3</v>
      </c>
      <c r="E53" s="296">
        <v>14</v>
      </c>
      <c r="F53" s="384">
        <v>1000</v>
      </c>
      <c r="G53" s="384">
        <v>1000</v>
      </c>
      <c r="H53" s="384">
        <f t="shared" si="0"/>
        <v>100</v>
      </c>
      <c r="I53" s="376"/>
    </row>
    <row r="54" spans="1:9" s="382" customFormat="1" ht="11.25" x14ac:dyDescent="0.2">
      <c r="A54" s="383" t="s">
        <v>1763</v>
      </c>
      <c r="B54" s="297">
        <v>200003160</v>
      </c>
      <c r="C54" s="298">
        <v>360</v>
      </c>
      <c r="D54" s="296">
        <v>3</v>
      </c>
      <c r="E54" s="296">
        <v>14</v>
      </c>
      <c r="F54" s="384">
        <v>100</v>
      </c>
      <c r="G54" s="384">
        <v>37.4</v>
      </c>
      <c r="H54" s="384">
        <f t="shared" si="0"/>
        <v>37.4</v>
      </c>
      <c r="I54" s="376"/>
    </row>
    <row r="55" spans="1:9" s="382" customFormat="1" ht="11.25" x14ac:dyDescent="0.2">
      <c r="A55" s="383" t="s">
        <v>1752</v>
      </c>
      <c r="B55" s="297">
        <v>200003170</v>
      </c>
      <c r="C55" s="298">
        <v>244</v>
      </c>
      <c r="D55" s="296">
        <v>3</v>
      </c>
      <c r="E55" s="296">
        <v>14</v>
      </c>
      <c r="F55" s="384">
        <v>575</v>
      </c>
      <c r="G55" s="384">
        <v>575</v>
      </c>
      <c r="H55" s="384">
        <f t="shared" si="0"/>
        <v>100</v>
      </c>
      <c r="I55" s="376"/>
    </row>
    <row r="56" spans="1:9" s="382" customFormat="1" ht="22.5" x14ac:dyDescent="0.2">
      <c r="A56" s="383" t="s">
        <v>1764</v>
      </c>
      <c r="B56" s="297">
        <v>200075120</v>
      </c>
      <c r="C56" s="298">
        <v>521</v>
      </c>
      <c r="D56" s="296">
        <v>3</v>
      </c>
      <c r="E56" s="296">
        <v>14</v>
      </c>
      <c r="F56" s="384">
        <v>255</v>
      </c>
      <c r="G56" s="384">
        <v>255</v>
      </c>
      <c r="H56" s="384">
        <f t="shared" si="0"/>
        <v>100</v>
      </c>
      <c r="I56" s="376"/>
    </row>
    <row r="57" spans="1:9" s="380" customFormat="1" ht="31.5" x14ac:dyDescent="0.2">
      <c r="A57" s="280" t="s">
        <v>754</v>
      </c>
      <c r="B57" s="293">
        <v>300000000</v>
      </c>
      <c r="C57" s="294"/>
      <c r="D57" s="296"/>
      <c r="E57" s="296"/>
      <c r="F57" s="378">
        <v>18462.400000000001</v>
      </c>
      <c r="G57" s="378">
        <v>18434.5</v>
      </c>
      <c r="H57" s="378">
        <f t="shared" si="0"/>
        <v>99.848882052170893</v>
      </c>
      <c r="I57" s="379"/>
    </row>
    <row r="58" spans="1:9" s="382" customFormat="1" ht="22.5" x14ac:dyDescent="0.2">
      <c r="A58" s="383" t="s">
        <v>767</v>
      </c>
      <c r="B58" s="297">
        <v>310000000</v>
      </c>
      <c r="C58" s="298"/>
      <c r="D58" s="296"/>
      <c r="E58" s="296"/>
      <c r="F58" s="384">
        <v>14500</v>
      </c>
      <c r="G58" s="384">
        <v>14500</v>
      </c>
      <c r="H58" s="384">
        <f t="shared" si="0"/>
        <v>100</v>
      </c>
      <c r="I58" s="376"/>
    </row>
    <row r="59" spans="1:9" s="382" customFormat="1" ht="11.25" x14ac:dyDescent="0.2">
      <c r="A59" s="383" t="s">
        <v>1765</v>
      </c>
      <c r="B59" s="297">
        <v>310020230</v>
      </c>
      <c r="C59" s="298">
        <v>242</v>
      </c>
      <c r="D59" s="296">
        <v>3</v>
      </c>
      <c r="E59" s="296">
        <v>10</v>
      </c>
      <c r="F59" s="384">
        <v>14500</v>
      </c>
      <c r="G59" s="384">
        <v>14500</v>
      </c>
      <c r="H59" s="384">
        <f t="shared" si="0"/>
        <v>100</v>
      </c>
      <c r="I59" s="376"/>
    </row>
    <row r="60" spans="1:9" s="382" customFormat="1" ht="11.25" x14ac:dyDescent="0.2">
      <c r="A60" s="383" t="s">
        <v>769</v>
      </c>
      <c r="B60" s="297">
        <v>320000000</v>
      </c>
      <c r="C60" s="298"/>
      <c r="D60" s="296"/>
      <c r="E60" s="296"/>
      <c r="F60" s="384">
        <v>193.1</v>
      </c>
      <c r="G60" s="384">
        <v>193.1</v>
      </c>
      <c r="H60" s="384">
        <f t="shared" si="0"/>
        <v>100</v>
      </c>
      <c r="I60" s="376"/>
    </row>
    <row r="61" spans="1:9" s="382" customFormat="1" ht="11.25" x14ac:dyDescent="0.2">
      <c r="A61" s="383" t="s">
        <v>1752</v>
      </c>
      <c r="B61" s="297">
        <v>320020220</v>
      </c>
      <c r="C61" s="298">
        <v>244</v>
      </c>
      <c r="D61" s="296">
        <v>3</v>
      </c>
      <c r="E61" s="296">
        <v>10</v>
      </c>
      <c r="F61" s="384">
        <v>193.1</v>
      </c>
      <c r="G61" s="384">
        <v>193.1</v>
      </c>
      <c r="H61" s="384">
        <f t="shared" si="0"/>
        <v>100</v>
      </c>
      <c r="I61" s="376"/>
    </row>
    <row r="62" spans="1:9" s="382" customFormat="1" ht="33.75" x14ac:dyDescent="0.2">
      <c r="A62" s="383" t="s">
        <v>755</v>
      </c>
      <c r="B62" s="297">
        <v>330000000</v>
      </c>
      <c r="C62" s="298"/>
      <c r="D62" s="296"/>
      <c r="E62" s="296"/>
      <c r="F62" s="384">
        <v>1693.6</v>
      </c>
      <c r="G62" s="384">
        <v>1665.7</v>
      </c>
      <c r="H62" s="384">
        <f t="shared" si="0"/>
        <v>98.352621634388299</v>
      </c>
      <c r="I62" s="376"/>
    </row>
    <row r="63" spans="1:9" s="382" customFormat="1" ht="11.25" x14ac:dyDescent="0.2">
      <c r="A63" s="383" t="s">
        <v>1765</v>
      </c>
      <c r="B63" s="297">
        <v>330020200</v>
      </c>
      <c r="C63" s="298">
        <v>242</v>
      </c>
      <c r="D63" s="296">
        <v>3</v>
      </c>
      <c r="E63" s="296">
        <v>9</v>
      </c>
      <c r="F63" s="384">
        <v>1693.6</v>
      </c>
      <c r="G63" s="384">
        <v>1665.7</v>
      </c>
      <c r="H63" s="384">
        <f t="shared" si="0"/>
        <v>98.352621634388299</v>
      </c>
      <c r="I63" s="376"/>
    </row>
    <row r="64" spans="1:9" s="382" customFormat="1" ht="11.25" x14ac:dyDescent="0.2">
      <c r="A64" s="383" t="s">
        <v>757</v>
      </c>
      <c r="B64" s="297">
        <v>340000000</v>
      </c>
      <c r="C64" s="298"/>
      <c r="D64" s="296"/>
      <c r="E64" s="296"/>
      <c r="F64" s="384">
        <v>2075.6999999999998</v>
      </c>
      <c r="G64" s="384">
        <v>2075.6999999999998</v>
      </c>
      <c r="H64" s="384">
        <f t="shared" si="0"/>
        <v>100</v>
      </c>
      <c r="I64" s="376"/>
    </row>
    <row r="65" spans="1:9" s="382" customFormat="1" ht="11.25" x14ac:dyDescent="0.2">
      <c r="A65" s="383" t="s">
        <v>1765</v>
      </c>
      <c r="B65" s="297">
        <v>340020200</v>
      </c>
      <c r="C65" s="298">
        <v>242</v>
      </c>
      <c r="D65" s="296">
        <v>3</v>
      </c>
      <c r="E65" s="296">
        <v>9</v>
      </c>
      <c r="F65" s="384">
        <v>69.2</v>
      </c>
      <c r="G65" s="384">
        <v>69.2</v>
      </c>
      <c r="H65" s="384">
        <f t="shared" si="0"/>
        <v>100</v>
      </c>
      <c r="I65" s="376"/>
    </row>
    <row r="66" spans="1:9" s="382" customFormat="1" ht="11.25" x14ac:dyDescent="0.2">
      <c r="A66" s="383" t="s">
        <v>1752</v>
      </c>
      <c r="B66" s="297">
        <v>340020200</v>
      </c>
      <c r="C66" s="298">
        <v>244</v>
      </c>
      <c r="D66" s="296">
        <v>3</v>
      </c>
      <c r="E66" s="296">
        <v>9</v>
      </c>
      <c r="F66" s="384">
        <v>2006.5</v>
      </c>
      <c r="G66" s="384">
        <v>2006.5</v>
      </c>
      <c r="H66" s="384">
        <f t="shared" si="0"/>
        <v>100</v>
      </c>
      <c r="I66" s="376"/>
    </row>
    <row r="67" spans="1:9" s="380" customFormat="1" ht="21" x14ac:dyDescent="0.2">
      <c r="A67" s="280" t="s">
        <v>801</v>
      </c>
      <c r="B67" s="293">
        <v>400000000</v>
      </c>
      <c r="C67" s="294"/>
      <c r="D67" s="296"/>
      <c r="E67" s="296"/>
      <c r="F67" s="378">
        <v>1449388.7</v>
      </c>
      <c r="G67" s="378">
        <v>1441407.6</v>
      </c>
      <c r="H67" s="378">
        <f t="shared" si="0"/>
        <v>99.449347162703845</v>
      </c>
      <c r="I67" s="379"/>
    </row>
    <row r="68" spans="1:9" s="382" customFormat="1" ht="22.5" x14ac:dyDescent="0.2">
      <c r="A68" s="383" t="s">
        <v>802</v>
      </c>
      <c r="B68" s="297">
        <v>410000000</v>
      </c>
      <c r="C68" s="298"/>
      <c r="D68" s="296"/>
      <c r="E68" s="296"/>
      <c r="F68" s="384">
        <v>500</v>
      </c>
      <c r="G68" s="384">
        <v>30.4</v>
      </c>
      <c r="H68" s="384">
        <f t="shared" si="0"/>
        <v>6.08</v>
      </c>
      <c r="I68" s="376"/>
    </row>
    <row r="69" spans="1:9" s="382" customFormat="1" ht="11.25" x14ac:dyDescent="0.2">
      <c r="A69" s="383" t="s">
        <v>1752</v>
      </c>
      <c r="B69" s="297">
        <v>410042270</v>
      </c>
      <c r="C69" s="298">
        <v>244</v>
      </c>
      <c r="D69" s="296">
        <v>4</v>
      </c>
      <c r="E69" s="296">
        <v>1</v>
      </c>
      <c r="F69" s="384">
        <v>500</v>
      </c>
      <c r="G69" s="384">
        <v>30.4</v>
      </c>
      <c r="H69" s="384">
        <f t="shared" si="0"/>
        <v>6.08</v>
      </c>
      <c r="I69" s="376"/>
    </row>
    <row r="70" spans="1:9" s="382" customFormat="1" ht="11.25" x14ac:dyDescent="0.2">
      <c r="A70" s="383" t="s">
        <v>804</v>
      </c>
      <c r="B70" s="297">
        <v>420000000</v>
      </c>
      <c r="C70" s="298"/>
      <c r="D70" s="296"/>
      <c r="E70" s="296"/>
      <c r="F70" s="384">
        <v>40406.699999999997</v>
      </c>
      <c r="G70" s="384">
        <v>34946.1</v>
      </c>
      <c r="H70" s="384">
        <f t="shared" si="0"/>
        <v>86.485904565331992</v>
      </c>
      <c r="I70" s="376"/>
    </row>
    <row r="71" spans="1:9" s="382" customFormat="1" ht="11.25" x14ac:dyDescent="0.2">
      <c r="A71" s="383" t="s">
        <v>1752</v>
      </c>
      <c r="B71" s="297">
        <v>420042260</v>
      </c>
      <c r="C71" s="298">
        <v>244</v>
      </c>
      <c r="D71" s="296">
        <v>4</v>
      </c>
      <c r="E71" s="296">
        <v>1</v>
      </c>
      <c r="F71" s="384">
        <v>794.4</v>
      </c>
      <c r="G71" s="384">
        <v>733.8</v>
      </c>
      <c r="H71" s="384">
        <f t="shared" si="0"/>
        <v>92.371601208459211</v>
      </c>
      <c r="I71" s="376"/>
    </row>
    <row r="72" spans="1:9" s="382" customFormat="1" ht="33.75" x14ac:dyDescent="0.2">
      <c r="A72" s="383" t="s">
        <v>1755</v>
      </c>
      <c r="B72" s="297">
        <v>420042260</v>
      </c>
      <c r="C72" s="298">
        <v>813</v>
      </c>
      <c r="D72" s="296">
        <v>4</v>
      </c>
      <c r="E72" s="296">
        <v>1</v>
      </c>
      <c r="F72" s="384">
        <v>5400</v>
      </c>
      <c r="G72" s="384">
        <v>0</v>
      </c>
      <c r="H72" s="384">
        <f t="shared" si="0"/>
        <v>0</v>
      </c>
      <c r="I72" s="376"/>
    </row>
    <row r="73" spans="1:9" s="382" customFormat="1" ht="22.5" x14ac:dyDescent="0.2">
      <c r="A73" s="383" t="s">
        <v>1766</v>
      </c>
      <c r="B73" s="297" t="s">
        <v>807</v>
      </c>
      <c r="C73" s="298">
        <v>631</v>
      </c>
      <c r="D73" s="296">
        <v>4</v>
      </c>
      <c r="E73" s="296">
        <v>1</v>
      </c>
      <c r="F73" s="384">
        <v>2415.8000000000002</v>
      </c>
      <c r="G73" s="384">
        <v>2415.8000000000002</v>
      </c>
      <c r="H73" s="384">
        <f t="shared" si="0"/>
        <v>100</v>
      </c>
      <c r="I73" s="376"/>
    </row>
    <row r="74" spans="1:9" s="382" customFormat="1" ht="33.75" x14ac:dyDescent="0.2">
      <c r="A74" s="383" t="s">
        <v>1754</v>
      </c>
      <c r="B74" s="297" t="s">
        <v>807</v>
      </c>
      <c r="C74" s="298">
        <v>811</v>
      </c>
      <c r="D74" s="296">
        <v>4</v>
      </c>
      <c r="E74" s="296">
        <v>1</v>
      </c>
      <c r="F74" s="384">
        <v>31796.5</v>
      </c>
      <c r="G74" s="384">
        <v>31796.5</v>
      </c>
      <c r="H74" s="384">
        <f t="shared" si="0"/>
        <v>100</v>
      </c>
      <c r="I74" s="376"/>
    </row>
    <row r="75" spans="1:9" s="382" customFormat="1" ht="11.25" x14ac:dyDescent="0.2">
      <c r="A75" s="383" t="s">
        <v>808</v>
      </c>
      <c r="B75" s="297">
        <v>430000000</v>
      </c>
      <c r="C75" s="298"/>
      <c r="D75" s="296"/>
      <c r="E75" s="296"/>
      <c r="F75" s="384">
        <v>14587.6</v>
      </c>
      <c r="G75" s="384">
        <v>14471.7</v>
      </c>
      <c r="H75" s="384">
        <f t="shared" si="0"/>
        <v>99.205489593901675</v>
      </c>
      <c r="I75" s="376"/>
    </row>
    <row r="76" spans="1:9" s="382" customFormat="1" ht="22.5" x14ac:dyDescent="0.2">
      <c r="A76" s="383" t="s">
        <v>809</v>
      </c>
      <c r="B76" s="297">
        <v>430100000</v>
      </c>
      <c r="C76" s="298"/>
      <c r="D76" s="296"/>
      <c r="E76" s="296"/>
      <c r="F76" s="384">
        <v>8234.5</v>
      </c>
      <c r="G76" s="384">
        <v>8218.5</v>
      </c>
      <c r="H76" s="384">
        <f t="shared" si="0"/>
        <v>99.805695549213667</v>
      </c>
      <c r="I76" s="376"/>
    </row>
    <row r="77" spans="1:9" s="382" customFormat="1" ht="22.5" x14ac:dyDescent="0.2">
      <c r="A77" s="383" t="s">
        <v>1756</v>
      </c>
      <c r="B77" s="297">
        <v>430142220</v>
      </c>
      <c r="C77" s="298">
        <v>321</v>
      </c>
      <c r="D77" s="296">
        <v>4</v>
      </c>
      <c r="E77" s="296">
        <v>1</v>
      </c>
      <c r="F77" s="385">
        <v>8234.5</v>
      </c>
      <c r="G77" s="385">
        <v>8218.5</v>
      </c>
      <c r="H77" s="385">
        <f t="shared" si="0"/>
        <v>99.805695549213667</v>
      </c>
      <c r="I77" s="376"/>
    </row>
    <row r="78" spans="1:9" s="382" customFormat="1" ht="11.25" x14ac:dyDescent="0.2">
      <c r="A78" s="383" t="s">
        <v>811</v>
      </c>
      <c r="B78" s="297">
        <v>430200000</v>
      </c>
      <c r="C78" s="298"/>
      <c r="D78" s="296"/>
      <c r="E78" s="296"/>
      <c r="F78" s="384">
        <v>6353.1</v>
      </c>
      <c r="G78" s="384">
        <v>6253.2</v>
      </c>
      <c r="H78" s="384">
        <f t="shared" si="0"/>
        <v>98.427539311517194</v>
      </c>
      <c r="I78" s="376"/>
    </row>
    <row r="79" spans="1:9" s="382" customFormat="1" ht="11.25" x14ac:dyDescent="0.2">
      <c r="A79" s="383" t="s">
        <v>1752</v>
      </c>
      <c r="B79" s="297">
        <v>430242220</v>
      </c>
      <c r="C79" s="298">
        <v>244</v>
      </c>
      <c r="D79" s="296">
        <v>4</v>
      </c>
      <c r="E79" s="296">
        <v>1</v>
      </c>
      <c r="F79" s="384">
        <v>6353.1</v>
      </c>
      <c r="G79" s="384">
        <v>6253.2</v>
      </c>
      <c r="H79" s="384">
        <f t="shared" si="0"/>
        <v>98.427539311517194</v>
      </c>
      <c r="I79" s="376"/>
    </row>
    <row r="80" spans="1:9" s="382" customFormat="1" ht="11.25" x14ac:dyDescent="0.2">
      <c r="A80" s="383" t="s">
        <v>1491</v>
      </c>
      <c r="B80" s="297">
        <v>440000000</v>
      </c>
      <c r="C80" s="298"/>
      <c r="D80" s="296"/>
      <c r="E80" s="296"/>
      <c r="F80" s="384">
        <v>1279018.3</v>
      </c>
      <c r="G80" s="384">
        <v>1279016.3999999999</v>
      </c>
      <c r="H80" s="384">
        <f t="shared" ref="H80:H143" si="1">+G80/F80*100</f>
        <v>99.999851448567995</v>
      </c>
      <c r="I80" s="376"/>
    </row>
    <row r="81" spans="1:9" s="382" customFormat="1" ht="11.25" x14ac:dyDescent="0.2">
      <c r="A81" s="383" t="s">
        <v>1492</v>
      </c>
      <c r="B81" s="297">
        <v>440100000</v>
      </c>
      <c r="C81" s="298"/>
      <c r="D81" s="296"/>
      <c r="E81" s="296"/>
      <c r="F81" s="384">
        <v>1279018.3</v>
      </c>
      <c r="G81" s="384">
        <v>1279016.3999999999</v>
      </c>
      <c r="H81" s="384">
        <f t="shared" si="1"/>
        <v>99.999851448567995</v>
      </c>
      <c r="I81" s="376"/>
    </row>
    <row r="82" spans="1:9" s="382" customFormat="1" ht="11.25" x14ac:dyDescent="0.2">
      <c r="A82" s="383" t="s">
        <v>1752</v>
      </c>
      <c r="B82" s="297">
        <v>440152900</v>
      </c>
      <c r="C82" s="298">
        <v>244</v>
      </c>
      <c r="D82" s="296">
        <v>10</v>
      </c>
      <c r="E82" s="296">
        <v>3</v>
      </c>
      <c r="F82" s="384">
        <v>1454.4</v>
      </c>
      <c r="G82" s="384">
        <v>1454.4</v>
      </c>
      <c r="H82" s="384">
        <f t="shared" si="1"/>
        <v>100</v>
      </c>
      <c r="I82" s="376"/>
    </row>
    <row r="83" spans="1:9" s="382" customFormat="1" ht="22.5" x14ac:dyDescent="0.2">
      <c r="A83" s="383" t="s">
        <v>1750</v>
      </c>
      <c r="B83" s="297">
        <v>440152900</v>
      </c>
      <c r="C83" s="298">
        <v>313</v>
      </c>
      <c r="D83" s="296">
        <v>10</v>
      </c>
      <c r="E83" s="296">
        <v>3</v>
      </c>
      <c r="F83" s="384">
        <v>327383.7</v>
      </c>
      <c r="G83" s="384">
        <v>327383.7</v>
      </c>
      <c r="H83" s="384">
        <f t="shared" si="1"/>
        <v>100</v>
      </c>
      <c r="I83" s="376"/>
    </row>
    <row r="84" spans="1:9" s="382" customFormat="1" ht="22.5" x14ac:dyDescent="0.2">
      <c r="A84" s="383" t="s">
        <v>1756</v>
      </c>
      <c r="B84" s="297">
        <v>440152900</v>
      </c>
      <c r="C84" s="298">
        <v>321</v>
      </c>
      <c r="D84" s="296">
        <v>10</v>
      </c>
      <c r="E84" s="296">
        <v>3</v>
      </c>
      <c r="F84" s="384">
        <v>1593.4</v>
      </c>
      <c r="G84" s="384">
        <v>1593.4</v>
      </c>
      <c r="H84" s="384">
        <f t="shared" si="1"/>
        <v>100</v>
      </c>
      <c r="I84" s="376"/>
    </row>
    <row r="85" spans="1:9" s="382" customFormat="1" ht="11.25" x14ac:dyDescent="0.2">
      <c r="A85" s="383" t="s">
        <v>1753</v>
      </c>
      <c r="B85" s="297">
        <v>440152900</v>
      </c>
      <c r="C85" s="298">
        <v>340</v>
      </c>
      <c r="D85" s="296">
        <v>10</v>
      </c>
      <c r="E85" s="296">
        <v>3</v>
      </c>
      <c r="F85" s="384">
        <v>2979.4</v>
      </c>
      <c r="G85" s="384">
        <v>2979.4</v>
      </c>
      <c r="H85" s="384">
        <f t="shared" si="1"/>
        <v>100</v>
      </c>
      <c r="I85" s="376"/>
    </row>
    <row r="86" spans="1:9" s="382" customFormat="1" ht="11.25" x14ac:dyDescent="0.2">
      <c r="A86" s="383" t="s">
        <v>1767</v>
      </c>
      <c r="B86" s="297">
        <v>440152900</v>
      </c>
      <c r="C86" s="298">
        <v>570</v>
      </c>
      <c r="D86" s="296">
        <v>10</v>
      </c>
      <c r="E86" s="296">
        <v>3</v>
      </c>
      <c r="F86" s="384">
        <v>5687.4</v>
      </c>
      <c r="G86" s="384">
        <v>5687.4</v>
      </c>
      <c r="H86" s="384">
        <f t="shared" si="1"/>
        <v>100</v>
      </c>
      <c r="I86" s="376"/>
    </row>
    <row r="87" spans="1:9" s="382" customFormat="1" ht="11.25" x14ac:dyDescent="0.2">
      <c r="A87" s="383" t="s">
        <v>1752</v>
      </c>
      <c r="B87" s="297" t="s">
        <v>1495</v>
      </c>
      <c r="C87" s="298">
        <v>244</v>
      </c>
      <c r="D87" s="296">
        <v>10</v>
      </c>
      <c r="E87" s="296">
        <v>3</v>
      </c>
      <c r="F87" s="384">
        <v>5417.6</v>
      </c>
      <c r="G87" s="384">
        <v>5417.6</v>
      </c>
      <c r="H87" s="384">
        <f t="shared" si="1"/>
        <v>100</v>
      </c>
      <c r="I87" s="376"/>
    </row>
    <row r="88" spans="1:9" s="382" customFormat="1" ht="22.5" x14ac:dyDescent="0.2">
      <c r="A88" s="383" t="s">
        <v>1750</v>
      </c>
      <c r="B88" s="297" t="s">
        <v>1495</v>
      </c>
      <c r="C88" s="298">
        <v>313</v>
      </c>
      <c r="D88" s="296">
        <v>10</v>
      </c>
      <c r="E88" s="296">
        <v>3</v>
      </c>
      <c r="F88" s="384">
        <v>934502.40000000002</v>
      </c>
      <c r="G88" s="384">
        <v>934500.5</v>
      </c>
      <c r="H88" s="384">
        <f t="shared" si="1"/>
        <v>99.999796683240191</v>
      </c>
      <c r="I88" s="376"/>
    </row>
    <row r="89" spans="1:9" s="382" customFormat="1" ht="11.25" x14ac:dyDescent="0.2">
      <c r="A89" s="383" t="s">
        <v>812</v>
      </c>
      <c r="B89" s="297">
        <v>450000000</v>
      </c>
      <c r="C89" s="298"/>
      <c r="D89" s="296"/>
      <c r="E89" s="296"/>
      <c r="F89" s="384">
        <v>95094.8</v>
      </c>
      <c r="G89" s="384">
        <v>94035.7</v>
      </c>
      <c r="H89" s="384">
        <f t="shared" si="1"/>
        <v>98.886269280759819</v>
      </c>
      <c r="I89" s="376"/>
    </row>
    <row r="90" spans="1:9" s="382" customFormat="1" ht="11.25" x14ac:dyDescent="0.2">
      <c r="A90" s="383" t="s">
        <v>1768</v>
      </c>
      <c r="B90" s="297">
        <v>450000590</v>
      </c>
      <c r="C90" s="298">
        <v>111</v>
      </c>
      <c r="D90" s="296">
        <v>4</v>
      </c>
      <c r="E90" s="296">
        <v>1</v>
      </c>
      <c r="F90" s="384">
        <v>46215.7</v>
      </c>
      <c r="G90" s="384">
        <v>46215.7</v>
      </c>
      <c r="H90" s="384">
        <f t="shared" si="1"/>
        <v>100</v>
      </c>
      <c r="I90" s="376"/>
    </row>
    <row r="91" spans="1:9" s="382" customFormat="1" ht="11.25" x14ac:dyDescent="0.2">
      <c r="A91" s="383" t="s">
        <v>1769</v>
      </c>
      <c r="B91" s="297">
        <v>450000590</v>
      </c>
      <c r="C91" s="298">
        <v>112</v>
      </c>
      <c r="D91" s="296">
        <v>4</v>
      </c>
      <c r="E91" s="296">
        <v>1</v>
      </c>
      <c r="F91" s="384">
        <v>159.9</v>
      </c>
      <c r="G91" s="384">
        <v>107.9</v>
      </c>
      <c r="H91" s="384">
        <f t="shared" si="1"/>
        <v>67.479674796747972</v>
      </c>
      <c r="I91" s="376"/>
    </row>
    <row r="92" spans="1:9" s="382" customFormat="1" ht="22.5" x14ac:dyDescent="0.2">
      <c r="A92" s="383" t="s">
        <v>1770</v>
      </c>
      <c r="B92" s="297">
        <v>450000590</v>
      </c>
      <c r="C92" s="298">
        <v>119</v>
      </c>
      <c r="D92" s="296">
        <v>4</v>
      </c>
      <c r="E92" s="296">
        <v>1</v>
      </c>
      <c r="F92" s="384">
        <v>14910.3</v>
      </c>
      <c r="G92" s="384">
        <v>14905</v>
      </c>
      <c r="H92" s="384">
        <f t="shared" si="1"/>
        <v>99.96445410219782</v>
      </c>
      <c r="I92" s="376"/>
    </row>
    <row r="93" spans="1:9" s="382" customFormat="1" ht="11.25" x14ac:dyDescent="0.2">
      <c r="A93" s="383" t="s">
        <v>1765</v>
      </c>
      <c r="B93" s="297">
        <v>450000590</v>
      </c>
      <c r="C93" s="298">
        <v>242</v>
      </c>
      <c r="D93" s="296">
        <v>4</v>
      </c>
      <c r="E93" s="296">
        <v>1</v>
      </c>
      <c r="F93" s="384">
        <v>5341</v>
      </c>
      <c r="G93" s="384">
        <v>4918.5</v>
      </c>
      <c r="H93" s="384">
        <f t="shared" si="1"/>
        <v>92.08949634899831</v>
      </c>
      <c r="I93" s="376"/>
    </row>
    <row r="94" spans="1:9" s="382" customFormat="1" ht="22.5" x14ac:dyDescent="0.2">
      <c r="A94" s="383" t="s">
        <v>1771</v>
      </c>
      <c r="B94" s="297">
        <v>450000590</v>
      </c>
      <c r="C94" s="298">
        <v>243</v>
      </c>
      <c r="D94" s="296">
        <v>4</v>
      </c>
      <c r="E94" s="296">
        <v>1</v>
      </c>
      <c r="F94" s="384">
        <v>218</v>
      </c>
      <c r="G94" s="384">
        <v>217.8</v>
      </c>
      <c r="H94" s="384">
        <f t="shared" si="1"/>
        <v>99.908256880733944</v>
      </c>
      <c r="I94" s="376"/>
    </row>
    <row r="95" spans="1:9" s="382" customFormat="1" ht="11.25" x14ac:dyDescent="0.2">
      <c r="A95" s="383" t="s">
        <v>1752</v>
      </c>
      <c r="B95" s="297">
        <v>450000590</v>
      </c>
      <c r="C95" s="298">
        <v>244</v>
      </c>
      <c r="D95" s="296">
        <v>4</v>
      </c>
      <c r="E95" s="296">
        <v>1</v>
      </c>
      <c r="F95" s="384">
        <v>13096.1</v>
      </c>
      <c r="G95" s="384">
        <v>12598.2</v>
      </c>
      <c r="H95" s="384">
        <f t="shared" si="1"/>
        <v>96.198104779285444</v>
      </c>
      <c r="I95" s="376"/>
    </row>
    <row r="96" spans="1:9" s="382" customFormat="1" ht="11.25" x14ac:dyDescent="0.2">
      <c r="A96" s="383" t="s">
        <v>1772</v>
      </c>
      <c r="B96" s="297">
        <v>450000590</v>
      </c>
      <c r="C96" s="298">
        <v>851</v>
      </c>
      <c r="D96" s="296">
        <v>4</v>
      </c>
      <c r="E96" s="296">
        <v>1</v>
      </c>
      <c r="F96" s="384">
        <v>114.5</v>
      </c>
      <c r="G96" s="384">
        <v>73.7</v>
      </c>
      <c r="H96" s="384">
        <f t="shared" si="1"/>
        <v>64.366812227074249</v>
      </c>
      <c r="I96" s="376"/>
    </row>
    <row r="97" spans="1:9" s="382" customFormat="1" ht="11.25" x14ac:dyDescent="0.2">
      <c r="A97" s="383" t="s">
        <v>1773</v>
      </c>
      <c r="B97" s="297">
        <v>450000590</v>
      </c>
      <c r="C97" s="298">
        <v>852</v>
      </c>
      <c r="D97" s="296">
        <v>4</v>
      </c>
      <c r="E97" s="296">
        <v>1</v>
      </c>
      <c r="F97" s="384">
        <v>17</v>
      </c>
      <c r="G97" s="384">
        <v>13.9</v>
      </c>
      <c r="H97" s="384">
        <f t="shared" si="1"/>
        <v>81.764705882352942</v>
      </c>
      <c r="I97" s="376"/>
    </row>
    <row r="98" spans="1:9" s="382" customFormat="1" ht="11.25" x14ac:dyDescent="0.2">
      <c r="A98" s="383" t="s">
        <v>1774</v>
      </c>
      <c r="B98" s="297">
        <v>450000590</v>
      </c>
      <c r="C98" s="298">
        <v>853</v>
      </c>
      <c r="D98" s="296">
        <v>4</v>
      </c>
      <c r="E98" s="296">
        <v>1</v>
      </c>
      <c r="F98" s="384">
        <v>63.1</v>
      </c>
      <c r="G98" s="384">
        <v>25.8</v>
      </c>
      <c r="H98" s="384">
        <f t="shared" si="1"/>
        <v>40.887480190174323</v>
      </c>
      <c r="I98" s="376"/>
    </row>
    <row r="99" spans="1:9" s="382" customFormat="1" ht="11.25" x14ac:dyDescent="0.2">
      <c r="A99" s="383" t="s">
        <v>1768</v>
      </c>
      <c r="B99" s="297">
        <v>450052900</v>
      </c>
      <c r="C99" s="298">
        <v>111</v>
      </c>
      <c r="D99" s="296">
        <v>4</v>
      </c>
      <c r="E99" s="296">
        <v>1</v>
      </c>
      <c r="F99" s="384">
        <v>739.7</v>
      </c>
      <c r="G99" s="384">
        <v>739.7</v>
      </c>
      <c r="H99" s="384">
        <f t="shared" si="1"/>
        <v>100</v>
      </c>
      <c r="I99" s="376"/>
    </row>
    <row r="100" spans="1:9" s="382" customFormat="1" ht="22.5" x14ac:dyDescent="0.2">
      <c r="A100" s="383" t="s">
        <v>1770</v>
      </c>
      <c r="B100" s="297">
        <v>450052900</v>
      </c>
      <c r="C100" s="298">
        <v>119</v>
      </c>
      <c r="D100" s="296">
        <v>4</v>
      </c>
      <c r="E100" s="296">
        <v>1</v>
      </c>
      <c r="F100" s="384">
        <v>223.5</v>
      </c>
      <c r="G100" s="384">
        <v>223.5</v>
      </c>
      <c r="H100" s="384">
        <f t="shared" si="1"/>
        <v>100</v>
      </c>
      <c r="I100" s="376"/>
    </row>
    <row r="101" spans="1:9" s="382" customFormat="1" ht="11.25" x14ac:dyDescent="0.2">
      <c r="A101" s="383" t="s">
        <v>1765</v>
      </c>
      <c r="B101" s="297">
        <v>450052900</v>
      </c>
      <c r="C101" s="298">
        <v>242</v>
      </c>
      <c r="D101" s="296">
        <v>4</v>
      </c>
      <c r="E101" s="296">
        <v>1</v>
      </c>
      <c r="F101" s="384">
        <v>1875.5</v>
      </c>
      <c r="G101" s="384">
        <v>1875.5</v>
      </c>
      <c r="H101" s="384">
        <f t="shared" si="1"/>
        <v>100</v>
      </c>
      <c r="I101" s="376"/>
    </row>
    <row r="102" spans="1:9" s="382" customFormat="1" ht="11.25" x14ac:dyDescent="0.2">
      <c r="A102" s="383" t="s">
        <v>1752</v>
      </c>
      <c r="B102" s="297">
        <v>450052900</v>
      </c>
      <c r="C102" s="298">
        <v>244</v>
      </c>
      <c r="D102" s="296">
        <v>4</v>
      </c>
      <c r="E102" s="296">
        <v>1</v>
      </c>
      <c r="F102" s="384">
        <v>2270.3000000000002</v>
      </c>
      <c r="G102" s="384">
        <v>2270.3000000000002</v>
      </c>
      <c r="H102" s="384">
        <f t="shared" si="1"/>
        <v>100</v>
      </c>
      <c r="I102" s="376"/>
    </row>
    <row r="103" spans="1:9" s="382" customFormat="1" ht="33.75" x14ac:dyDescent="0.2">
      <c r="A103" s="383" t="s">
        <v>815</v>
      </c>
      <c r="B103" s="297">
        <v>450100000</v>
      </c>
      <c r="C103" s="298"/>
      <c r="D103" s="296"/>
      <c r="E103" s="296"/>
      <c r="F103" s="384">
        <v>9850.2000000000007</v>
      </c>
      <c r="G103" s="384">
        <v>9850.2000000000007</v>
      </c>
      <c r="H103" s="384">
        <f t="shared" si="1"/>
        <v>100</v>
      </c>
      <c r="I103" s="376"/>
    </row>
    <row r="104" spans="1:9" s="382" customFormat="1" ht="11.25" x14ac:dyDescent="0.2">
      <c r="A104" s="383" t="s">
        <v>1768</v>
      </c>
      <c r="B104" s="297" t="s">
        <v>816</v>
      </c>
      <c r="C104" s="298">
        <v>111</v>
      </c>
      <c r="D104" s="296">
        <v>4</v>
      </c>
      <c r="E104" s="296">
        <v>1</v>
      </c>
      <c r="F104" s="384">
        <v>4000</v>
      </c>
      <c r="G104" s="384">
        <v>4000</v>
      </c>
      <c r="H104" s="384">
        <f t="shared" si="1"/>
        <v>100</v>
      </c>
      <c r="I104" s="376"/>
    </row>
    <row r="105" spans="1:9" s="382" customFormat="1" ht="22.5" x14ac:dyDescent="0.2">
      <c r="A105" s="383" t="s">
        <v>1770</v>
      </c>
      <c r="B105" s="297" t="s">
        <v>816</v>
      </c>
      <c r="C105" s="298">
        <v>119</v>
      </c>
      <c r="D105" s="296">
        <v>4</v>
      </c>
      <c r="E105" s="296">
        <v>1</v>
      </c>
      <c r="F105" s="384">
        <v>1208</v>
      </c>
      <c r="G105" s="384">
        <v>1208</v>
      </c>
      <c r="H105" s="384">
        <f t="shared" si="1"/>
        <v>100</v>
      </c>
      <c r="I105" s="376"/>
    </row>
    <row r="106" spans="1:9" s="382" customFormat="1" ht="11.25" x14ac:dyDescent="0.2">
      <c r="A106" s="383" t="s">
        <v>1765</v>
      </c>
      <c r="B106" s="297" t="s">
        <v>816</v>
      </c>
      <c r="C106" s="298">
        <v>242</v>
      </c>
      <c r="D106" s="296">
        <v>4</v>
      </c>
      <c r="E106" s="296">
        <v>1</v>
      </c>
      <c r="F106" s="384">
        <v>1370.5</v>
      </c>
      <c r="G106" s="384">
        <v>1370.5</v>
      </c>
      <c r="H106" s="384">
        <f t="shared" si="1"/>
        <v>100</v>
      </c>
      <c r="I106" s="376"/>
    </row>
    <row r="107" spans="1:9" s="382" customFormat="1" ht="11.25" x14ac:dyDescent="0.2">
      <c r="A107" s="383" t="s">
        <v>1752</v>
      </c>
      <c r="B107" s="297" t="s">
        <v>816</v>
      </c>
      <c r="C107" s="298">
        <v>244</v>
      </c>
      <c r="D107" s="296">
        <v>4</v>
      </c>
      <c r="E107" s="296">
        <v>1</v>
      </c>
      <c r="F107" s="384">
        <v>3271.7</v>
      </c>
      <c r="G107" s="384">
        <v>3271.7</v>
      </c>
      <c r="H107" s="384">
        <f t="shared" si="1"/>
        <v>100</v>
      </c>
      <c r="I107" s="376"/>
    </row>
    <row r="108" spans="1:9" s="382" customFormat="1" ht="11.25" x14ac:dyDescent="0.2">
      <c r="A108" s="383" t="s">
        <v>817</v>
      </c>
      <c r="B108" s="297">
        <v>460000000</v>
      </c>
      <c r="C108" s="298"/>
      <c r="D108" s="296"/>
      <c r="E108" s="296"/>
      <c r="F108" s="384">
        <v>1000</v>
      </c>
      <c r="G108" s="384">
        <v>1000</v>
      </c>
      <c r="H108" s="384">
        <f t="shared" si="1"/>
        <v>100</v>
      </c>
      <c r="I108" s="376"/>
    </row>
    <row r="109" spans="1:9" s="382" customFormat="1" ht="11.25" x14ac:dyDescent="0.2">
      <c r="A109" s="383" t="s">
        <v>1752</v>
      </c>
      <c r="B109" s="297">
        <v>460042260</v>
      </c>
      <c r="C109" s="298">
        <v>244</v>
      </c>
      <c r="D109" s="296">
        <v>4</v>
      </c>
      <c r="E109" s="296">
        <v>1</v>
      </c>
      <c r="F109" s="384">
        <v>1000</v>
      </c>
      <c r="G109" s="384">
        <v>1000</v>
      </c>
      <c r="H109" s="384">
        <f t="shared" si="1"/>
        <v>100</v>
      </c>
      <c r="I109" s="376"/>
    </row>
    <row r="110" spans="1:9" s="382" customFormat="1" ht="33.75" x14ac:dyDescent="0.2">
      <c r="A110" s="383" t="s">
        <v>819</v>
      </c>
      <c r="B110" s="297">
        <v>470000000</v>
      </c>
      <c r="C110" s="298"/>
      <c r="D110" s="296"/>
      <c r="E110" s="296"/>
      <c r="F110" s="384">
        <v>3929</v>
      </c>
      <c r="G110" s="384">
        <v>3929</v>
      </c>
      <c r="H110" s="384">
        <f t="shared" si="1"/>
        <v>100</v>
      </c>
      <c r="I110" s="376"/>
    </row>
    <row r="111" spans="1:9" s="382" customFormat="1" ht="11.25" x14ac:dyDescent="0.2">
      <c r="A111" s="383" t="s">
        <v>820</v>
      </c>
      <c r="B111" s="297" t="s">
        <v>821</v>
      </c>
      <c r="C111" s="298"/>
      <c r="D111" s="296"/>
      <c r="E111" s="296"/>
      <c r="F111" s="384">
        <v>3929</v>
      </c>
      <c r="G111" s="384">
        <v>3929</v>
      </c>
      <c r="H111" s="384">
        <f t="shared" si="1"/>
        <v>100</v>
      </c>
      <c r="I111" s="376"/>
    </row>
    <row r="112" spans="1:9" s="382" customFormat="1" ht="11.25" x14ac:dyDescent="0.2">
      <c r="A112" s="383" t="s">
        <v>1752</v>
      </c>
      <c r="B112" s="297" t="s">
        <v>823</v>
      </c>
      <c r="C112" s="298">
        <v>244</v>
      </c>
      <c r="D112" s="296">
        <v>4</v>
      </c>
      <c r="E112" s="296">
        <v>1</v>
      </c>
      <c r="F112" s="384">
        <v>1639</v>
      </c>
      <c r="G112" s="384">
        <v>1639</v>
      </c>
      <c r="H112" s="384">
        <f t="shared" si="1"/>
        <v>100</v>
      </c>
      <c r="I112" s="376"/>
    </row>
    <row r="113" spans="1:9" s="382" customFormat="1" ht="11.25" x14ac:dyDescent="0.2">
      <c r="A113" s="383" t="s">
        <v>1753</v>
      </c>
      <c r="B113" s="297" t="s">
        <v>823</v>
      </c>
      <c r="C113" s="298">
        <v>340</v>
      </c>
      <c r="D113" s="296">
        <v>10</v>
      </c>
      <c r="E113" s="296">
        <v>3</v>
      </c>
      <c r="F113" s="384">
        <v>2252.9</v>
      </c>
      <c r="G113" s="384">
        <v>2252.9</v>
      </c>
      <c r="H113" s="384">
        <f t="shared" si="1"/>
        <v>100</v>
      </c>
      <c r="I113" s="376"/>
    </row>
    <row r="114" spans="1:9" s="382" customFormat="1" ht="11.25" x14ac:dyDescent="0.2">
      <c r="A114" s="383" t="s">
        <v>1763</v>
      </c>
      <c r="B114" s="297" t="s">
        <v>823</v>
      </c>
      <c r="C114" s="298">
        <v>360</v>
      </c>
      <c r="D114" s="296">
        <v>4</v>
      </c>
      <c r="E114" s="296">
        <v>1</v>
      </c>
      <c r="F114" s="384">
        <v>37.1</v>
      </c>
      <c r="G114" s="384">
        <v>37.1</v>
      </c>
      <c r="H114" s="384">
        <f t="shared" si="1"/>
        <v>100</v>
      </c>
      <c r="I114" s="376"/>
    </row>
    <row r="115" spans="1:9" s="382" customFormat="1" ht="45" x14ac:dyDescent="0.2">
      <c r="A115" s="383" t="s">
        <v>824</v>
      </c>
      <c r="B115" s="297">
        <v>480000000</v>
      </c>
      <c r="C115" s="298"/>
      <c r="D115" s="296"/>
      <c r="E115" s="296"/>
      <c r="F115" s="384">
        <v>4163.3999999999996</v>
      </c>
      <c r="G115" s="384">
        <v>4163.3</v>
      </c>
      <c r="H115" s="384">
        <f t="shared" si="1"/>
        <v>99.997598116923683</v>
      </c>
      <c r="I115" s="376"/>
    </row>
    <row r="116" spans="1:9" s="382" customFormat="1" ht="22.5" x14ac:dyDescent="0.2">
      <c r="A116" s="383" t="s">
        <v>825</v>
      </c>
      <c r="B116" s="297" t="s">
        <v>826</v>
      </c>
      <c r="C116" s="298"/>
      <c r="D116" s="296"/>
      <c r="E116" s="296"/>
      <c r="F116" s="384">
        <v>4163.3999999999996</v>
      </c>
      <c r="G116" s="384">
        <v>4163.3</v>
      </c>
      <c r="H116" s="384">
        <f t="shared" si="1"/>
        <v>99.997598116923683</v>
      </c>
      <c r="I116" s="376"/>
    </row>
    <row r="117" spans="1:9" s="382" customFormat="1" ht="11.25" x14ac:dyDescent="0.2">
      <c r="A117" s="383" t="s">
        <v>1752</v>
      </c>
      <c r="B117" s="297" t="s">
        <v>828</v>
      </c>
      <c r="C117" s="298">
        <v>244</v>
      </c>
      <c r="D117" s="296">
        <v>4</v>
      </c>
      <c r="E117" s="296">
        <v>1</v>
      </c>
      <c r="F117" s="384">
        <v>2088.4</v>
      </c>
      <c r="G117" s="384">
        <v>2088.4</v>
      </c>
      <c r="H117" s="384">
        <f t="shared" si="1"/>
        <v>100</v>
      </c>
      <c r="I117" s="376"/>
    </row>
    <row r="118" spans="1:9" s="382" customFormat="1" ht="11.25" x14ac:dyDescent="0.2">
      <c r="A118" s="383" t="s">
        <v>1753</v>
      </c>
      <c r="B118" s="297" t="s">
        <v>828</v>
      </c>
      <c r="C118" s="298">
        <v>340</v>
      </c>
      <c r="D118" s="296">
        <v>10</v>
      </c>
      <c r="E118" s="296">
        <v>3</v>
      </c>
      <c r="F118" s="384">
        <v>2075</v>
      </c>
      <c r="G118" s="384">
        <v>2074.9</v>
      </c>
      <c r="H118" s="384">
        <f t="shared" si="1"/>
        <v>99.995180722891575</v>
      </c>
      <c r="I118" s="376"/>
    </row>
    <row r="119" spans="1:9" s="382" customFormat="1" ht="11.25" x14ac:dyDescent="0.2">
      <c r="A119" s="383" t="s">
        <v>829</v>
      </c>
      <c r="B119" s="297">
        <v>490000000</v>
      </c>
      <c r="C119" s="298"/>
      <c r="D119" s="296"/>
      <c r="E119" s="296"/>
      <c r="F119" s="384">
        <v>10688.9</v>
      </c>
      <c r="G119" s="384">
        <v>9815</v>
      </c>
      <c r="H119" s="384">
        <f t="shared" si="1"/>
        <v>91.824228872942953</v>
      </c>
      <c r="I119" s="376"/>
    </row>
    <row r="120" spans="1:9" s="382" customFormat="1" ht="22.5" x14ac:dyDescent="0.2">
      <c r="A120" s="383" t="s">
        <v>830</v>
      </c>
      <c r="B120" s="297" t="s">
        <v>831</v>
      </c>
      <c r="C120" s="298"/>
      <c r="D120" s="296"/>
      <c r="E120" s="296"/>
      <c r="F120" s="385">
        <v>10688.9</v>
      </c>
      <c r="G120" s="385">
        <v>9815</v>
      </c>
      <c r="H120" s="385">
        <f t="shared" si="1"/>
        <v>91.824228872942953</v>
      </c>
      <c r="I120" s="376"/>
    </row>
    <row r="121" spans="1:9" s="382" customFormat="1" ht="11.25" x14ac:dyDescent="0.2">
      <c r="A121" s="383" t="s">
        <v>1765</v>
      </c>
      <c r="B121" s="297" t="s">
        <v>832</v>
      </c>
      <c r="C121" s="298">
        <v>242</v>
      </c>
      <c r="D121" s="296">
        <v>4</v>
      </c>
      <c r="E121" s="296">
        <v>1</v>
      </c>
      <c r="F121" s="384">
        <v>2980.4</v>
      </c>
      <c r="G121" s="384">
        <v>2980.4</v>
      </c>
      <c r="H121" s="384">
        <f t="shared" si="1"/>
        <v>100</v>
      </c>
      <c r="I121" s="376"/>
    </row>
    <row r="122" spans="1:9" s="382" customFormat="1" ht="22.5" x14ac:dyDescent="0.2">
      <c r="A122" s="383" t="s">
        <v>1771</v>
      </c>
      <c r="B122" s="297" t="s">
        <v>832</v>
      </c>
      <c r="C122" s="298">
        <v>243</v>
      </c>
      <c r="D122" s="296">
        <v>4</v>
      </c>
      <c r="E122" s="296">
        <v>1</v>
      </c>
      <c r="F122" s="384">
        <v>5470.1</v>
      </c>
      <c r="G122" s="384">
        <v>5470.1</v>
      </c>
      <c r="H122" s="384">
        <f t="shared" si="1"/>
        <v>100</v>
      </c>
      <c r="I122" s="376"/>
    </row>
    <row r="123" spans="1:9" s="382" customFormat="1" ht="11.25" x14ac:dyDescent="0.2">
      <c r="A123" s="383" t="s">
        <v>1752</v>
      </c>
      <c r="B123" s="297" t="s">
        <v>832</v>
      </c>
      <c r="C123" s="298">
        <v>244</v>
      </c>
      <c r="D123" s="296">
        <v>4</v>
      </c>
      <c r="E123" s="296">
        <v>1</v>
      </c>
      <c r="F123" s="384">
        <v>1149.5</v>
      </c>
      <c r="G123" s="384">
        <v>1149.5</v>
      </c>
      <c r="H123" s="384">
        <f t="shared" si="1"/>
        <v>100</v>
      </c>
      <c r="I123" s="376"/>
    </row>
    <row r="124" spans="1:9" s="382" customFormat="1" ht="33.75" x14ac:dyDescent="0.2">
      <c r="A124" s="383" t="s">
        <v>1754</v>
      </c>
      <c r="B124" s="297" t="s">
        <v>833</v>
      </c>
      <c r="C124" s="298">
        <v>811</v>
      </c>
      <c r="D124" s="296">
        <v>4</v>
      </c>
      <c r="E124" s="296">
        <v>1</v>
      </c>
      <c r="F124" s="384">
        <v>550</v>
      </c>
      <c r="G124" s="384">
        <v>215</v>
      </c>
      <c r="H124" s="384">
        <f t="shared" si="1"/>
        <v>39.090909090909093</v>
      </c>
      <c r="I124" s="376"/>
    </row>
    <row r="125" spans="1:9" s="382" customFormat="1" ht="33.75" x14ac:dyDescent="0.2">
      <c r="A125" s="383" t="s">
        <v>1755</v>
      </c>
      <c r="B125" s="297" t="s">
        <v>833</v>
      </c>
      <c r="C125" s="298">
        <v>813</v>
      </c>
      <c r="D125" s="296">
        <v>4</v>
      </c>
      <c r="E125" s="296">
        <v>1</v>
      </c>
      <c r="F125" s="384">
        <v>538.9</v>
      </c>
      <c r="G125" s="384">
        <v>0</v>
      </c>
      <c r="H125" s="384">
        <f t="shared" si="1"/>
        <v>0</v>
      </c>
      <c r="I125" s="376"/>
    </row>
    <row r="126" spans="1:9" s="380" customFormat="1" ht="31.5" x14ac:dyDescent="0.2">
      <c r="A126" s="280" t="s">
        <v>1090</v>
      </c>
      <c r="B126" s="293">
        <v>500000000</v>
      </c>
      <c r="C126" s="294"/>
      <c r="D126" s="296"/>
      <c r="E126" s="296"/>
      <c r="F126" s="378">
        <v>525408.4</v>
      </c>
      <c r="G126" s="378">
        <v>439797.1</v>
      </c>
      <c r="H126" s="378">
        <f t="shared" si="1"/>
        <v>83.705761080332934</v>
      </c>
      <c r="I126" s="379"/>
    </row>
    <row r="127" spans="1:9" s="382" customFormat="1" ht="22.5" x14ac:dyDescent="0.2">
      <c r="A127" s="383" t="s">
        <v>1091</v>
      </c>
      <c r="B127" s="297">
        <v>510000000</v>
      </c>
      <c r="C127" s="298"/>
      <c r="D127" s="296"/>
      <c r="E127" s="296"/>
      <c r="F127" s="384">
        <v>351780.3</v>
      </c>
      <c r="G127" s="384">
        <v>350488.9</v>
      </c>
      <c r="H127" s="384">
        <f t="shared" si="1"/>
        <v>99.632895872793341</v>
      </c>
      <c r="I127" s="376"/>
    </row>
    <row r="128" spans="1:9" s="382" customFormat="1" ht="11.25" x14ac:dyDescent="0.2">
      <c r="A128" s="383" t="s">
        <v>1752</v>
      </c>
      <c r="B128" s="297">
        <v>510000310</v>
      </c>
      <c r="C128" s="298">
        <v>244</v>
      </c>
      <c r="D128" s="296">
        <v>5</v>
      </c>
      <c r="E128" s="296">
        <v>3</v>
      </c>
      <c r="F128" s="384">
        <v>33360.6</v>
      </c>
      <c r="G128" s="384">
        <v>32069.200000000001</v>
      </c>
      <c r="H128" s="384">
        <f t="shared" si="1"/>
        <v>96.128966505398594</v>
      </c>
      <c r="I128" s="376"/>
    </row>
    <row r="129" spans="1:9" s="382" customFormat="1" ht="22.5" x14ac:dyDescent="0.2">
      <c r="A129" s="383" t="s">
        <v>1758</v>
      </c>
      <c r="B129" s="297">
        <v>510000310</v>
      </c>
      <c r="C129" s="298">
        <v>414</v>
      </c>
      <c r="D129" s="296">
        <v>5</v>
      </c>
      <c r="E129" s="296">
        <v>2</v>
      </c>
      <c r="F129" s="384">
        <v>4550.6000000000004</v>
      </c>
      <c r="G129" s="384">
        <v>4550.6000000000004</v>
      </c>
      <c r="H129" s="384">
        <f t="shared" si="1"/>
        <v>100</v>
      </c>
      <c r="I129" s="376"/>
    </row>
    <row r="130" spans="1:9" s="382" customFormat="1" ht="11.25" x14ac:dyDescent="0.2">
      <c r="A130" s="383" t="s">
        <v>1752</v>
      </c>
      <c r="B130" s="297" t="s">
        <v>1094</v>
      </c>
      <c r="C130" s="298">
        <v>244</v>
      </c>
      <c r="D130" s="296">
        <v>5</v>
      </c>
      <c r="E130" s="296">
        <v>2</v>
      </c>
      <c r="F130" s="384">
        <v>291010.90000000002</v>
      </c>
      <c r="G130" s="384">
        <v>291010.90000000002</v>
      </c>
      <c r="H130" s="384">
        <f t="shared" si="1"/>
        <v>100</v>
      </c>
      <c r="I130" s="376"/>
    </row>
    <row r="131" spans="1:9" s="382" customFormat="1" ht="22.5" x14ac:dyDescent="0.2">
      <c r="A131" s="383" t="s">
        <v>1758</v>
      </c>
      <c r="B131" s="297" t="s">
        <v>1094</v>
      </c>
      <c r="C131" s="298">
        <v>414</v>
      </c>
      <c r="D131" s="296">
        <v>5</v>
      </c>
      <c r="E131" s="296">
        <v>2</v>
      </c>
      <c r="F131" s="384">
        <v>22858.2</v>
      </c>
      <c r="G131" s="384">
        <v>22858.2</v>
      </c>
      <c r="H131" s="384">
        <f t="shared" si="1"/>
        <v>100</v>
      </c>
      <c r="I131" s="376"/>
    </row>
    <row r="132" spans="1:9" s="382" customFormat="1" ht="22.5" x14ac:dyDescent="0.2">
      <c r="A132" s="383" t="s">
        <v>1095</v>
      </c>
      <c r="B132" s="297">
        <v>530000000</v>
      </c>
      <c r="C132" s="298"/>
      <c r="D132" s="296"/>
      <c r="E132" s="296"/>
      <c r="F132" s="384">
        <v>14828.1</v>
      </c>
      <c r="G132" s="384">
        <v>14828.1</v>
      </c>
      <c r="H132" s="384">
        <f t="shared" si="1"/>
        <v>100</v>
      </c>
      <c r="I132" s="376"/>
    </row>
    <row r="133" spans="1:9" s="382" customFormat="1" ht="22.5" x14ac:dyDescent="0.2">
      <c r="A133" s="383" t="s">
        <v>1764</v>
      </c>
      <c r="B133" s="297">
        <v>530075080</v>
      </c>
      <c r="C133" s="298">
        <v>521</v>
      </c>
      <c r="D133" s="296">
        <v>5</v>
      </c>
      <c r="E133" s="296">
        <v>2</v>
      </c>
      <c r="F133" s="384">
        <v>14828.1</v>
      </c>
      <c r="G133" s="384">
        <v>14828.1</v>
      </c>
      <c r="H133" s="384">
        <f t="shared" si="1"/>
        <v>100</v>
      </c>
      <c r="I133" s="376"/>
    </row>
    <row r="134" spans="1:9" s="382" customFormat="1" ht="11.25" x14ac:dyDescent="0.2">
      <c r="A134" s="383" t="s">
        <v>1097</v>
      </c>
      <c r="B134" s="297">
        <v>550000000</v>
      </c>
      <c r="C134" s="298"/>
      <c r="D134" s="296"/>
      <c r="E134" s="296"/>
      <c r="F134" s="384">
        <v>158800</v>
      </c>
      <c r="G134" s="384">
        <v>74480.100000000006</v>
      </c>
      <c r="H134" s="384">
        <f t="shared" si="1"/>
        <v>46.901826196473557</v>
      </c>
      <c r="I134" s="376"/>
    </row>
    <row r="135" spans="1:9" s="382" customFormat="1" ht="11.25" x14ac:dyDescent="0.2">
      <c r="A135" s="383" t="s">
        <v>1098</v>
      </c>
      <c r="B135" s="297" t="s">
        <v>1099</v>
      </c>
      <c r="C135" s="298"/>
      <c r="D135" s="296"/>
      <c r="E135" s="296"/>
      <c r="F135" s="384">
        <v>158800</v>
      </c>
      <c r="G135" s="384">
        <v>74480.100000000006</v>
      </c>
      <c r="H135" s="384">
        <f t="shared" si="1"/>
        <v>46.901826196473557</v>
      </c>
      <c r="I135" s="376"/>
    </row>
    <row r="136" spans="1:9" s="382" customFormat="1" ht="22.5" x14ac:dyDescent="0.2">
      <c r="A136" s="383" t="s">
        <v>1758</v>
      </c>
      <c r="B136" s="297" t="s">
        <v>1101</v>
      </c>
      <c r="C136" s="298">
        <v>414</v>
      </c>
      <c r="D136" s="296">
        <v>5</v>
      </c>
      <c r="E136" s="296">
        <v>2</v>
      </c>
      <c r="F136" s="384">
        <v>158800</v>
      </c>
      <c r="G136" s="384">
        <v>74480.100000000006</v>
      </c>
      <c r="H136" s="384">
        <f t="shared" si="1"/>
        <v>46.901826196473557</v>
      </c>
      <c r="I136" s="376"/>
    </row>
    <row r="137" spans="1:9" s="380" customFormat="1" ht="21" x14ac:dyDescent="0.2">
      <c r="A137" s="280" t="s">
        <v>1116</v>
      </c>
      <c r="B137" s="293">
        <v>600000000</v>
      </c>
      <c r="C137" s="294"/>
      <c r="D137" s="296"/>
      <c r="E137" s="296"/>
      <c r="F137" s="378">
        <v>4590.8999999999996</v>
      </c>
      <c r="G137" s="378">
        <v>4543.1000000000004</v>
      </c>
      <c r="H137" s="378">
        <f t="shared" si="1"/>
        <v>98.958809819425397</v>
      </c>
      <c r="I137" s="379"/>
    </row>
    <row r="138" spans="1:9" s="382" customFormat="1" ht="11.25" x14ac:dyDescent="0.2">
      <c r="A138" s="383" t="s">
        <v>1117</v>
      </c>
      <c r="B138" s="297">
        <v>600100000</v>
      </c>
      <c r="C138" s="298"/>
      <c r="D138" s="296"/>
      <c r="E138" s="296"/>
      <c r="F138" s="384">
        <v>150</v>
      </c>
      <c r="G138" s="384">
        <v>150</v>
      </c>
      <c r="H138" s="384">
        <f t="shared" si="1"/>
        <v>100</v>
      </c>
      <c r="I138" s="376"/>
    </row>
    <row r="139" spans="1:9" s="382" customFormat="1" ht="11.25" x14ac:dyDescent="0.2">
      <c r="A139" s="383" t="s">
        <v>1752</v>
      </c>
      <c r="B139" s="297">
        <v>600106020</v>
      </c>
      <c r="C139" s="298">
        <v>244</v>
      </c>
      <c r="D139" s="296">
        <v>6</v>
      </c>
      <c r="E139" s="296">
        <v>3</v>
      </c>
      <c r="F139" s="384">
        <v>150</v>
      </c>
      <c r="G139" s="384">
        <v>150</v>
      </c>
      <c r="H139" s="384">
        <f t="shared" si="1"/>
        <v>100</v>
      </c>
      <c r="I139" s="376"/>
    </row>
    <row r="140" spans="1:9" s="382" customFormat="1" ht="11.25" x14ac:dyDescent="0.2">
      <c r="A140" s="383" t="s">
        <v>1119</v>
      </c>
      <c r="B140" s="297">
        <v>600200000</v>
      </c>
      <c r="C140" s="298"/>
      <c r="D140" s="296"/>
      <c r="E140" s="296"/>
      <c r="F140" s="384">
        <v>4440.8999999999996</v>
      </c>
      <c r="G140" s="384">
        <v>4393.1000000000004</v>
      </c>
      <c r="H140" s="384">
        <f t="shared" si="1"/>
        <v>98.923641604179352</v>
      </c>
      <c r="I140" s="376"/>
    </row>
    <row r="141" spans="1:9" s="382" customFormat="1" ht="11.25" x14ac:dyDescent="0.2">
      <c r="A141" s="383" t="s">
        <v>1765</v>
      </c>
      <c r="B141" s="297">
        <v>600206010</v>
      </c>
      <c r="C141" s="298">
        <v>242</v>
      </c>
      <c r="D141" s="296">
        <v>6</v>
      </c>
      <c r="E141" s="296">
        <v>3</v>
      </c>
      <c r="F141" s="384">
        <v>769</v>
      </c>
      <c r="G141" s="384">
        <v>733.2</v>
      </c>
      <c r="H141" s="384">
        <f t="shared" si="1"/>
        <v>95.344603381014309</v>
      </c>
      <c r="I141" s="376"/>
    </row>
    <row r="142" spans="1:9" s="382" customFormat="1" ht="11.25" x14ac:dyDescent="0.2">
      <c r="A142" s="383" t="s">
        <v>1752</v>
      </c>
      <c r="B142" s="297">
        <v>600206010</v>
      </c>
      <c r="C142" s="298">
        <v>244</v>
      </c>
      <c r="D142" s="296">
        <v>6</v>
      </c>
      <c r="E142" s="296">
        <v>3</v>
      </c>
      <c r="F142" s="384">
        <v>415</v>
      </c>
      <c r="G142" s="384">
        <v>415</v>
      </c>
      <c r="H142" s="384">
        <f t="shared" si="1"/>
        <v>100</v>
      </c>
      <c r="I142" s="376"/>
    </row>
    <row r="143" spans="1:9" s="382" customFormat="1" ht="11.25" x14ac:dyDescent="0.2">
      <c r="A143" s="383" t="s">
        <v>1752</v>
      </c>
      <c r="B143" s="297">
        <v>600206020</v>
      </c>
      <c r="C143" s="298">
        <v>244</v>
      </c>
      <c r="D143" s="296">
        <v>6</v>
      </c>
      <c r="E143" s="296">
        <v>3</v>
      </c>
      <c r="F143" s="384">
        <v>3256.9</v>
      </c>
      <c r="G143" s="384">
        <v>3244.9</v>
      </c>
      <c r="H143" s="384">
        <f t="shared" si="1"/>
        <v>99.631551475329303</v>
      </c>
      <c r="I143" s="376"/>
    </row>
    <row r="144" spans="1:9" s="380" customFormat="1" ht="21" x14ac:dyDescent="0.2">
      <c r="A144" s="280" t="s">
        <v>721</v>
      </c>
      <c r="B144" s="293">
        <v>700000000</v>
      </c>
      <c r="C144" s="294"/>
      <c r="D144" s="296"/>
      <c r="E144" s="296"/>
      <c r="F144" s="378">
        <v>10613185.300000001</v>
      </c>
      <c r="G144" s="378">
        <v>10457595.800000001</v>
      </c>
      <c r="H144" s="378">
        <f t="shared" ref="H144:H207" si="2">+G144/F144*100</f>
        <v>98.533998082554916</v>
      </c>
      <c r="I144" s="379"/>
    </row>
    <row r="145" spans="1:9" s="382" customFormat="1" ht="11.25" x14ac:dyDescent="0.2">
      <c r="A145" s="383" t="s">
        <v>1144</v>
      </c>
      <c r="B145" s="297">
        <v>710000000</v>
      </c>
      <c r="C145" s="298"/>
      <c r="D145" s="296"/>
      <c r="E145" s="296"/>
      <c r="F145" s="384">
        <v>2699394.6</v>
      </c>
      <c r="G145" s="384">
        <v>2654521.2000000002</v>
      </c>
      <c r="H145" s="384">
        <f t="shared" si="2"/>
        <v>98.337649486295931</v>
      </c>
      <c r="I145" s="376"/>
    </row>
    <row r="146" spans="1:9" s="382" customFormat="1" ht="11.25" x14ac:dyDescent="0.2">
      <c r="A146" s="383" t="s">
        <v>1752</v>
      </c>
      <c r="B146" s="297">
        <v>710000310</v>
      </c>
      <c r="C146" s="298">
        <v>244</v>
      </c>
      <c r="D146" s="296">
        <v>7</v>
      </c>
      <c r="E146" s="296">
        <v>1</v>
      </c>
      <c r="F146" s="384">
        <v>51944.6</v>
      </c>
      <c r="G146" s="384">
        <v>46498.5</v>
      </c>
      <c r="H146" s="384">
        <f t="shared" si="2"/>
        <v>89.515560809015753</v>
      </c>
      <c r="I146" s="376"/>
    </row>
    <row r="147" spans="1:9" s="382" customFormat="1" ht="22.5" x14ac:dyDescent="0.2">
      <c r="A147" s="383" t="s">
        <v>1758</v>
      </c>
      <c r="B147" s="297">
        <v>710000310</v>
      </c>
      <c r="C147" s="298">
        <v>414</v>
      </c>
      <c r="D147" s="296">
        <v>7</v>
      </c>
      <c r="E147" s="296">
        <v>1</v>
      </c>
      <c r="F147" s="384">
        <v>697.8</v>
      </c>
      <c r="G147" s="384">
        <v>697.9</v>
      </c>
      <c r="H147" s="384">
        <f t="shared" si="2"/>
        <v>100.01433075379764</v>
      </c>
      <c r="I147" s="376"/>
    </row>
    <row r="148" spans="1:9" s="382" customFormat="1" ht="22.5" x14ac:dyDescent="0.2">
      <c r="A148" s="383" t="s">
        <v>1750</v>
      </c>
      <c r="B148" s="297">
        <v>710042200</v>
      </c>
      <c r="C148" s="298">
        <v>313</v>
      </c>
      <c r="D148" s="296">
        <v>10</v>
      </c>
      <c r="E148" s="296">
        <v>4</v>
      </c>
      <c r="F148" s="384">
        <v>315</v>
      </c>
      <c r="G148" s="384">
        <v>130.80000000000001</v>
      </c>
      <c r="H148" s="384">
        <f t="shared" si="2"/>
        <v>41.523809523809533</v>
      </c>
      <c r="I148" s="376"/>
    </row>
    <row r="149" spans="1:9" s="382" customFormat="1" ht="45" x14ac:dyDescent="0.2">
      <c r="A149" s="383" t="s">
        <v>1146</v>
      </c>
      <c r="B149" s="297">
        <v>710100000</v>
      </c>
      <c r="C149" s="298"/>
      <c r="D149" s="296"/>
      <c r="E149" s="296"/>
      <c r="F149" s="384">
        <v>1990258.8</v>
      </c>
      <c r="G149" s="384">
        <v>1983177.2</v>
      </c>
      <c r="H149" s="384">
        <f t="shared" si="2"/>
        <v>99.644186977090612</v>
      </c>
      <c r="I149" s="376"/>
    </row>
    <row r="150" spans="1:9" s="382" customFormat="1" ht="11.25" x14ac:dyDescent="0.2">
      <c r="A150" s="383" t="s">
        <v>1752</v>
      </c>
      <c r="B150" s="297">
        <v>710162110</v>
      </c>
      <c r="C150" s="298">
        <v>244</v>
      </c>
      <c r="D150" s="296">
        <v>7</v>
      </c>
      <c r="E150" s="296">
        <v>1</v>
      </c>
      <c r="F150" s="384">
        <v>171.3</v>
      </c>
      <c r="G150" s="384">
        <v>0</v>
      </c>
      <c r="H150" s="384">
        <f t="shared" si="2"/>
        <v>0</v>
      </c>
      <c r="I150" s="376"/>
    </row>
    <row r="151" spans="1:9" s="382" customFormat="1" ht="33.75" x14ac:dyDescent="0.2">
      <c r="A151" s="383" t="s">
        <v>1754</v>
      </c>
      <c r="B151" s="297">
        <v>710162110</v>
      </c>
      <c r="C151" s="298">
        <v>811</v>
      </c>
      <c r="D151" s="296">
        <v>7</v>
      </c>
      <c r="E151" s="296">
        <v>1</v>
      </c>
      <c r="F151" s="384">
        <v>19697</v>
      </c>
      <c r="G151" s="384">
        <v>19697</v>
      </c>
      <c r="H151" s="384">
        <f t="shared" si="2"/>
        <v>100</v>
      </c>
      <c r="I151" s="376"/>
    </row>
    <row r="152" spans="1:9" s="382" customFormat="1" ht="11.25" x14ac:dyDescent="0.2">
      <c r="A152" s="383" t="s">
        <v>1751</v>
      </c>
      <c r="B152" s="297">
        <v>710176020</v>
      </c>
      <c r="C152" s="298">
        <v>530</v>
      </c>
      <c r="D152" s="296">
        <v>7</v>
      </c>
      <c r="E152" s="296">
        <v>1</v>
      </c>
      <c r="F152" s="384">
        <v>1850526</v>
      </c>
      <c r="G152" s="384">
        <v>1845995.5</v>
      </c>
      <c r="H152" s="384">
        <f t="shared" si="2"/>
        <v>99.755177717038293</v>
      </c>
      <c r="I152" s="376"/>
    </row>
    <row r="153" spans="1:9" s="382" customFormat="1" ht="11.25" x14ac:dyDescent="0.2">
      <c r="A153" s="383" t="s">
        <v>1751</v>
      </c>
      <c r="B153" s="297" t="s">
        <v>1150</v>
      </c>
      <c r="C153" s="298">
        <v>530</v>
      </c>
      <c r="D153" s="296">
        <v>7</v>
      </c>
      <c r="E153" s="296">
        <v>1</v>
      </c>
      <c r="F153" s="384">
        <v>25461</v>
      </c>
      <c r="G153" s="384">
        <v>25461</v>
      </c>
      <c r="H153" s="384">
        <f t="shared" si="2"/>
        <v>100</v>
      </c>
      <c r="I153" s="376"/>
    </row>
    <row r="154" spans="1:9" s="382" customFormat="1" ht="11.25" x14ac:dyDescent="0.2">
      <c r="A154" s="383" t="s">
        <v>1751</v>
      </c>
      <c r="B154" s="297">
        <v>710176090</v>
      </c>
      <c r="C154" s="298">
        <v>530</v>
      </c>
      <c r="D154" s="296">
        <v>10</v>
      </c>
      <c r="E154" s="296">
        <v>4</v>
      </c>
      <c r="F154" s="384">
        <v>94403.5</v>
      </c>
      <c r="G154" s="384">
        <v>92023.7</v>
      </c>
      <c r="H154" s="384">
        <f t="shared" si="2"/>
        <v>97.479118888600524</v>
      </c>
      <c r="I154" s="376"/>
    </row>
    <row r="155" spans="1:9" s="382" customFormat="1" ht="33.75" x14ac:dyDescent="0.2">
      <c r="A155" s="383" t="s">
        <v>1151</v>
      </c>
      <c r="B155" s="297" t="s">
        <v>1152</v>
      </c>
      <c r="C155" s="298"/>
      <c r="D155" s="296"/>
      <c r="E155" s="296"/>
      <c r="F155" s="384">
        <v>656178.4</v>
      </c>
      <c r="G155" s="384">
        <v>624016.80000000005</v>
      </c>
      <c r="H155" s="384">
        <f t="shared" si="2"/>
        <v>95.098650001280134</v>
      </c>
      <c r="I155" s="376"/>
    </row>
    <row r="156" spans="1:9" s="382" customFormat="1" ht="22.5" x14ac:dyDescent="0.2">
      <c r="A156" s="383" t="s">
        <v>1758</v>
      </c>
      <c r="B156" s="297" t="s">
        <v>1154</v>
      </c>
      <c r="C156" s="298">
        <v>414</v>
      </c>
      <c r="D156" s="296">
        <v>7</v>
      </c>
      <c r="E156" s="296">
        <v>1</v>
      </c>
      <c r="F156" s="384">
        <v>23957.5</v>
      </c>
      <c r="G156" s="384">
        <v>22524.9</v>
      </c>
      <c r="H156" s="384">
        <f t="shared" si="2"/>
        <v>94.020244182406358</v>
      </c>
      <c r="I156" s="376"/>
    </row>
    <row r="157" spans="1:9" s="382" customFormat="1" ht="11.25" x14ac:dyDescent="0.2">
      <c r="A157" s="383" t="s">
        <v>1752</v>
      </c>
      <c r="B157" s="297" t="s">
        <v>1156</v>
      </c>
      <c r="C157" s="298">
        <v>244</v>
      </c>
      <c r="D157" s="296">
        <v>7</v>
      </c>
      <c r="E157" s="296">
        <v>1</v>
      </c>
      <c r="F157" s="384">
        <v>12935.8</v>
      </c>
      <c r="G157" s="384">
        <v>0</v>
      </c>
      <c r="H157" s="384">
        <f t="shared" si="2"/>
        <v>0</v>
      </c>
      <c r="I157" s="376"/>
    </row>
    <row r="158" spans="1:9" s="382" customFormat="1" ht="22.5" x14ac:dyDescent="0.2">
      <c r="A158" s="383" t="s">
        <v>1758</v>
      </c>
      <c r="B158" s="297" t="s">
        <v>1156</v>
      </c>
      <c r="C158" s="298">
        <v>414</v>
      </c>
      <c r="D158" s="296">
        <v>7</v>
      </c>
      <c r="E158" s="296">
        <v>1</v>
      </c>
      <c r="F158" s="384">
        <v>45721.3</v>
      </c>
      <c r="G158" s="384">
        <v>45721.3</v>
      </c>
      <c r="H158" s="384">
        <f t="shared" si="2"/>
        <v>100</v>
      </c>
      <c r="I158" s="376"/>
    </row>
    <row r="159" spans="1:9" s="382" customFormat="1" ht="11.25" x14ac:dyDescent="0.2">
      <c r="A159" s="383" t="s">
        <v>1775</v>
      </c>
      <c r="B159" s="297" t="s">
        <v>1156</v>
      </c>
      <c r="C159" s="298">
        <v>415</v>
      </c>
      <c r="D159" s="296">
        <v>7</v>
      </c>
      <c r="E159" s="296">
        <v>1</v>
      </c>
      <c r="F159" s="384">
        <v>552141.6</v>
      </c>
      <c r="G159" s="384">
        <v>535114.1</v>
      </c>
      <c r="H159" s="384">
        <f t="shared" si="2"/>
        <v>96.916099058647276</v>
      </c>
      <c r="I159" s="376"/>
    </row>
    <row r="160" spans="1:9" s="382" customFormat="1" ht="11.25" x14ac:dyDescent="0.2">
      <c r="A160" s="383" t="s">
        <v>1765</v>
      </c>
      <c r="B160" s="297" t="s">
        <v>1158</v>
      </c>
      <c r="C160" s="298">
        <v>242</v>
      </c>
      <c r="D160" s="296">
        <v>7</v>
      </c>
      <c r="E160" s="296">
        <v>1</v>
      </c>
      <c r="F160" s="384">
        <v>1164.8</v>
      </c>
      <c r="G160" s="384">
        <v>1047.5</v>
      </c>
      <c r="H160" s="384">
        <f t="shared" si="2"/>
        <v>89.92960164835165</v>
      </c>
      <c r="I160" s="376"/>
    </row>
    <row r="161" spans="1:9" s="382" customFormat="1" ht="11.25" x14ac:dyDescent="0.2">
      <c r="A161" s="383" t="s">
        <v>1752</v>
      </c>
      <c r="B161" s="297" t="s">
        <v>1158</v>
      </c>
      <c r="C161" s="298">
        <v>244</v>
      </c>
      <c r="D161" s="296">
        <v>7</v>
      </c>
      <c r="E161" s="296">
        <v>1</v>
      </c>
      <c r="F161" s="384">
        <v>20257.400000000001</v>
      </c>
      <c r="G161" s="384">
        <v>19609</v>
      </c>
      <c r="H161" s="384">
        <f t="shared" si="2"/>
        <v>96.799194368477686</v>
      </c>
      <c r="I161" s="376"/>
    </row>
    <row r="162" spans="1:9" s="382" customFormat="1" ht="11.25" x14ac:dyDescent="0.2">
      <c r="A162" s="383" t="s">
        <v>1165</v>
      </c>
      <c r="B162" s="297">
        <v>720000000</v>
      </c>
      <c r="C162" s="298"/>
      <c r="D162" s="296"/>
      <c r="E162" s="296"/>
      <c r="F162" s="384">
        <v>6885879.2999999998</v>
      </c>
      <c r="G162" s="384">
        <v>6805481.9000000004</v>
      </c>
      <c r="H162" s="384">
        <f t="shared" si="2"/>
        <v>98.832430885043252</v>
      </c>
      <c r="I162" s="376"/>
    </row>
    <row r="163" spans="1:9" s="382" customFormat="1" ht="22.5" x14ac:dyDescent="0.2">
      <c r="A163" s="383" t="s">
        <v>1166</v>
      </c>
      <c r="B163" s="297">
        <v>720100000</v>
      </c>
      <c r="C163" s="298"/>
      <c r="D163" s="296"/>
      <c r="E163" s="296"/>
      <c r="F163" s="384">
        <v>5516054.2000000002</v>
      </c>
      <c r="G163" s="384">
        <v>5484425.7999999998</v>
      </c>
      <c r="H163" s="384">
        <f t="shared" si="2"/>
        <v>99.426611870492493</v>
      </c>
      <c r="I163" s="376"/>
    </row>
    <row r="164" spans="1:9" s="382" customFormat="1" ht="33.75" x14ac:dyDescent="0.2">
      <c r="A164" s="383" t="s">
        <v>1776</v>
      </c>
      <c r="B164" s="297">
        <v>720142110</v>
      </c>
      <c r="C164" s="298">
        <v>621</v>
      </c>
      <c r="D164" s="296">
        <v>7</v>
      </c>
      <c r="E164" s="296">
        <v>2</v>
      </c>
      <c r="F164" s="384">
        <v>51524.3</v>
      </c>
      <c r="G164" s="384">
        <v>50906.6</v>
      </c>
      <c r="H164" s="384">
        <f t="shared" si="2"/>
        <v>98.801148196093862</v>
      </c>
      <c r="I164" s="376"/>
    </row>
    <row r="165" spans="1:9" s="382" customFormat="1" ht="33.75" x14ac:dyDescent="0.2">
      <c r="A165" s="383" t="s">
        <v>1759</v>
      </c>
      <c r="B165" s="297">
        <v>720142120</v>
      </c>
      <c r="C165" s="298">
        <v>611</v>
      </c>
      <c r="D165" s="296">
        <v>7</v>
      </c>
      <c r="E165" s="296">
        <v>2</v>
      </c>
      <c r="F165" s="384">
        <v>53121.9</v>
      </c>
      <c r="G165" s="384">
        <v>52196.4</v>
      </c>
      <c r="H165" s="384">
        <f t="shared" si="2"/>
        <v>98.257780689320228</v>
      </c>
      <c r="I165" s="376"/>
    </row>
    <row r="166" spans="1:9" s="382" customFormat="1" ht="33.75" x14ac:dyDescent="0.2">
      <c r="A166" s="383" t="s">
        <v>1776</v>
      </c>
      <c r="B166" s="297">
        <v>720142130</v>
      </c>
      <c r="C166" s="298">
        <v>621</v>
      </c>
      <c r="D166" s="296">
        <v>7</v>
      </c>
      <c r="E166" s="296">
        <v>2</v>
      </c>
      <c r="F166" s="384">
        <v>41455</v>
      </c>
      <c r="G166" s="384">
        <v>41383.5</v>
      </c>
      <c r="H166" s="384">
        <f t="shared" si="2"/>
        <v>99.827523821010729</v>
      </c>
      <c r="I166" s="376"/>
    </row>
    <row r="167" spans="1:9" s="382" customFormat="1" ht="33.75" x14ac:dyDescent="0.2">
      <c r="A167" s="383" t="s">
        <v>1759</v>
      </c>
      <c r="B167" s="297">
        <v>720142200</v>
      </c>
      <c r="C167" s="298">
        <v>611</v>
      </c>
      <c r="D167" s="296">
        <v>7</v>
      </c>
      <c r="E167" s="296">
        <v>2</v>
      </c>
      <c r="F167" s="384">
        <v>365229.3</v>
      </c>
      <c r="G167" s="384">
        <v>354614.8</v>
      </c>
      <c r="H167" s="384">
        <f t="shared" si="2"/>
        <v>97.093743574242268</v>
      </c>
      <c r="I167" s="376"/>
    </row>
    <row r="168" spans="1:9" s="382" customFormat="1" ht="33.75" x14ac:dyDescent="0.2">
      <c r="A168" s="383" t="s">
        <v>1776</v>
      </c>
      <c r="B168" s="297">
        <v>720142200</v>
      </c>
      <c r="C168" s="298">
        <v>621</v>
      </c>
      <c r="D168" s="296">
        <v>7</v>
      </c>
      <c r="E168" s="296">
        <v>2</v>
      </c>
      <c r="F168" s="384">
        <v>49795.5</v>
      </c>
      <c r="G168" s="384">
        <v>49331.9</v>
      </c>
      <c r="H168" s="384">
        <f t="shared" si="2"/>
        <v>99.06899217800806</v>
      </c>
      <c r="I168" s="376"/>
    </row>
    <row r="169" spans="1:9" s="382" customFormat="1" ht="33.75" x14ac:dyDescent="0.2">
      <c r="A169" s="383" t="s">
        <v>1759</v>
      </c>
      <c r="B169" s="297">
        <v>720142210</v>
      </c>
      <c r="C169" s="298">
        <v>611</v>
      </c>
      <c r="D169" s="296">
        <v>7</v>
      </c>
      <c r="E169" s="296">
        <v>2</v>
      </c>
      <c r="F169" s="384">
        <v>50105.7</v>
      </c>
      <c r="G169" s="384">
        <v>48563.199999999997</v>
      </c>
      <c r="H169" s="384">
        <f t="shared" si="2"/>
        <v>96.921507932231265</v>
      </c>
      <c r="I169" s="376"/>
    </row>
    <row r="170" spans="1:9" s="382" customFormat="1" ht="33.75" x14ac:dyDescent="0.2">
      <c r="A170" s="383" t="s">
        <v>1759</v>
      </c>
      <c r="B170" s="297">
        <v>720145200</v>
      </c>
      <c r="C170" s="298">
        <v>611</v>
      </c>
      <c r="D170" s="296">
        <v>7</v>
      </c>
      <c r="E170" s="296">
        <v>9</v>
      </c>
      <c r="F170" s="384">
        <v>55021.2</v>
      </c>
      <c r="G170" s="384">
        <v>52618.3</v>
      </c>
      <c r="H170" s="384">
        <f t="shared" si="2"/>
        <v>95.632774276097223</v>
      </c>
      <c r="I170" s="376"/>
    </row>
    <row r="171" spans="1:9" s="382" customFormat="1" ht="11.25" x14ac:dyDescent="0.2">
      <c r="A171" s="383" t="s">
        <v>1751</v>
      </c>
      <c r="B171" s="297">
        <v>720176020</v>
      </c>
      <c r="C171" s="298">
        <v>530</v>
      </c>
      <c r="D171" s="296">
        <v>7</v>
      </c>
      <c r="E171" s="296">
        <v>2</v>
      </c>
      <c r="F171" s="384">
        <v>4780727.3</v>
      </c>
      <c r="G171" s="384">
        <v>4766964.0999999996</v>
      </c>
      <c r="H171" s="384">
        <f t="shared" si="2"/>
        <v>99.71211074934142</v>
      </c>
      <c r="I171" s="376"/>
    </row>
    <row r="172" spans="1:9" s="382" customFormat="1" ht="22.5" x14ac:dyDescent="0.2">
      <c r="A172" s="383" t="s">
        <v>1764</v>
      </c>
      <c r="B172" s="297">
        <v>720176021</v>
      </c>
      <c r="C172" s="298">
        <v>521</v>
      </c>
      <c r="D172" s="296">
        <v>7</v>
      </c>
      <c r="E172" s="296">
        <v>2</v>
      </c>
      <c r="F172" s="384">
        <v>2742</v>
      </c>
      <c r="G172" s="384">
        <v>1515</v>
      </c>
      <c r="H172" s="384">
        <f t="shared" si="2"/>
        <v>55.251641137855579</v>
      </c>
      <c r="I172" s="376"/>
    </row>
    <row r="173" spans="1:9" s="382" customFormat="1" ht="11.25" x14ac:dyDescent="0.2">
      <c r="A173" s="383" t="s">
        <v>1751</v>
      </c>
      <c r="B173" s="297" t="s">
        <v>1175</v>
      </c>
      <c r="C173" s="298">
        <v>530</v>
      </c>
      <c r="D173" s="296">
        <v>7</v>
      </c>
      <c r="E173" s="296">
        <v>2</v>
      </c>
      <c r="F173" s="384">
        <v>66332</v>
      </c>
      <c r="G173" s="384">
        <v>66332</v>
      </c>
      <c r="H173" s="384">
        <f t="shared" si="2"/>
        <v>100</v>
      </c>
      <c r="I173" s="376"/>
    </row>
    <row r="174" spans="1:9" s="382" customFormat="1" ht="33.75" x14ac:dyDescent="0.2">
      <c r="A174" s="383" t="s">
        <v>1176</v>
      </c>
      <c r="B174" s="297">
        <v>720200000</v>
      </c>
      <c r="C174" s="298"/>
      <c r="D174" s="296"/>
      <c r="E174" s="296"/>
      <c r="F174" s="384">
        <v>183577.3</v>
      </c>
      <c r="G174" s="384">
        <v>183577.3</v>
      </c>
      <c r="H174" s="384">
        <f t="shared" si="2"/>
        <v>100</v>
      </c>
      <c r="I174" s="376"/>
    </row>
    <row r="175" spans="1:9" s="382" customFormat="1" ht="22.5" x14ac:dyDescent="0.2">
      <c r="A175" s="383" t="s">
        <v>1764</v>
      </c>
      <c r="B175" s="297" t="s">
        <v>1177</v>
      </c>
      <c r="C175" s="298">
        <v>521</v>
      </c>
      <c r="D175" s="296">
        <v>7</v>
      </c>
      <c r="E175" s="296">
        <v>2</v>
      </c>
      <c r="F175" s="384">
        <v>28304.5</v>
      </c>
      <c r="G175" s="384">
        <v>28304.5</v>
      </c>
      <c r="H175" s="384">
        <f t="shared" si="2"/>
        <v>100</v>
      </c>
      <c r="I175" s="376"/>
    </row>
    <row r="176" spans="1:9" s="382" customFormat="1" ht="22.5" x14ac:dyDescent="0.2">
      <c r="A176" s="383" t="s">
        <v>1764</v>
      </c>
      <c r="B176" s="297" t="s">
        <v>1179</v>
      </c>
      <c r="C176" s="298">
        <v>521</v>
      </c>
      <c r="D176" s="296">
        <v>7</v>
      </c>
      <c r="E176" s="296">
        <v>2</v>
      </c>
      <c r="F176" s="384">
        <v>152768.4</v>
      </c>
      <c r="G176" s="384">
        <v>152768.4</v>
      </c>
      <c r="H176" s="384">
        <f t="shared" si="2"/>
        <v>100</v>
      </c>
      <c r="I176" s="376"/>
    </row>
    <row r="177" spans="1:9" s="382" customFormat="1" ht="11.25" x14ac:dyDescent="0.2">
      <c r="A177" s="383" t="s">
        <v>1760</v>
      </c>
      <c r="B177" s="297" t="s">
        <v>1179</v>
      </c>
      <c r="C177" s="298">
        <v>612</v>
      </c>
      <c r="D177" s="296">
        <v>7</v>
      </c>
      <c r="E177" s="296">
        <v>2</v>
      </c>
      <c r="F177" s="384">
        <v>2504.4</v>
      </c>
      <c r="G177" s="384">
        <v>2504.4</v>
      </c>
      <c r="H177" s="384">
        <f t="shared" si="2"/>
        <v>100</v>
      </c>
      <c r="I177" s="376"/>
    </row>
    <row r="178" spans="1:9" s="382" customFormat="1" ht="22.5" x14ac:dyDescent="0.2">
      <c r="A178" s="383" t="s">
        <v>1273</v>
      </c>
      <c r="B178" s="297">
        <v>720300000</v>
      </c>
      <c r="C178" s="298"/>
      <c r="D178" s="296"/>
      <c r="E178" s="296"/>
      <c r="F178" s="384">
        <v>18890</v>
      </c>
      <c r="G178" s="384">
        <v>18011.3</v>
      </c>
      <c r="H178" s="384">
        <f t="shared" si="2"/>
        <v>95.348332451032292</v>
      </c>
      <c r="I178" s="376"/>
    </row>
    <row r="179" spans="1:9" s="382" customFormat="1" ht="33.75" x14ac:dyDescent="0.2">
      <c r="A179" s="383" t="s">
        <v>1759</v>
      </c>
      <c r="B179" s="297">
        <v>720343550</v>
      </c>
      <c r="C179" s="298">
        <v>611</v>
      </c>
      <c r="D179" s="296">
        <v>7</v>
      </c>
      <c r="E179" s="296">
        <v>9</v>
      </c>
      <c r="F179" s="384">
        <v>18890</v>
      </c>
      <c r="G179" s="384">
        <v>18011.3</v>
      </c>
      <c r="H179" s="384">
        <f t="shared" si="2"/>
        <v>95.348332451032292</v>
      </c>
      <c r="I179" s="376"/>
    </row>
    <row r="180" spans="1:9" s="382" customFormat="1" ht="11.25" x14ac:dyDescent="0.2">
      <c r="A180" s="383" t="s">
        <v>1275</v>
      </c>
      <c r="B180" s="297">
        <v>720400000</v>
      </c>
      <c r="C180" s="298"/>
      <c r="D180" s="296"/>
      <c r="E180" s="296"/>
      <c r="F180" s="384">
        <v>1372</v>
      </c>
      <c r="G180" s="384">
        <v>1162.3</v>
      </c>
      <c r="H180" s="384">
        <f t="shared" si="2"/>
        <v>84.71574344023324</v>
      </c>
      <c r="I180" s="376"/>
    </row>
    <row r="181" spans="1:9" s="382" customFormat="1" ht="11.25" x14ac:dyDescent="0.2">
      <c r="A181" s="383" t="s">
        <v>1752</v>
      </c>
      <c r="B181" s="297">
        <v>720443640</v>
      </c>
      <c r="C181" s="298">
        <v>244</v>
      </c>
      <c r="D181" s="296">
        <v>7</v>
      </c>
      <c r="E181" s="296">
        <v>9</v>
      </c>
      <c r="F181" s="384">
        <v>18</v>
      </c>
      <c r="G181" s="384">
        <v>17.899999999999999</v>
      </c>
      <c r="H181" s="384">
        <f t="shared" si="2"/>
        <v>99.444444444444429</v>
      </c>
      <c r="I181" s="376"/>
    </row>
    <row r="182" spans="1:9" s="382" customFormat="1" ht="33.75" x14ac:dyDescent="0.2">
      <c r="A182" s="383" t="s">
        <v>1759</v>
      </c>
      <c r="B182" s="297">
        <v>720443640</v>
      </c>
      <c r="C182" s="298">
        <v>611</v>
      </c>
      <c r="D182" s="296">
        <v>7</v>
      </c>
      <c r="E182" s="296">
        <v>9</v>
      </c>
      <c r="F182" s="384">
        <v>146</v>
      </c>
      <c r="G182" s="384">
        <v>50</v>
      </c>
      <c r="H182" s="384">
        <f t="shared" si="2"/>
        <v>34.246575342465754</v>
      </c>
      <c r="I182" s="376"/>
    </row>
    <row r="183" spans="1:9" s="382" customFormat="1" ht="33.75" x14ac:dyDescent="0.2">
      <c r="A183" s="383" t="s">
        <v>1776</v>
      </c>
      <c r="B183" s="297">
        <v>720443640</v>
      </c>
      <c r="C183" s="298">
        <v>621</v>
      </c>
      <c r="D183" s="296">
        <v>7</v>
      </c>
      <c r="E183" s="296">
        <v>9</v>
      </c>
      <c r="F183" s="384">
        <v>1208</v>
      </c>
      <c r="G183" s="384">
        <v>1094.4000000000001</v>
      </c>
      <c r="H183" s="384">
        <f t="shared" si="2"/>
        <v>90.596026490066222</v>
      </c>
      <c r="I183" s="376"/>
    </row>
    <row r="184" spans="1:9" s="382" customFormat="1" ht="22.5" x14ac:dyDescent="0.2">
      <c r="A184" s="383" t="s">
        <v>1180</v>
      </c>
      <c r="B184" s="297">
        <v>720500000</v>
      </c>
      <c r="C184" s="298"/>
      <c r="D184" s="296"/>
      <c r="E184" s="296"/>
      <c r="F184" s="384">
        <v>91453.2</v>
      </c>
      <c r="G184" s="384">
        <v>84439.9</v>
      </c>
      <c r="H184" s="384">
        <f t="shared" si="2"/>
        <v>92.33126888944291</v>
      </c>
      <c r="I184" s="376"/>
    </row>
    <row r="185" spans="1:9" s="382" customFormat="1" ht="11.25" x14ac:dyDescent="0.2">
      <c r="A185" s="383" t="s">
        <v>1769</v>
      </c>
      <c r="B185" s="297">
        <v>720543621</v>
      </c>
      <c r="C185" s="298">
        <v>112</v>
      </c>
      <c r="D185" s="296">
        <v>7</v>
      </c>
      <c r="E185" s="296">
        <v>9</v>
      </c>
      <c r="F185" s="384">
        <v>65.2</v>
      </c>
      <c r="G185" s="384">
        <v>46.7</v>
      </c>
      <c r="H185" s="384">
        <f t="shared" si="2"/>
        <v>71.625766871165638</v>
      </c>
      <c r="I185" s="376"/>
    </row>
    <row r="186" spans="1:9" s="382" customFormat="1" ht="11.25" x14ac:dyDescent="0.2">
      <c r="A186" s="383" t="s">
        <v>1765</v>
      </c>
      <c r="B186" s="297">
        <v>720543621</v>
      </c>
      <c r="C186" s="298">
        <v>242</v>
      </c>
      <c r="D186" s="296">
        <v>7</v>
      </c>
      <c r="E186" s="296">
        <v>9</v>
      </c>
      <c r="F186" s="384">
        <v>78945.3</v>
      </c>
      <c r="G186" s="384">
        <v>73273.399999999994</v>
      </c>
      <c r="H186" s="384">
        <f t="shared" si="2"/>
        <v>92.815405096946861</v>
      </c>
      <c r="I186" s="376"/>
    </row>
    <row r="187" spans="1:9" s="382" customFormat="1" ht="11.25" x14ac:dyDescent="0.2">
      <c r="A187" s="383" t="s">
        <v>1752</v>
      </c>
      <c r="B187" s="297">
        <v>720543621</v>
      </c>
      <c r="C187" s="298">
        <v>244</v>
      </c>
      <c r="D187" s="296">
        <v>7</v>
      </c>
      <c r="E187" s="296">
        <v>9</v>
      </c>
      <c r="F187" s="384">
        <v>7127</v>
      </c>
      <c r="G187" s="384">
        <v>6301.9</v>
      </c>
      <c r="H187" s="384">
        <f t="shared" si="2"/>
        <v>88.422898835414614</v>
      </c>
      <c r="I187" s="376"/>
    </row>
    <row r="188" spans="1:9" s="382" customFormat="1" ht="11.25" x14ac:dyDescent="0.2">
      <c r="A188" s="383" t="s">
        <v>1777</v>
      </c>
      <c r="B188" s="297">
        <v>720543621</v>
      </c>
      <c r="C188" s="298">
        <v>622</v>
      </c>
      <c r="D188" s="296">
        <v>7</v>
      </c>
      <c r="E188" s="296">
        <v>9</v>
      </c>
      <c r="F188" s="384">
        <v>2788.2</v>
      </c>
      <c r="G188" s="384">
        <v>2788.2</v>
      </c>
      <c r="H188" s="384">
        <f t="shared" si="2"/>
        <v>100</v>
      </c>
      <c r="I188" s="376"/>
    </row>
    <row r="189" spans="1:9" s="382" customFormat="1" ht="22.5" x14ac:dyDescent="0.2">
      <c r="A189" s="383" t="s">
        <v>1778</v>
      </c>
      <c r="B189" s="297">
        <v>720543621</v>
      </c>
      <c r="C189" s="298">
        <v>831</v>
      </c>
      <c r="D189" s="296">
        <v>7</v>
      </c>
      <c r="E189" s="296">
        <v>9</v>
      </c>
      <c r="F189" s="384">
        <v>2.5</v>
      </c>
      <c r="G189" s="384">
        <v>2.5</v>
      </c>
      <c r="H189" s="384">
        <f t="shared" si="2"/>
        <v>100</v>
      </c>
      <c r="I189" s="376"/>
    </row>
    <row r="190" spans="1:9" s="382" customFormat="1" ht="11.25" x14ac:dyDescent="0.2">
      <c r="A190" s="383" t="s">
        <v>1752</v>
      </c>
      <c r="B190" s="297">
        <v>720543670</v>
      </c>
      <c r="C190" s="298">
        <v>244</v>
      </c>
      <c r="D190" s="296">
        <v>7</v>
      </c>
      <c r="E190" s="296">
        <v>9</v>
      </c>
      <c r="F190" s="384">
        <v>557</v>
      </c>
      <c r="G190" s="384">
        <v>527.20000000000005</v>
      </c>
      <c r="H190" s="384">
        <f t="shared" si="2"/>
        <v>94.649910233393186</v>
      </c>
      <c r="I190" s="376"/>
    </row>
    <row r="191" spans="1:9" s="382" customFormat="1" ht="11.25" x14ac:dyDescent="0.2">
      <c r="A191" s="383" t="s">
        <v>1765</v>
      </c>
      <c r="B191" s="297">
        <v>720543690</v>
      </c>
      <c r="C191" s="298">
        <v>242</v>
      </c>
      <c r="D191" s="296">
        <v>7</v>
      </c>
      <c r="E191" s="296">
        <v>2</v>
      </c>
      <c r="F191" s="384">
        <v>1908</v>
      </c>
      <c r="G191" s="384">
        <v>1500</v>
      </c>
      <c r="H191" s="384">
        <f t="shared" si="2"/>
        <v>78.616352201257868</v>
      </c>
      <c r="I191" s="376"/>
    </row>
    <row r="192" spans="1:9" s="382" customFormat="1" ht="11.25" x14ac:dyDescent="0.2">
      <c r="A192" s="383" t="s">
        <v>1752</v>
      </c>
      <c r="B192" s="297">
        <v>720543690</v>
      </c>
      <c r="C192" s="298">
        <v>244</v>
      </c>
      <c r="D192" s="296">
        <v>7</v>
      </c>
      <c r="E192" s="296">
        <v>2</v>
      </c>
      <c r="F192" s="384">
        <v>60</v>
      </c>
      <c r="G192" s="384">
        <v>0</v>
      </c>
      <c r="H192" s="384">
        <f t="shared" si="2"/>
        <v>0</v>
      </c>
      <c r="I192" s="376"/>
    </row>
    <row r="193" spans="1:9" s="382" customFormat="1" ht="22.5" x14ac:dyDescent="0.2">
      <c r="A193" s="383" t="s">
        <v>1182</v>
      </c>
      <c r="B193" s="297">
        <v>720600000</v>
      </c>
      <c r="C193" s="298"/>
      <c r="D193" s="296"/>
      <c r="E193" s="296"/>
      <c r="F193" s="385">
        <v>2855</v>
      </c>
      <c r="G193" s="385">
        <v>1610.1</v>
      </c>
      <c r="H193" s="385">
        <f t="shared" si="2"/>
        <v>56.395796847635729</v>
      </c>
      <c r="I193" s="376"/>
    </row>
    <row r="194" spans="1:9" s="382" customFormat="1" ht="11.25" x14ac:dyDescent="0.2">
      <c r="A194" s="383" t="s">
        <v>1765</v>
      </c>
      <c r="B194" s="297">
        <v>720643680</v>
      </c>
      <c r="C194" s="298">
        <v>242</v>
      </c>
      <c r="D194" s="296">
        <v>7</v>
      </c>
      <c r="E194" s="296">
        <v>2</v>
      </c>
      <c r="F194" s="384">
        <v>2323</v>
      </c>
      <c r="G194" s="384">
        <v>1418.1</v>
      </c>
      <c r="H194" s="384">
        <f t="shared" si="2"/>
        <v>61.046061127851914</v>
      </c>
      <c r="I194" s="376"/>
    </row>
    <row r="195" spans="1:9" s="382" customFormat="1" ht="11.25" x14ac:dyDescent="0.2">
      <c r="A195" s="383" t="s">
        <v>1752</v>
      </c>
      <c r="B195" s="297">
        <v>720643680</v>
      </c>
      <c r="C195" s="298">
        <v>244</v>
      </c>
      <c r="D195" s="296">
        <v>7</v>
      </c>
      <c r="E195" s="296">
        <v>2</v>
      </c>
      <c r="F195" s="384">
        <v>532</v>
      </c>
      <c r="G195" s="384">
        <v>192</v>
      </c>
      <c r="H195" s="384">
        <f t="shared" si="2"/>
        <v>36.090225563909769</v>
      </c>
      <c r="I195" s="376"/>
    </row>
    <row r="196" spans="1:9" s="382" customFormat="1" ht="11.25" x14ac:dyDescent="0.2">
      <c r="A196" s="383" t="s">
        <v>1245</v>
      </c>
      <c r="B196" s="297">
        <v>720700000</v>
      </c>
      <c r="C196" s="298"/>
      <c r="D196" s="296"/>
      <c r="E196" s="296"/>
      <c r="F196" s="384">
        <v>45672</v>
      </c>
      <c r="G196" s="384">
        <v>45652.7</v>
      </c>
      <c r="H196" s="384">
        <f t="shared" si="2"/>
        <v>99.957742161499382</v>
      </c>
      <c r="I196" s="376"/>
    </row>
    <row r="197" spans="1:9" s="382" customFormat="1" ht="33.75" x14ac:dyDescent="0.2">
      <c r="A197" s="383" t="s">
        <v>1776</v>
      </c>
      <c r="B197" s="297">
        <v>720742900</v>
      </c>
      <c r="C197" s="298">
        <v>621</v>
      </c>
      <c r="D197" s="296">
        <v>7</v>
      </c>
      <c r="E197" s="296">
        <v>5</v>
      </c>
      <c r="F197" s="384">
        <v>45522</v>
      </c>
      <c r="G197" s="384">
        <v>45502.7</v>
      </c>
      <c r="H197" s="384">
        <f t="shared" si="2"/>
        <v>99.957602917270762</v>
      </c>
      <c r="I197" s="376"/>
    </row>
    <row r="198" spans="1:9" s="382" customFormat="1" ht="11.25" x14ac:dyDescent="0.2">
      <c r="A198" s="383" t="s">
        <v>1777</v>
      </c>
      <c r="B198" s="297">
        <v>720743622</v>
      </c>
      <c r="C198" s="298">
        <v>622</v>
      </c>
      <c r="D198" s="296">
        <v>7</v>
      </c>
      <c r="E198" s="296">
        <v>9</v>
      </c>
      <c r="F198" s="384">
        <v>150</v>
      </c>
      <c r="G198" s="384">
        <v>150</v>
      </c>
      <c r="H198" s="384">
        <f t="shared" si="2"/>
        <v>100</v>
      </c>
      <c r="I198" s="376"/>
    </row>
    <row r="199" spans="1:9" s="382" customFormat="1" ht="11.25" x14ac:dyDescent="0.2">
      <c r="A199" s="383" t="s">
        <v>1184</v>
      </c>
      <c r="B199" s="297">
        <v>720800000</v>
      </c>
      <c r="C199" s="298"/>
      <c r="D199" s="296"/>
      <c r="E199" s="296"/>
      <c r="F199" s="384">
        <v>217572.4</v>
      </c>
      <c r="G199" s="384">
        <v>195261.8</v>
      </c>
      <c r="H199" s="384">
        <f t="shared" si="2"/>
        <v>89.745666270170304</v>
      </c>
      <c r="I199" s="376"/>
    </row>
    <row r="200" spans="1:9" s="382" customFormat="1" ht="11.25" x14ac:dyDescent="0.2">
      <c r="A200" s="383" t="s">
        <v>1779</v>
      </c>
      <c r="B200" s="297">
        <v>720843680</v>
      </c>
      <c r="C200" s="298">
        <v>350</v>
      </c>
      <c r="D200" s="296">
        <v>7</v>
      </c>
      <c r="E200" s="296">
        <v>2</v>
      </c>
      <c r="F200" s="384">
        <v>840</v>
      </c>
      <c r="G200" s="384">
        <v>420</v>
      </c>
      <c r="H200" s="384">
        <f t="shared" si="2"/>
        <v>50</v>
      </c>
      <c r="I200" s="376"/>
    </row>
    <row r="201" spans="1:9" s="382" customFormat="1" ht="22.5" x14ac:dyDescent="0.2">
      <c r="A201" s="383" t="s">
        <v>1756</v>
      </c>
      <c r="B201" s="297" t="s">
        <v>1281</v>
      </c>
      <c r="C201" s="298">
        <v>321</v>
      </c>
      <c r="D201" s="296">
        <v>7</v>
      </c>
      <c r="E201" s="296">
        <v>9</v>
      </c>
      <c r="F201" s="384">
        <v>23000</v>
      </c>
      <c r="G201" s="384">
        <v>23000</v>
      </c>
      <c r="H201" s="384">
        <f t="shared" si="2"/>
        <v>100</v>
      </c>
      <c r="I201" s="376"/>
    </row>
    <row r="202" spans="1:9" s="382" customFormat="1" ht="11.25" x14ac:dyDescent="0.2">
      <c r="A202" s="383" t="s">
        <v>333</v>
      </c>
      <c r="B202" s="297" t="s">
        <v>1187</v>
      </c>
      <c r="C202" s="298">
        <v>540</v>
      </c>
      <c r="D202" s="296">
        <v>7</v>
      </c>
      <c r="E202" s="296">
        <v>2</v>
      </c>
      <c r="F202" s="384">
        <v>185425.6</v>
      </c>
      <c r="G202" s="384">
        <v>163816.70000000001</v>
      </c>
      <c r="H202" s="384">
        <f t="shared" si="2"/>
        <v>88.346323269278898</v>
      </c>
      <c r="I202" s="376"/>
    </row>
    <row r="203" spans="1:9" s="382" customFormat="1" ht="11.25" x14ac:dyDescent="0.2">
      <c r="A203" s="383" t="s">
        <v>1760</v>
      </c>
      <c r="B203" s="297" t="s">
        <v>1187</v>
      </c>
      <c r="C203" s="298">
        <v>612</v>
      </c>
      <c r="D203" s="296">
        <v>7</v>
      </c>
      <c r="E203" s="296">
        <v>2</v>
      </c>
      <c r="F203" s="384">
        <v>6425.1</v>
      </c>
      <c r="G203" s="384">
        <v>6143.4</v>
      </c>
      <c r="H203" s="384">
        <f t="shared" si="2"/>
        <v>95.6156324415184</v>
      </c>
      <c r="I203" s="376"/>
    </row>
    <row r="204" spans="1:9" s="382" customFormat="1" ht="11.25" x14ac:dyDescent="0.2">
      <c r="A204" s="383" t="s">
        <v>1777</v>
      </c>
      <c r="B204" s="297" t="s">
        <v>1187</v>
      </c>
      <c r="C204" s="298">
        <v>622</v>
      </c>
      <c r="D204" s="296">
        <v>7</v>
      </c>
      <c r="E204" s="296">
        <v>2</v>
      </c>
      <c r="F204" s="384">
        <v>1881.7</v>
      </c>
      <c r="G204" s="384">
        <v>1881.7</v>
      </c>
      <c r="H204" s="384">
        <f t="shared" si="2"/>
        <v>100</v>
      </c>
      <c r="I204" s="376"/>
    </row>
    <row r="205" spans="1:9" s="382" customFormat="1" ht="11.25" x14ac:dyDescent="0.2">
      <c r="A205" s="383" t="s">
        <v>1188</v>
      </c>
      <c r="B205" s="297" t="s">
        <v>1189</v>
      </c>
      <c r="C205" s="298"/>
      <c r="D205" s="296"/>
      <c r="E205" s="296"/>
      <c r="F205" s="384">
        <v>552151.6</v>
      </c>
      <c r="G205" s="384">
        <v>540498.4</v>
      </c>
      <c r="H205" s="384">
        <f t="shared" si="2"/>
        <v>97.889492668317914</v>
      </c>
      <c r="I205" s="376"/>
    </row>
    <row r="206" spans="1:9" s="382" customFormat="1" ht="11.25" x14ac:dyDescent="0.2">
      <c r="A206" s="383" t="s">
        <v>1765</v>
      </c>
      <c r="B206" s="297" t="s">
        <v>1283</v>
      </c>
      <c r="C206" s="298">
        <v>242</v>
      </c>
      <c r="D206" s="296">
        <v>7</v>
      </c>
      <c r="E206" s="296">
        <v>9</v>
      </c>
      <c r="F206" s="384">
        <v>25633.9</v>
      </c>
      <c r="G206" s="384">
        <v>22818.400000000001</v>
      </c>
      <c r="H206" s="384">
        <f t="shared" si="2"/>
        <v>89.016497684706593</v>
      </c>
      <c r="I206" s="376"/>
    </row>
    <row r="207" spans="1:9" s="382" customFormat="1" ht="11.25" x14ac:dyDescent="0.2">
      <c r="A207" s="383" t="s">
        <v>1752</v>
      </c>
      <c r="B207" s="297" t="s">
        <v>1283</v>
      </c>
      <c r="C207" s="298">
        <v>244</v>
      </c>
      <c r="D207" s="296">
        <v>7</v>
      </c>
      <c r="E207" s="296">
        <v>9</v>
      </c>
      <c r="F207" s="384">
        <v>21282.6</v>
      </c>
      <c r="G207" s="384">
        <v>13024.5</v>
      </c>
      <c r="H207" s="384">
        <f t="shared" si="2"/>
        <v>61.197879958275777</v>
      </c>
      <c r="I207" s="376"/>
    </row>
    <row r="208" spans="1:9" s="382" customFormat="1" ht="11.25" x14ac:dyDescent="0.2">
      <c r="A208" s="383" t="s">
        <v>1765</v>
      </c>
      <c r="B208" s="297" t="s">
        <v>1191</v>
      </c>
      <c r="C208" s="298">
        <v>242</v>
      </c>
      <c r="D208" s="296">
        <v>7</v>
      </c>
      <c r="E208" s="296">
        <v>2</v>
      </c>
      <c r="F208" s="384">
        <v>1012.8</v>
      </c>
      <c r="G208" s="384">
        <v>963.5</v>
      </c>
      <c r="H208" s="384">
        <f t="shared" ref="H208:H271" si="3">+G208/F208*100</f>
        <v>95.132306477093209</v>
      </c>
      <c r="I208" s="376"/>
    </row>
    <row r="209" spans="1:9" s="382" customFormat="1" ht="11.25" x14ac:dyDescent="0.2">
      <c r="A209" s="383" t="s">
        <v>1752</v>
      </c>
      <c r="B209" s="297" t="s">
        <v>1191</v>
      </c>
      <c r="C209" s="298">
        <v>244</v>
      </c>
      <c r="D209" s="296">
        <v>7</v>
      </c>
      <c r="E209" s="296">
        <v>2</v>
      </c>
      <c r="F209" s="384">
        <v>6802.2</v>
      </c>
      <c r="G209" s="384">
        <v>6271.9</v>
      </c>
      <c r="H209" s="384">
        <f t="shared" si="3"/>
        <v>92.203992825850463</v>
      </c>
      <c r="I209" s="376"/>
    </row>
    <row r="210" spans="1:9" s="382" customFormat="1" ht="11.25" x14ac:dyDescent="0.2">
      <c r="A210" s="383" t="s">
        <v>1775</v>
      </c>
      <c r="B210" s="297" t="s">
        <v>1193</v>
      </c>
      <c r="C210" s="298">
        <v>415</v>
      </c>
      <c r="D210" s="296">
        <v>7</v>
      </c>
      <c r="E210" s="296">
        <v>2</v>
      </c>
      <c r="F210" s="384">
        <v>53846.1</v>
      </c>
      <c r="G210" s="384">
        <v>53846.1</v>
      </c>
      <c r="H210" s="384">
        <f t="shared" si="3"/>
        <v>100</v>
      </c>
      <c r="I210" s="376"/>
    </row>
    <row r="211" spans="1:9" s="382" customFormat="1" ht="11.25" x14ac:dyDescent="0.2">
      <c r="A211" s="383" t="s">
        <v>1752</v>
      </c>
      <c r="B211" s="297" t="s">
        <v>1195</v>
      </c>
      <c r="C211" s="298">
        <v>244</v>
      </c>
      <c r="D211" s="296">
        <v>7</v>
      </c>
      <c r="E211" s="296">
        <v>2</v>
      </c>
      <c r="F211" s="384">
        <v>84</v>
      </c>
      <c r="G211" s="384">
        <v>84</v>
      </c>
      <c r="H211" s="384">
        <f t="shared" si="3"/>
        <v>100</v>
      </c>
      <c r="I211" s="376"/>
    </row>
    <row r="212" spans="1:9" s="382" customFormat="1" ht="22.5" x14ac:dyDescent="0.2">
      <c r="A212" s="383" t="s">
        <v>1758</v>
      </c>
      <c r="B212" s="297" t="s">
        <v>1195</v>
      </c>
      <c r="C212" s="298">
        <v>414</v>
      </c>
      <c r="D212" s="296">
        <v>7</v>
      </c>
      <c r="E212" s="296">
        <v>2</v>
      </c>
      <c r="F212" s="384">
        <v>27038.9</v>
      </c>
      <c r="G212" s="384">
        <v>27038.9</v>
      </c>
      <c r="H212" s="384">
        <f t="shared" si="3"/>
        <v>100</v>
      </c>
      <c r="I212" s="376"/>
    </row>
    <row r="213" spans="1:9" s="382" customFormat="1" ht="11.25" x14ac:dyDescent="0.2">
      <c r="A213" s="383" t="s">
        <v>1775</v>
      </c>
      <c r="B213" s="297" t="s">
        <v>1195</v>
      </c>
      <c r="C213" s="298">
        <v>415</v>
      </c>
      <c r="D213" s="296">
        <v>7</v>
      </c>
      <c r="E213" s="296">
        <v>2</v>
      </c>
      <c r="F213" s="384">
        <v>416451.1</v>
      </c>
      <c r="G213" s="384">
        <v>416451.1</v>
      </c>
      <c r="H213" s="384">
        <f t="shared" si="3"/>
        <v>100</v>
      </c>
      <c r="I213" s="376"/>
    </row>
    <row r="214" spans="1:9" s="382" customFormat="1" ht="11.25" x14ac:dyDescent="0.2">
      <c r="A214" s="383" t="s">
        <v>1196</v>
      </c>
      <c r="B214" s="297" t="s">
        <v>1197</v>
      </c>
      <c r="C214" s="298"/>
      <c r="D214" s="296"/>
      <c r="E214" s="296"/>
      <c r="F214" s="384">
        <v>37141.800000000003</v>
      </c>
      <c r="G214" s="384">
        <v>37141.800000000003</v>
      </c>
      <c r="H214" s="384">
        <f t="shared" si="3"/>
        <v>100</v>
      </c>
      <c r="I214" s="376"/>
    </row>
    <row r="215" spans="1:9" s="382" customFormat="1" ht="22.5" x14ac:dyDescent="0.2">
      <c r="A215" s="383" t="s">
        <v>1764</v>
      </c>
      <c r="B215" s="297" t="s">
        <v>1199</v>
      </c>
      <c r="C215" s="298">
        <v>521</v>
      </c>
      <c r="D215" s="296">
        <v>7</v>
      </c>
      <c r="E215" s="296">
        <v>2</v>
      </c>
      <c r="F215" s="384">
        <v>37141.800000000003</v>
      </c>
      <c r="G215" s="384">
        <v>37141.800000000003</v>
      </c>
      <c r="H215" s="384">
        <f t="shared" si="3"/>
        <v>100</v>
      </c>
      <c r="I215" s="376"/>
    </row>
    <row r="216" spans="1:9" s="382" customFormat="1" ht="11.25" x14ac:dyDescent="0.2">
      <c r="A216" s="383" t="s">
        <v>1284</v>
      </c>
      <c r="B216" s="297" t="s">
        <v>1285</v>
      </c>
      <c r="C216" s="298"/>
      <c r="D216" s="296"/>
      <c r="E216" s="296"/>
      <c r="F216" s="384">
        <v>219139.8</v>
      </c>
      <c r="G216" s="384">
        <v>213700.5</v>
      </c>
      <c r="H216" s="384">
        <f t="shared" si="3"/>
        <v>97.517885842736007</v>
      </c>
      <c r="I216" s="376"/>
    </row>
    <row r="217" spans="1:9" s="382" customFormat="1" ht="11.25" x14ac:dyDescent="0.2">
      <c r="A217" s="383" t="s">
        <v>1765</v>
      </c>
      <c r="B217" s="297" t="s">
        <v>1287</v>
      </c>
      <c r="C217" s="298">
        <v>242</v>
      </c>
      <c r="D217" s="296">
        <v>7</v>
      </c>
      <c r="E217" s="296">
        <v>9</v>
      </c>
      <c r="F217" s="384">
        <v>219139.8</v>
      </c>
      <c r="G217" s="384">
        <v>213700.5</v>
      </c>
      <c r="H217" s="384">
        <f t="shared" si="3"/>
        <v>97.517885842736007</v>
      </c>
      <c r="I217" s="376"/>
    </row>
    <row r="218" spans="1:9" s="382" customFormat="1" ht="11.25" x14ac:dyDescent="0.2">
      <c r="A218" s="383" t="s">
        <v>1213</v>
      </c>
      <c r="B218" s="297">
        <v>730000000</v>
      </c>
      <c r="C218" s="298"/>
      <c r="D218" s="296"/>
      <c r="E218" s="296"/>
      <c r="F218" s="384">
        <v>152337.1</v>
      </c>
      <c r="G218" s="384">
        <v>146598.39999999999</v>
      </c>
      <c r="H218" s="384">
        <f t="shared" si="3"/>
        <v>96.232894022532918</v>
      </c>
      <c r="I218" s="376"/>
    </row>
    <row r="219" spans="1:9" s="382" customFormat="1" ht="22.5" x14ac:dyDescent="0.2">
      <c r="A219" s="383" t="s">
        <v>1214</v>
      </c>
      <c r="B219" s="297">
        <v>730100000</v>
      </c>
      <c r="C219" s="298"/>
      <c r="D219" s="296"/>
      <c r="E219" s="296"/>
      <c r="F219" s="384">
        <v>47512.4</v>
      </c>
      <c r="G219" s="384">
        <v>47036.7</v>
      </c>
      <c r="H219" s="384">
        <f t="shared" si="3"/>
        <v>98.998787684899099</v>
      </c>
      <c r="I219" s="376"/>
    </row>
    <row r="220" spans="1:9" s="382" customFormat="1" ht="11.25" x14ac:dyDescent="0.2">
      <c r="A220" s="383" t="s">
        <v>1752</v>
      </c>
      <c r="B220" s="297">
        <v>730142310</v>
      </c>
      <c r="C220" s="298">
        <v>244</v>
      </c>
      <c r="D220" s="296">
        <v>7</v>
      </c>
      <c r="E220" s="296">
        <v>3</v>
      </c>
      <c r="F220" s="384">
        <v>502</v>
      </c>
      <c r="G220" s="384">
        <v>502</v>
      </c>
      <c r="H220" s="384">
        <f t="shared" si="3"/>
        <v>100</v>
      </c>
      <c r="I220" s="376"/>
    </row>
    <row r="221" spans="1:9" s="382" customFormat="1" ht="33.75" x14ac:dyDescent="0.2">
      <c r="A221" s="383" t="s">
        <v>1759</v>
      </c>
      <c r="B221" s="297">
        <v>730142310</v>
      </c>
      <c r="C221" s="298">
        <v>611</v>
      </c>
      <c r="D221" s="296">
        <v>7</v>
      </c>
      <c r="E221" s="296">
        <v>3</v>
      </c>
      <c r="F221" s="384">
        <v>47010.400000000001</v>
      </c>
      <c r="G221" s="384">
        <v>46534.7</v>
      </c>
      <c r="H221" s="384">
        <f t="shared" si="3"/>
        <v>98.988096251042307</v>
      </c>
      <c r="I221" s="376"/>
    </row>
    <row r="222" spans="1:9" s="382" customFormat="1" ht="11.25" x14ac:dyDescent="0.2">
      <c r="A222" s="383" t="s">
        <v>1196</v>
      </c>
      <c r="B222" s="297" t="s">
        <v>1216</v>
      </c>
      <c r="C222" s="298"/>
      <c r="D222" s="296"/>
      <c r="E222" s="296"/>
      <c r="F222" s="384">
        <v>104824.7</v>
      </c>
      <c r="G222" s="384">
        <v>99561.7</v>
      </c>
      <c r="H222" s="384">
        <f t="shared" si="3"/>
        <v>94.979236763854331</v>
      </c>
      <c r="I222" s="376"/>
    </row>
    <row r="223" spans="1:9" s="382" customFormat="1" ht="11.25" x14ac:dyDescent="0.2">
      <c r="A223" s="383" t="s">
        <v>1765</v>
      </c>
      <c r="B223" s="297" t="s">
        <v>1218</v>
      </c>
      <c r="C223" s="298">
        <v>242</v>
      </c>
      <c r="D223" s="296">
        <v>7</v>
      </c>
      <c r="E223" s="296">
        <v>3</v>
      </c>
      <c r="F223" s="384">
        <v>21896</v>
      </c>
      <c r="G223" s="384">
        <v>21648.7</v>
      </c>
      <c r="H223" s="384">
        <f t="shared" si="3"/>
        <v>98.870569967117277</v>
      </c>
      <c r="I223" s="376"/>
    </row>
    <row r="224" spans="1:9" s="382" customFormat="1" ht="11.25" x14ac:dyDescent="0.2">
      <c r="A224" s="383" t="s">
        <v>1752</v>
      </c>
      <c r="B224" s="297" t="s">
        <v>1218</v>
      </c>
      <c r="C224" s="298">
        <v>244</v>
      </c>
      <c r="D224" s="296">
        <v>7</v>
      </c>
      <c r="E224" s="296">
        <v>3</v>
      </c>
      <c r="F224" s="384">
        <v>51459.9</v>
      </c>
      <c r="G224" s="384">
        <v>47629.3</v>
      </c>
      <c r="H224" s="384">
        <f t="shared" si="3"/>
        <v>92.556145659047147</v>
      </c>
      <c r="I224" s="376"/>
    </row>
    <row r="225" spans="1:9" s="382" customFormat="1" ht="11.25" x14ac:dyDescent="0.2">
      <c r="A225" s="383" t="s">
        <v>1765</v>
      </c>
      <c r="B225" s="297" t="s">
        <v>1220</v>
      </c>
      <c r="C225" s="298">
        <v>242</v>
      </c>
      <c r="D225" s="296">
        <v>7</v>
      </c>
      <c r="E225" s="296">
        <v>3</v>
      </c>
      <c r="F225" s="384">
        <v>5604.3</v>
      </c>
      <c r="G225" s="384">
        <v>5588.5</v>
      </c>
      <c r="H225" s="384">
        <f t="shared" si="3"/>
        <v>99.718073622040208</v>
      </c>
      <c r="I225" s="376"/>
    </row>
    <row r="226" spans="1:9" s="382" customFormat="1" ht="11.25" x14ac:dyDescent="0.2">
      <c r="A226" s="383" t="s">
        <v>1752</v>
      </c>
      <c r="B226" s="297" t="s">
        <v>1220</v>
      </c>
      <c r="C226" s="298">
        <v>244</v>
      </c>
      <c r="D226" s="296">
        <v>7</v>
      </c>
      <c r="E226" s="296">
        <v>3</v>
      </c>
      <c r="F226" s="384">
        <v>11329.6</v>
      </c>
      <c r="G226" s="384">
        <v>11328.6</v>
      </c>
      <c r="H226" s="384">
        <f t="shared" si="3"/>
        <v>99.991173563056066</v>
      </c>
      <c r="I226" s="376"/>
    </row>
    <row r="227" spans="1:9" s="382" customFormat="1" ht="11.25" x14ac:dyDescent="0.2">
      <c r="A227" s="383" t="s">
        <v>1765</v>
      </c>
      <c r="B227" s="297" t="s">
        <v>1222</v>
      </c>
      <c r="C227" s="298">
        <v>242</v>
      </c>
      <c r="D227" s="296">
        <v>7</v>
      </c>
      <c r="E227" s="296">
        <v>3</v>
      </c>
      <c r="F227" s="384">
        <v>3626.8</v>
      </c>
      <c r="G227" s="384">
        <v>3199.4</v>
      </c>
      <c r="H227" s="384">
        <f t="shared" si="3"/>
        <v>88.215506782838858</v>
      </c>
      <c r="I227" s="376"/>
    </row>
    <row r="228" spans="1:9" s="382" customFormat="1" ht="11.25" x14ac:dyDescent="0.2">
      <c r="A228" s="383" t="s">
        <v>1752</v>
      </c>
      <c r="B228" s="297" t="s">
        <v>1222</v>
      </c>
      <c r="C228" s="298">
        <v>244</v>
      </c>
      <c r="D228" s="296">
        <v>7</v>
      </c>
      <c r="E228" s="296">
        <v>3</v>
      </c>
      <c r="F228" s="384">
        <v>10908.1</v>
      </c>
      <c r="G228" s="384">
        <v>10167.200000000001</v>
      </c>
      <c r="H228" s="384">
        <f t="shared" si="3"/>
        <v>93.20779970847353</v>
      </c>
      <c r="I228" s="376"/>
    </row>
    <row r="229" spans="1:9" s="382" customFormat="1" ht="11.25" x14ac:dyDescent="0.2">
      <c r="A229" s="383" t="s">
        <v>1227</v>
      </c>
      <c r="B229" s="297">
        <v>740000000</v>
      </c>
      <c r="C229" s="298"/>
      <c r="D229" s="296"/>
      <c r="E229" s="296"/>
      <c r="F229" s="384">
        <v>694909.5</v>
      </c>
      <c r="G229" s="384">
        <v>677940.3</v>
      </c>
      <c r="H229" s="384">
        <f t="shared" si="3"/>
        <v>97.558070511339963</v>
      </c>
      <c r="I229" s="376"/>
    </row>
    <row r="230" spans="1:9" s="382" customFormat="1" ht="22.5" x14ac:dyDescent="0.2">
      <c r="A230" s="383" t="s">
        <v>1228</v>
      </c>
      <c r="B230" s="297">
        <v>740100000</v>
      </c>
      <c r="C230" s="298"/>
      <c r="D230" s="296"/>
      <c r="E230" s="296"/>
      <c r="F230" s="384">
        <v>685409.5</v>
      </c>
      <c r="G230" s="384">
        <v>668441.80000000005</v>
      </c>
      <c r="H230" s="384">
        <f t="shared" si="3"/>
        <v>97.52444341667281</v>
      </c>
      <c r="I230" s="376"/>
    </row>
    <row r="231" spans="1:9" s="382" customFormat="1" ht="11.25" x14ac:dyDescent="0.2">
      <c r="A231" s="383" t="s">
        <v>1752</v>
      </c>
      <c r="B231" s="297">
        <v>740142710</v>
      </c>
      <c r="C231" s="298">
        <v>244</v>
      </c>
      <c r="D231" s="296">
        <v>7</v>
      </c>
      <c r="E231" s="296">
        <v>4</v>
      </c>
      <c r="F231" s="384">
        <v>75.900000000000006</v>
      </c>
      <c r="G231" s="384">
        <v>75.8</v>
      </c>
      <c r="H231" s="384">
        <f t="shared" si="3"/>
        <v>99.868247694334642</v>
      </c>
      <c r="I231" s="376"/>
    </row>
    <row r="232" spans="1:9" s="382" customFormat="1" ht="11.25" x14ac:dyDescent="0.2">
      <c r="A232" s="383" t="s">
        <v>1753</v>
      </c>
      <c r="B232" s="297">
        <v>740142710</v>
      </c>
      <c r="C232" s="298">
        <v>340</v>
      </c>
      <c r="D232" s="296">
        <v>7</v>
      </c>
      <c r="E232" s="296">
        <v>4</v>
      </c>
      <c r="F232" s="384">
        <v>43502.400000000001</v>
      </c>
      <c r="G232" s="384">
        <v>43209.8</v>
      </c>
      <c r="H232" s="384">
        <f t="shared" si="3"/>
        <v>99.327393431167025</v>
      </c>
      <c r="I232" s="376"/>
    </row>
    <row r="233" spans="1:9" s="382" customFormat="1" ht="33.75" x14ac:dyDescent="0.2">
      <c r="A233" s="383" t="s">
        <v>1759</v>
      </c>
      <c r="B233" s="297">
        <v>740142710</v>
      </c>
      <c r="C233" s="298">
        <v>611</v>
      </c>
      <c r="D233" s="296">
        <v>7</v>
      </c>
      <c r="E233" s="296">
        <v>4</v>
      </c>
      <c r="F233" s="384">
        <v>606510.19999999995</v>
      </c>
      <c r="G233" s="384">
        <v>600228.5</v>
      </c>
      <c r="H233" s="384">
        <f t="shared" si="3"/>
        <v>98.964287822364739</v>
      </c>
      <c r="I233" s="376"/>
    </row>
    <row r="234" spans="1:9" s="382" customFormat="1" ht="11.25" x14ac:dyDescent="0.2">
      <c r="A234" s="383" t="s">
        <v>1760</v>
      </c>
      <c r="B234" s="297">
        <v>740142710</v>
      </c>
      <c r="C234" s="298">
        <v>612</v>
      </c>
      <c r="D234" s="296">
        <v>7</v>
      </c>
      <c r="E234" s="296">
        <v>4</v>
      </c>
      <c r="F234" s="384">
        <v>9500</v>
      </c>
      <c r="G234" s="384">
        <v>0</v>
      </c>
      <c r="H234" s="384">
        <f t="shared" si="3"/>
        <v>0</v>
      </c>
      <c r="I234" s="376"/>
    </row>
    <row r="235" spans="1:9" s="382" customFormat="1" ht="33.75" x14ac:dyDescent="0.2">
      <c r="A235" s="383" t="s">
        <v>1754</v>
      </c>
      <c r="B235" s="297">
        <v>740142710</v>
      </c>
      <c r="C235" s="298">
        <v>811</v>
      </c>
      <c r="D235" s="296">
        <v>7</v>
      </c>
      <c r="E235" s="296">
        <v>4</v>
      </c>
      <c r="F235" s="384">
        <v>300</v>
      </c>
      <c r="G235" s="384">
        <v>0</v>
      </c>
      <c r="H235" s="384">
        <f t="shared" si="3"/>
        <v>0</v>
      </c>
      <c r="I235" s="376"/>
    </row>
    <row r="236" spans="1:9" s="382" customFormat="1" ht="33.75" x14ac:dyDescent="0.2">
      <c r="A236" s="383" t="s">
        <v>1759</v>
      </c>
      <c r="B236" s="297">
        <v>740142720</v>
      </c>
      <c r="C236" s="298">
        <v>611</v>
      </c>
      <c r="D236" s="296">
        <v>7</v>
      </c>
      <c r="E236" s="296">
        <v>9</v>
      </c>
      <c r="F236" s="384">
        <v>24521</v>
      </c>
      <c r="G236" s="384">
        <v>24418.5</v>
      </c>
      <c r="H236" s="384">
        <f t="shared" si="3"/>
        <v>99.581990946535626</v>
      </c>
      <c r="I236" s="376"/>
    </row>
    <row r="237" spans="1:9" s="382" customFormat="1" ht="11.25" x14ac:dyDescent="0.2">
      <c r="A237" s="383" t="s">
        <v>1760</v>
      </c>
      <c r="B237" s="297">
        <v>740142720</v>
      </c>
      <c r="C237" s="298">
        <v>612</v>
      </c>
      <c r="D237" s="296">
        <v>7</v>
      </c>
      <c r="E237" s="296">
        <v>9</v>
      </c>
      <c r="F237" s="384">
        <v>1000</v>
      </c>
      <c r="G237" s="384">
        <v>509.2</v>
      </c>
      <c r="H237" s="384">
        <f t="shared" si="3"/>
        <v>50.92</v>
      </c>
      <c r="I237" s="376"/>
    </row>
    <row r="238" spans="1:9" s="382" customFormat="1" ht="22.5" x14ac:dyDescent="0.2">
      <c r="A238" s="383" t="s">
        <v>1230</v>
      </c>
      <c r="B238" s="297" t="s">
        <v>1231</v>
      </c>
      <c r="C238" s="298"/>
      <c r="D238" s="296"/>
      <c r="E238" s="296"/>
      <c r="F238" s="384">
        <v>9500</v>
      </c>
      <c r="G238" s="384">
        <v>9498.5</v>
      </c>
      <c r="H238" s="384">
        <f t="shared" si="3"/>
        <v>99.984210526315792</v>
      </c>
      <c r="I238" s="376"/>
    </row>
    <row r="239" spans="1:9" s="382" customFormat="1" ht="11.25" x14ac:dyDescent="0.2">
      <c r="A239" s="383" t="s">
        <v>1760</v>
      </c>
      <c r="B239" s="297" t="s">
        <v>1233</v>
      </c>
      <c r="C239" s="298">
        <v>612</v>
      </c>
      <c r="D239" s="296">
        <v>7</v>
      </c>
      <c r="E239" s="296">
        <v>4</v>
      </c>
      <c r="F239" s="384">
        <v>9500</v>
      </c>
      <c r="G239" s="384">
        <v>9498.5</v>
      </c>
      <c r="H239" s="384">
        <f t="shared" si="3"/>
        <v>99.984210526315792</v>
      </c>
      <c r="I239" s="376"/>
    </row>
    <row r="240" spans="1:9" s="382" customFormat="1" ht="22.5" x14ac:dyDescent="0.2">
      <c r="A240" s="383" t="s">
        <v>1289</v>
      </c>
      <c r="B240" s="297">
        <v>750000000</v>
      </c>
      <c r="C240" s="298"/>
      <c r="D240" s="296"/>
      <c r="E240" s="296"/>
      <c r="F240" s="384">
        <v>31008</v>
      </c>
      <c r="G240" s="384">
        <v>30695.5</v>
      </c>
      <c r="H240" s="384">
        <f t="shared" si="3"/>
        <v>98.992195562435498</v>
      </c>
      <c r="I240" s="376"/>
    </row>
    <row r="241" spans="1:9" s="382" customFormat="1" ht="11.25" x14ac:dyDescent="0.2">
      <c r="A241" s="383" t="s">
        <v>1752</v>
      </c>
      <c r="B241" s="297">
        <v>750043500</v>
      </c>
      <c r="C241" s="298">
        <v>244</v>
      </c>
      <c r="D241" s="296">
        <v>7</v>
      </c>
      <c r="E241" s="296">
        <v>9</v>
      </c>
      <c r="F241" s="384">
        <v>500</v>
      </c>
      <c r="G241" s="384">
        <v>250.7</v>
      </c>
      <c r="H241" s="384">
        <f t="shared" si="3"/>
        <v>50.139999999999993</v>
      </c>
      <c r="I241" s="376"/>
    </row>
    <row r="242" spans="1:9" s="382" customFormat="1" ht="33.75" x14ac:dyDescent="0.2">
      <c r="A242" s="383" t="s">
        <v>1759</v>
      </c>
      <c r="B242" s="297">
        <v>750043500</v>
      </c>
      <c r="C242" s="298">
        <v>611</v>
      </c>
      <c r="D242" s="296">
        <v>7</v>
      </c>
      <c r="E242" s="296">
        <v>9</v>
      </c>
      <c r="F242" s="384">
        <v>30508</v>
      </c>
      <c r="G242" s="384">
        <v>30444.799999999999</v>
      </c>
      <c r="H242" s="384">
        <f t="shared" si="3"/>
        <v>99.792841221974555</v>
      </c>
      <c r="I242" s="376"/>
    </row>
    <row r="243" spans="1:9" s="382" customFormat="1" ht="11.25" x14ac:dyDescent="0.2">
      <c r="A243" s="383" t="s">
        <v>1251</v>
      </c>
      <c r="B243" s="297">
        <v>760000000</v>
      </c>
      <c r="C243" s="298"/>
      <c r="D243" s="296"/>
      <c r="E243" s="296"/>
      <c r="F243" s="384">
        <v>10130</v>
      </c>
      <c r="G243" s="384">
        <v>8773.7000000000007</v>
      </c>
      <c r="H243" s="384">
        <f t="shared" si="3"/>
        <v>86.611056268509387</v>
      </c>
      <c r="I243" s="376"/>
    </row>
    <row r="244" spans="1:9" s="382" customFormat="1" ht="22.5" x14ac:dyDescent="0.2">
      <c r="A244" s="383" t="s">
        <v>1252</v>
      </c>
      <c r="B244" s="297">
        <v>760100000</v>
      </c>
      <c r="C244" s="298"/>
      <c r="D244" s="296"/>
      <c r="E244" s="296"/>
      <c r="F244" s="384">
        <v>5610.8</v>
      </c>
      <c r="G244" s="384">
        <v>4539.3999999999996</v>
      </c>
      <c r="H244" s="384">
        <f t="shared" si="3"/>
        <v>80.904683824053606</v>
      </c>
      <c r="I244" s="376"/>
    </row>
    <row r="245" spans="1:9" s="382" customFormat="1" ht="11.25" x14ac:dyDescent="0.2">
      <c r="A245" s="383" t="s">
        <v>1752</v>
      </c>
      <c r="B245" s="297">
        <v>760143200</v>
      </c>
      <c r="C245" s="298">
        <v>244</v>
      </c>
      <c r="D245" s="296">
        <v>7</v>
      </c>
      <c r="E245" s="296">
        <v>7</v>
      </c>
      <c r="F245" s="384">
        <v>2263.9</v>
      </c>
      <c r="G245" s="384">
        <v>1300</v>
      </c>
      <c r="H245" s="384">
        <f t="shared" si="3"/>
        <v>57.42303105260833</v>
      </c>
      <c r="I245" s="376"/>
    </row>
    <row r="246" spans="1:9" s="382" customFormat="1" ht="11.25" x14ac:dyDescent="0.2">
      <c r="A246" s="383" t="s">
        <v>1780</v>
      </c>
      <c r="B246" s="297">
        <v>760143200</v>
      </c>
      <c r="C246" s="298">
        <v>330</v>
      </c>
      <c r="D246" s="296">
        <v>7</v>
      </c>
      <c r="E246" s="296">
        <v>7</v>
      </c>
      <c r="F246" s="384">
        <v>100</v>
      </c>
      <c r="G246" s="384">
        <v>0</v>
      </c>
      <c r="H246" s="384">
        <f t="shared" si="3"/>
        <v>0</v>
      </c>
      <c r="I246" s="376"/>
    </row>
    <row r="247" spans="1:9" s="382" customFormat="1" ht="11.25" x14ac:dyDescent="0.2">
      <c r="A247" s="383" t="s">
        <v>1760</v>
      </c>
      <c r="B247" s="297">
        <v>760143200</v>
      </c>
      <c r="C247" s="298">
        <v>612</v>
      </c>
      <c r="D247" s="296">
        <v>7</v>
      </c>
      <c r="E247" s="296">
        <v>7</v>
      </c>
      <c r="F247" s="384">
        <v>3246.9</v>
      </c>
      <c r="G247" s="384">
        <v>3239.4</v>
      </c>
      <c r="H247" s="384">
        <f t="shared" si="3"/>
        <v>99.769010440728081</v>
      </c>
      <c r="I247" s="376"/>
    </row>
    <row r="248" spans="1:9" s="382" customFormat="1" ht="22.5" x14ac:dyDescent="0.2">
      <c r="A248" s="383" t="s">
        <v>1254</v>
      </c>
      <c r="B248" s="297">
        <v>760500000</v>
      </c>
      <c r="C248" s="298"/>
      <c r="D248" s="296"/>
      <c r="E248" s="296"/>
      <c r="F248" s="384">
        <v>4519.2</v>
      </c>
      <c r="G248" s="384">
        <v>4234.3</v>
      </c>
      <c r="H248" s="384">
        <f t="shared" si="3"/>
        <v>93.695786864931847</v>
      </c>
      <c r="I248" s="376"/>
    </row>
    <row r="249" spans="1:9" s="382" customFormat="1" ht="11.25" x14ac:dyDescent="0.2">
      <c r="A249" s="383" t="s">
        <v>1751</v>
      </c>
      <c r="B249" s="297">
        <v>760575040</v>
      </c>
      <c r="C249" s="298">
        <v>530</v>
      </c>
      <c r="D249" s="296">
        <v>7</v>
      </c>
      <c r="E249" s="296">
        <v>7</v>
      </c>
      <c r="F249" s="384">
        <v>4519.2</v>
      </c>
      <c r="G249" s="384">
        <v>4234.3</v>
      </c>
      <c r="H249" s="384">
        <f t="shared" si="3"/>
        <v>93.695786864931847</v>
      </c>
      <c r="I249" s="376"/>
    </row>
    <row r="250" spans="1:9" s="382" customFormat="1" ht="11.25" x14ac:dyDescent="0.2">
      <c r="A250" s="383" t="s">
        <v>1291</v>
      </c>
      <c r="B250" s="297">
        <v>770000000</v>
      </c>
      <c r="C250" s="298"/>
      <c r="D250" s="296"/>
      <c r="E250" s="296"/>
      <c r="F250" s="384">
        <v>1300</v>
      </c>
      <c r="G250" s="384">
        <v>1300</v>
      </c>
      <c r="H250" s="384">
        <f t="shared" si="3"/>
        <v>100</v>
      </c>
      <c r="I250" s="376"/>
    </row>
    <row r="251" spans="1:9" s="382" customFormat="1" ht="11.25" x14ac:dyDescent="0.2">
      <c r="A251" s="383" t="s">
        <v>1292</v>
      </c>
      <c r="B251" s="297">
        <v>770200000</v>
      </c>
      <c r="C251" s="298"/>
      <c r="D251" s="296"/>
      <c r="E251" s="296"/>
      <c r="F251" s="384">
        <v>1300</v>
      </c>
      <c r="G251" s="384">
        <v>1300</v>
      </c>
      <c r="H251" s="384">
        <f t="shared" si="3"/>
        <v>100</v>
      </c>
      <c r="I251" s="376"/>
    </row>
    <row r="252" spans="1:9" s="382" customFormat="1" ht="11.25" x14ac:dyDescent="0.2">
      <c r="A252" s="383" t="s">
        <v>1752</v>
      </c>
      <c r="B252" s="297">
        <v>770243620</v>
      </c>
      <c r="C252" s="298">
        <v>244</v>
      </c>
      <c r="D252" s="296">
        <v>7</v>
      </c>
      <c r="E252" s="296">
        <v>9</v>
      </c>
      <c r="F252" s="384">
        <v>1300</v>
      </c>
      <c r="G252" s="384">
        <v>1300</v>
      </c>
      <c r="H252" s="384">
        <f t="shared" si="3"/>
        <v>100</v>
      </c>
      <c r="I252" s="376"/>
    </row>
    <row r="253" spans="1:9" s="382" customFormat="1" ht="22.5" x14ac:dyDescent="0.2">
      <c r="A253" s="383" t="s">
        <v>722</v>
      </c>
      <c r="B253" s="297">
        <v>780000000</v>
      </c>
      <c r="C253" s="298"/>
      <c r="D253" s="296"/>
      <c r="E253" s="296"/>
      <c r="F253" s="384">
        <v>135507.5</v>
      </c>
      <c r="G253" s="384">
        <v>132130</v>
      </c>
      <c r="H253" s="384">
        <f t="shared" si="3"/>
        <v>97.507518034057156</v>
      </c>
      <c r="I253" s="376"/>
    </row>
    <row r="254" spans="1:9" s="382" customFormat="1" ht="22.5" x14ac:dyDescent="0.2">
      <c r="A254" s="383" t="s">
        <v>1758</v>
      </c>
      <c r="B254" s="297">
        <v>780000310</v>
      </c>
      <c r="C254" s="298">
        <v>414</v>
      </c>
      <c r="D254" s="296">
        <v>7</v>
      </c>
      <c r="E254" s="296">
        <v>8</v>
      </c>
      <c r="F254" s="384">
        <v>29186.2</v>
      </c>
      <c r="G254" s="384">
        <v>29186.1</v>
      </c>
      <c r="H254" s="384">
        <f t="shared" si="3"/>
        <v>99.999657372319788</v>
      </c>
      <c r="I254" s="376"/>
    </row>
    <row r="255" spans="1:9" s="382" customFormat="1" ht="11.25" x14ac:dyDescent="0.2">
      <c r="A255" s="383" t="s">
        <v>1752</v>
      </c>
      <c r="B255" s="297">
        <v>780046100</v>
      </c>
      <c r="C255" s="298">
        <v>244</v>
      </c>
      <c r="D255" s="296">
        <v>1</v>
      </c>
      <c r="E255" s="296">
        <v>10</v>
      </c>
      <c r="F255" s="384">
        <v>72.400000000000006</v>
      </c>
      <c r="G255" s="384">
        <v>52.9</v>
      </c>
      <c r="H255" s="384">
        <f t="shared" si="3"/>
        <v>73.06629834254143</v>
      </c>
      <c r="I255" s="376"/>
    </row>
    <row r="256" spans="1:9" s="382" customFormat="1" ht="11.25" x14ac:dyDescent="0.2">
      <c r="A256" s="383" t="s">
        <v>1779</v>
      </c>
      <c r="B256" s="297">
        <v>780046100</v>
      </c>
      <c r="C256" s="298">
        <v>350</v>
      </c>
      <c r="D256" s="296">
        <v>1</v>
      </c>
      <c r="E256" s="296">
        <v>10</v>
      </c>
      <c r="F256" s="384">
        <v>590</v>
      </c>
      <c r="G256" s="384">
        <v>37.5</v>
      </c>
      <c r="H256" s="384">
        <f t="shared" si="3"/>
        <v>6.3559322033898304</v>
      </c>
      <c r="I256" s="376"/>
    </row>
    <row r="257" spans="1:9" s="382" customFormat="1" ht="33.75" x14ac:dyDescent="0.2">
      <c r="A257" s="383" t="s">
        <v>1759</v>
      </c>
      <c r="B257" s="297">
        <v>780046100</v>
      </c>
      <c r="C257" s="298">
        <v>611</v>
      </c>
      <c r="D257" s="296">
        <v>1</v>
      </c>
      <c r="E257" s="296">
        <v>10</v>
      </c>
      <c r="F257" s="384">
        <v>86038.9</v>
      </c>
      <c r="G257" s="384">
        <v>85847.4</v>
      </c>
      <c r="H257" s="384">
        <f t="shared" si="3"/>
        <v>99.777426257192971</v>
      </c>
      <c r="I257" s="376"/>
    </row>
    <row r="258" spans="1:9" s="382" customFormat="1" ht="11.25" x14ac:dyDescent="0.2">
      <c r="A258" s="383" t="s">
        <v>1760</v>
      </c>
      <c r="B258" s="297">
        <v>780046100</v>
      </c>
      <c r="C258" s="298">
        <v>612</v>
      </c>
      <c r="D258" s="296">
        <v>1</v>
      </c>
      <c r="E258" s="296">
        <v>10</v>
      </c>
      <c r="F258" s="384">
        <v>1248</v>
      </c>
      <c r="G258" s="384">
        <v>1247.4000000000001</v>
      </c>
      <c r="H258" s="384">
        <f t="shared" si="3"/>
        <v>99.951923076923094</v>
      </c>
      <c r="I258" s="376"/>
    </row>
    <row r="259" spans="1:9" s="382" customFormat="1" ht="11.25" x14ac:dyDescent="0.2">
      <c r="A259" s="383" t="s">
        <v>1781</v>
      </c>
      <c r="B259" s="297">
        <v>780046100</v>
      </c>
      <c r="C259" s="298">
        <v>613</v>
      </c>
      <c r="D259" s="296">
        <v>1</v>
      </c>
      <c r="E259" s="296">
        <v>10</v>
      </c>
      <c r="F259" s="384">
        <v>1800</v>
      </c>
      <c r="G259" s="384">
        <v>0</v>
      </c>
      <c r="H259" s="384">
        <f t="shared" si="3"/>
        <v>0</v>
      </c>
      <c r="I259" s="376"/>
    </row>
    <row r="260" spans="1:9" s="382" customFormat="1" ht="33.75" x14ac:dyDescent="0.2">
      <c r="A260" s="383" t="s">
        <v>1759</v>
      </c>
      <c r="B260" s="297">
        <v>780048100</v>
      </c>
      <c r="C260" s="298">
        <v>611</v>
      </c>
      <c r="D260" s="296">
        <v>7</v>
      </c>
      <c r="E260" s="296">
        <v>8</v>
      </c>
      <c r="F260" s="384">
        <v>16572</v>
      </c>
      <c r="G260" s="384">
        <v>15758.7</v>
      </c>
      <c r="H260" s="384">
        <f t="shared" si="3"/>
        <v>95.092324402606806</v>
      </c>
      <c r="I260" s="376"/>
    </row>
    <row r="261" spans="1:9" s="382" customFormat="1" ht="22.5" x14ac:dyDescent="0.2">
      <c r="A261" s="383" t="s">
        <v>1294</v>
      </c>
      <c r="B261" s="297">
        <v>790000000</v>
      </c>
      <c r="C261" s="298"/>
      <c r="D261" s="296"/>
      <c r="E261" s="296"/>
      <c r="F261" s="384">
        <v>2719.3</v>
      </c>
      <c r="G261" s="384">
        <v>154.80000000000001</v>
      </c>
      <c r="H261" s="384">
        <f t="shared" si="3"/>
        <v>5.6926414886183947</v>
      </c>
      <c r="I261" s="376"/>
    </row>
    <row r="262" spans="1:9" s="382" customFormat="1" ht="11.25" x14ac:dyDescent="0.2">
      <c r="A262" s="383" t="s">
        <v>1752</v>
      </c>
      <c r="B262" s="297">
        <v>790043600</v>
      </c>
      <c r="C262" s="298">
        <v>244</v>
      </c>
      <c r="D262" s="296">
        <v>7</v>
      </c>
      <c r="E262" s="296">
        <v>9</v>
      </c>
      <c r="F262" s="384">
        <v>235.3</v>
      </c>
      <c r="G262" s="384">
        <v>154.80000000000001</v>
      </c>
      <c r="H262" s="384">
        <f t="shared" si="3"/>
        <v>65.788355291117725</v>
      </c>
      <c r="I262" s="376"/>
    </row>
    <row r="263" spans="1:9" s="382" customFormat="1" ht="22.5" x14ac:dyDescent="0.2">
      <c r="A263" s="383" t="s">
        <v>1756</v>
      </c>
      <c r="B263" s="297">
        <v>790043600</v>
      </c>
      <c r="C263" s="298">
        <v>321</v>
      </c>
      <c r="D263" s="296">
        <v>7</v>
      </c>
      <c r="E263" s="296">
        <v>9</v>
      </c>
      <c r="F263" s="384">
        <v>1384</v>
      </c>
      <c r="G263" s="384">
        <v>0</v>
      </c>
      <c r="H263" s="384">
        <f t="shared" si="3"/>
        <v>0</v>
      </c>
      <c r="I263" s="376"/>
    </row>
    <row r="264" spans="1:9" s="382" customFormat="1" ht="11.25" x14ac:dyDescent="0.2">
      <c r="A264" s="383" t="s">
        <v>1753</v>
      </c>
      <c r="B264" s="297">
        <v>790043600</v>
      </c>
      <c r="C264" s="298">
        <v>340</v>
      </c>
      <c r="D264" s="296">
        <v>7</v>
      </c>
      <c r="E264" s="296">
        <v>9</v>
      </c>
      <c r="F264" s="384">
        <v>700</v>
      </c>
      <c r="G264" s="384">
        <v>0</v>
      </c>
      <c r="H264" s="384">
        <f t="shared" si="3"/>
        <v>0</v>
      </c>
      <c r="I264" s="376"/>
    </row>
    <row r="265" spans="1:9" s="382" customFormat="1" ht="22.5" x14ac:dyDescent="0.2">
      <c r="A265" s="383" t="s">
        <v>1764</v>
      </c>
      <c r="B265" s="297">
        <v>790073600</v>
      </c>
      <c r="C265" s="298">
        <v>521</v>
      </c>
      <c r="D265" s="296">
        <v>7</v>
      </c>
      <c r="E265" s="296">
        <v>9</v>
      </c>
      <c r="F265" s="384">
        <v>400</v>
      </c>
      <c r="G265" s="384">
        <v>0</v>
      </c>
      <c r="H265" s="384">
        <f t="shared" si="3"/>
        <v>0</v>
      </c>
      <c r="I265" s="376"/>
    </row>
    <row r="266" spans="1:9" s="380" customFormat="1" ht="21" x14ac:dyDescent="0.2">
      <c r="A266" s="280" t="s">
        <v>1200</v>
      </c>
      <c r="B266" s="293">
        <v>800000000</v>
      </c>
      <c r="C266" s="294"/>
      <c r="D266" s="296"/>
      <c r="E266" s="296"/>
      <c r="F266" s="378">
        <v>956162.4</v>
      </c>
      <c r="G266" s="378">
        <v>951569.2</v>
      </c>
      <c r="H266" s="378">
        <f t="shared" si="3"/>
        <v>99.519621353025371</v>
      </c>
      <c r="I266" s="379"/>
    </row>
    <row r="267" spans="1:9" s="382" customFormat="1" ht="11.25" x14ac:dyDescent="0.2">
      <c r="A267" s="383" t="s">
        <v>1320</v>
      </c>
      <c r="B267" s="297">
        <v>810000000</v>
      </c>
      <c r="C267" s="298"/>
      <c r="D267" s="296"/>
      <c r="E267" s="296"/>
      <c r="F267" s="384">
        <v>392748.5</v>
      </c>
      <c r="G267" s="384">
        <v>391543.7</v>
      </c>
      <c r="H267" s="384">
        <f t="shared" si="3"/>
        <v>99.693238802948969</v>
      </c>
      <c r="I267" s="376"/>
    </row>
    <row r="268" spans="1:9" s="382" customFormat="1" ht="11.25" x14ac:dyDescent="0.2">
      <c r="A268" s="383" t="s">
        <v>1321</v>
      </c>
      <c r="B268" s="297">
        <v>810100000</v>
      </c>
      <c r="C268" s="298"/>
      <c r="D268" s="296"/>
      <c r="E268" s="296"/>
      <c r="F268" s="384">
        <v>91184.1</v>
      </c>
      <c r="G268" s="384">
        <v>90842</v>
      </c>
      <c r="H268" s="384">
        <f t="shared" si="3"/>
        <v>99.624824942067747</v>
      </c>
      <c r="I268" s="376"/>
    </row>
    <row r="269" spans="1:9" s="382" customFormat="1" ht="33.75" x14ac:dyDescent="0.2">
      <c r="A269" s="383" t="s">
        <v>1759</v>
      </c>
      <c r="B269" s="297">
        <v>810144100</v>
      </c>
      <c r="C269" s="298">
        <v>611</v>
      </c>
      <c r="D269" s="296">
        <v>8</v>
      </c>
      <c r="E269" s="296">
        <v>1</v>
      </c>
      <c r="F269" s="384">
        <v>91184.1</v>
      </c>
      <c r="G269" s="384">
        <v>90842</v>
      </c>
      <c r="H269" s="384">
        <f t="shared" si="3"/>
        <v>99.624824942067747</v>
      </c>
      <c r="I269" s="376"/>
    </row>
    <row r="270" spans="1:9" s="382" customFormat="1" ht="11.25" x14ac:dyDescent="0.2">
      <c r="A270" s="383" t="s">
        <v>1323</v>
      </c>
      <c r="B270" s="297">
        <v>810200000</v>
      </c>
      <c r="C270" s="298"/>
      <c r="D270" s="296"/>
      <c r="E270" s="296"/>
      <c r="F270" s="384">
        <v>77897.7</v>
      </c>
      <c r="G270" s="384">
        <v>77737.8</v>
      </c>
      <c r="H270" s="384">
        <f t="shared" si="3"/>
        <v>99.794730781525004</v>
      </c>
      <c r="I270" s="376"/>
    </row>
    <row r="271" spans="1:9" s="382" customFormat="1" ht="33.75" x14ac:dyDescent="0.2">
      <c r="A271" s="383" t="s">
        <v>1759</v>
      </c>
      <c r="B271" s="297">
        <v>810242200</v>
      </c>
      <c r="C271" s="298">
        <v>611</v>
      </c>
      <c r="D271" s="296">
        <v>8</v>
      </c>
      <c r="E271" s="296">
        <v>1</v>
      </c>
      <c r="F271" s="384">
        <v>77897.7</v>
      </c>
      <c r="G271" s="384">
        <v>77737.8</v>
      </c>
      <c r="H271" s="384">
        <f t="shared" si="3"/>
        <v>99.794730781525004</v>
      </c>
      <c r="I271" s="376"/>
    </row>
    <row r="272" spans="1:9" s="382" customFormat="1" ht="11.25" x14ac:dyDescent="0.2">
      <c r="A272" s="383" t="s">
        <v>1325</v>
      </c>
      <c r="B272" s="297">
        <v>810300000</v>
      </c>
      <c r="C272" s="298"/>
      <c r="D272" s="296"/>
      <c r="E272" s="296"/>
      <c r="F272" s="384">
        <v>22175.4</v>
      </c>
      <c r="G272" s="384">
        <v>21999.8</v>
      </c>
      <c r="H272" s="384">
        <f t="shared" ref="H272:H335" si="4">+G272/F272*100</f>
        <v>99.208131533140318</v>
      </c>
      <c r="I272" s="376"/>
    </row>
    <row r="273" spans="1:9" s="382" customFormat="1" ht="11.25" x14ac:dyDescent="0.2">
      <c r="A273" s="383" t="s">
        <v>1768</v>
      </c>
      <c r="B273" s="297">
        <v>810344000</v>
      </c>
      <c r="C273" s="298">
        <v>111</v>
      </c>
      <c r="D273" s="296">
        <v>8</v>
      </c>
      <c r="E273" s="296">
        <v>1</v>
      </c>
      <c r="F273" s="384">
        <v>3074.1</v>
      </c>
      <c r="G273" s="384">
        <v>3067.9</v>
      </c>
      <c r="H273" s="384">
        <f t="shared" si="4"/>
        <v>99.798314953970262</v>
      </c>
      <c r="I273" s="376"/>
    </row>
    <row r="274" spans="1:9" s="382" customFormat="1" ht="11.25" x14ac:dyDescent="0.2">
      <c r="A274" s="383" t="s">
        <v>1769</v>
      </c>
      <c r="B274" s="297">
        <v>810344000</v>
      </c>
      <c r="C274" s="298">
        <v>112</v>
      </c>
      <c r="D274" s="296">
        <v>8</v>
      </c>
      <c r="E274" s="296">
        <v>1</v>
      </c>
      <c r="F274" s="384">
        <v>69.2</v>
      </c>
      <c r="G274" s="384">
        <v>31.5</v>
      </c>
      <c r="H274" s="384">
        <f t="shared" si="4"/>
        <v>45.520231213872833</v>
      </c>
      <c r="I274" s="376"/>
    </row>
    <row r="275" spans="1:9" s="382" customFormat="1" ht="22.5" x14ac:dyDescent="0.2">
      <c r="A275" s="383" t="s">
        <v>1770</v>
      </c>
      <c r="B275" s="297">
        <v>810344000</v>
      </c>
      <c r="C275" s="298">
        <v>119</v>
      </c>
      <c r="D275" s="296">
        <v>8</v>
      </c>
      <c r="E275" s="296">
        <v>1</v>
      </c>
      <c r="F275" s="384">
        <v>923.8</v>
      </c>
      <c r="G275" s="384">
        <v>923.8</v>
      </c>
      <c r="H275" s="384">
        <f t="shared" si="4"/>
        <v>100</v>
      </c>
      <c r="I275" s="376"/>
    </row>
    <row r="276" spans="1:9" s="382" customFormat="1" ht="11.25" x14ac:dyDescent="0.2">
      <c r="A276" s="383" t="s">
        <v>1765</v>
      </c>
      <c r="B276" s="297">
        <v>810344000</v>
      </c>
      <c r="C276" s="298">
        <v>242</v>
      </c>
      <c r="D276" s="296">
        <v>8</v>
      </c>
      <c r="E276" s="296">
        <v>1</v>
      </c>
      <c r="F276" s="384">
        <v>57.5</v>
      </c>
      <c r="G276" s="384">
        <v>39.5</v>
      </c>
      <c r="H276" s="384">
        <f t="shared" si="4"/>
        <v>68.695652173913047</v>
      </c>
      <c r="I276" s="376"/>
    </row>
    <row r="277" spans="1:9" s="382" customFormat="1" ht="11.25" x14ac:dyDescent="0.2">
      <c r="A277" s="383" t="s">
        <v>1752</v>
      </c>
      <c r="B277" s="297">
        <v>810344000</v>
      </c>
      <c r="C277" s="298">
        <v>244</v>
      </c>
      <c r="D277" s="296">
        <v>8</v>
      </c>
      <c r="E277" s="296">
        <v>1</v>
      </c>
      <c r="F277" s="384">
        <v>353.8</v>
      </c>
      <c r="G277" s="384">
        <v>276.5</v>
      </c>
      <c r="H277" s="384">
        <f t="shared" si="4"/>
        <v>78.151498021481061</v>
      </c>
      <c r="I277" s="376"/>
    </row>
    <row r="278" spans="1:9" s="382" customFormat="1" ht="33.75" x14ac:dyDescent="0.2">
      <c r="A278" s="383" t="s">
        <v>1776</v>
      </c>
      <c r="B278" s="297">
        <v>810344000</v>
      </c>
      <c r="C278" s="298">
        <v>621</v>
      </c>
      <c r="D278" s="296">
        <v>8</v>
      </c>
      <c r="E278" s="296">
        <v>1</v>
      </c>
      <c r="F278" s="384">
        <v>10494.7</v>
      </c>
      <c r="G278" s="384">
        <v>10458.299999999999</v>
      </c>
      <c r="H278" s="384">
        <f t="shared" si="4"/>
        <v>99.653158260836406</v>
      </c>
      <c r="I278" s="376"/>
    </row>
    <row r="279" spans="1:9" s="382" customFormat="1" ht="11.25" x14ac:dyDescent="0.2">
      <c r="A279" s="383" t="s">
        <v>1773</v>
      </c>
      <c r="B279" s="297">
        <v>810344000</v>
      </c>
      <c r="C279" s="298">
        <v>852</v>
      </c>
      <c r="D279" s="296">
        <v>8</v>
      </c>
      <c r="E279" s="296">
        <v>1</v>
      </c>
      <c r="F279" s="384">
        <v>3</v>
      </c>
      <c r="G279" s="384">
        <v>3</v>
      </c>
      <c r="H279" s="384">
        <f t="shared" si="4"/>
        <v>100</v>
      </c>
      <c r="I279" s="376"/>
    </row>
    <row r="280" spans="1:9" s="382" customFormat="1" ht="11.25" x14ac:dyDescent="0.2">
      <c r="A280" s="383" t="s">
        <v>1782</v>
      </c>
      <c r="B280" s="297">
        <v>810359500</v>
      </c>
      <c r="C280" s="298">
        <v>121</v>
      </c>
      <c r="D280" s="296">
        <v>8</v>
      </c>
      <c r="E280" s="296">
        <v>4</v>
      </c>
      <c r="F280" s="384">
        <v>4267.8999999999996</v>
      </c>
      <c r="G280" s="384">
        <v>4267.8999999999996</v>
      </c>
      <c r="H280" s="384">
        <f t="shared" si="4"/>
        <v>100</v>
      </c>
      <c r="I280" s="376"/>
    </row>
    <row r="281" spans="1:9" s="382" customFormat="1" ht="22.5" x14ac:dyDescent="0.2">
      <c r="A281" s="383" t="s">
        <v>1783</v>
      </c>
      <c r="B281" s="297">
        <v>810359500</v>
      </c>
      <c r="C281" s="298">
        <v>122</v>
      </c>
      <c r="D281" s="296">
        <v>8</v>
      </c>
      <c r="E281" s="296">
        <v>4</v>
      </c>
      <c r="F281" s="384">
        <v>73.400000000000006</v>
      </c>
      <c r="G281" s="384">
        <v>73.400000000000006</v>
      </c>
      <c r="H281" s="384">
        <f t="shared" si="4"/>
        <v>100</v>
      </c>
      <c r="I281" s="376"/>
    </row>
    <row r="282" spans="1:9" s="382" customFormat="1" ht="22.5" x14ac:dyDescent="0.2">
      <c r="A282" s="383" t="s">
        <v>1784</v>
      </c>
      <c r="B282" s="297">
        <v>810359500</v>
      </c>
      <c r="C282" s="298">
        <v>129</v>
      </c>
      <c r="D282" s="296">
        <v>8</v>
      </c>
      <c r="E282" s="296">
        <v>4</v>
      </c>
      <c r="F282" s="384">
        <v>1280.2</v>
      </c>
      <c r="G282" s="384">
        <v>1280.2</v>
      </c>
      <c r="H282" s="384">
        <f t="shared" si="4"/>
        <v>100</v>
      </c>
      <c r="I282" s="376"/>
    </row>
    <row r="283" spans="1:9" s="382" customFormat="1" ht="11.25" x14ac:dyDescent="0.2">
      <c r="A283" s="383" t="s">
        <v>1765</v>
      </c>
      <c r="B283" s="297">
        <v>810359500</v>
      </c>
      <c r="C283" s="298">
        <v>242</v>
      </c>
      <c r="D283" s="296">
        <v>8</v>
      </c>
      <c r="E283" s="296">
        <v>4</v>
      </c>
      <c r="F283" s="384">
        <v>379.7</v>
      </c>
      <c r="G283" s="384">
        <v>379.7</v>
      </c>
      <c r="H283" s="384">
        <f t="shared" si="4"/>
        <v>100</v>
      </c>
      <c r="I283" s="376"/>
    </row>
    <row r="284" spans="1:9" s="382" customFormat="1" ht="11.25" x14ac:dyDescent="0.2">
      <c r="A284" s="383" t="s">
        <v>1752</v>
      </c>
      <c r="B284" s="297">
        <v>810359500</v>
      </c>
      <c r="C284" s="298">
        <v>244</v>
      </c>
      <c r="D284" s="296">
        <v>8</v>
      </c>
      <c r="E284" s="296">
        <v>4</v>
      </c>
      <c r="F284" s="384">
        <v>1198.0999999999999</v>
      </c>
      <c r="G284" s="384">
        <v>1198.0999999999999</v>
      </c>
      <c r="H284" s="384">
        <f t="shared" si="4"/>
        <v>100</v>
      </c>
      <c r="I284" s="376"/>
    </row>
    <row r="285" spans="1:9" s="382" customFormat="1" ht="22.5" x14ac:dyDescent="0.2">
      <c r="A285" s="383" t="s">
        <v>1326</v>
      </c>
      <c r="B285" s="297">
        <v>810400000</v>
      </c>
      <c r="C285" s="298"/>
      <c r="D285" s="296"/>
      <c r="E285" s="296"/>
      <c r="F285" s="384">
        <v>76051.7</v>
      </c>
      <c r="G285" s="384">
        <v>75524.5</v>
      </c>
      <c r="H285" s="384">
        <f t="shared" si="4"/>
        <v>99.306787356495647</v>
      </c>
      <c r="I285" s="376"/>
    </row>
    <row r="286" spans="1:9" s="382" customFormat="1" ht="33.75" x14ac:dyDescent="0.2">
      <c r="A286" s="383" t="s">
        <v>1759</v>
      </c>
      <c r="B286" s="297">
        <v>810444000</v>
      </c>
      <c r="C286" s="298">
        <v>611</v>
      </c>
      <c r="D286" s="296">
        <v>8</v>
      </c>
      <c r="E286" s="296">
        <v>1</v>
      </c>
      <c r="F286" s="384">
        <v>60964.2</v>
      </c>
      <c r="G286" s="384">
        <v>60743</v>
      </c>
      <c r="H286" s="384">
        <f t="shared" si="4"/>
        <v>99.637164106147551</v>
      </c>
      <c r="I286" s="376"/>
    </row>
    <row r="287" spans="1:9" s="382" customFormat="1" ht="33.75" x14ac:dyDescent="0.2">
      <c r="A287" s="383" t="s">
        <v>1776</v>
      </c>
      <c r="B287" s="297">
        <v>810444000</v>
      </c>
      <c r="C287" s="298">
        <v>621</v>
      </c>
      <c r="D287" s="296">
        <v>8</v>
      </c>
      <c r="E287" s="296">
        <v>1</v>
      </c>
      <c r="F287" s="384">
        <v>15087.5</v>
      </c>
      <c r="G287" s="384">
        <v>14781.5</v>
      </c>
      <c r="H287" s="384">
        <f t="shared" si="4"/>
        <v>97.971830985915503</v>
      </c>
      <c r="I287" s="376"/>
    </row>
    <row r="288" spans="1:9" s="382" customFormat="1" ht="22.5" x14ac:dyDescent="0.2">
      <c r="A288" s="383" t="s">
        <v>1327</v>
      </c>
      <c r="B288" s="297">
        <v>810500000</v>
      </c>
      <c r="C288" s="298"/>
      <c r="D288" s="296"/>
      <c r="E288" s="296"/>
      <c r="F288" s="384">
        <v>55511.5</v>
      </c>
      <c r="G288" s="384">
        <v>55511.5</v>
      </c>
      <c r="H288" s="384">
        <f t="shared" si="4"/>
        <v>100</v>
      </c>
      <c r="I288" s="376"/>
    </row>
    <row r="289" spans="1:9" s="382" customFormat="1" ht="11.25" x14ac:dyDescent="0.2">
      <c r="A289" s="383" t="s">
        <v>1752</v>
      </c>
      <c r="B289" s="297">
        <v>810500310</v>
      </c>
      <c r="C289" s="298">
        <v>244</v>
      </c>
      <c r="D289" s="296">
        <v>8</v>
      </c>
      <c r="E289" s="296">
        <v>1</v>
      </c>
      <c r="F289" s="384">
        <v>594</v>
      </c>
      <c r="G289" s="384">
        <v>594</v>
      </c>
      <c r="H289" s="384">
        <f t="shared" si="4"/>
        <v>100</v>
      </c>
      <c r="I289" s="376"/>
    </row>
    <row r="290" spans="1:9" s="382" customFormat="1" ht="11.25" x14ac:dyDescent="0.2">
      <c r="A290" s="383" t="s">
        <v>1775</v>
      </c>
      <c r="B290" s="297" t="s">
        <v>1329</v>
      </c>
      <c r="C290" s="298">
        <v>415</v>
      </c>
      <c r="D290" s="296">
        <v>8</v>
      </c>
      <c r="E290" s="296">
        <v>1</v>
      </c>
      <c r="F290" s="384">
        <v>54917.5</v>
      </c>
      <c r="G290" s="384">
        <v>54917.5</v>
      </c>
      <c r="H290" s="384">
        <f t="shared" si="4"/>
        <v>100</v>
      </c>
      <c r="I290" s="376"/>
    </row>
    <row r="291" spans="1:9" s="382" customFormat="1" ht="11.25" x14ac:dyDescent="0.2">
      <c r="A291" s="383" t="s">
        <v>1330</v>
      </c>
      <c r="B291" s="297" t="s">
        <v>1331</v>
      </c>
      <c r="C291" s="298"/>
      <c r="D291" s="296"/>
      <c r="E291" s="296"/>
      <c r="F291" s="384">
        <v>69928.100000000006</v>
      </c>
      <c r="G291" s="384">
        <v>69928.100000000006</v>
      </c>
      <c r="H291" s="384">
        <f t="shared" si="4"/>
        <v>100</v>
      </c>
      <c r="I291" s="376"/>
    </row>
    <row r="292" spans="1:9" s="382" customFormat="1" ht="11.25" x14ac:dyDescent="0.2">
      <c r="A292" s="383" t="s">
        <v>333</v>
      </c>
      <c r="B292" s="297" t="s">
        <v>1333</v>
      </c>
      <c r="C292" s="298">
        <v>540</v>
      </c>
      <c r="D292" s="296">
        <v>8</v>
      </c>
      <c r="E292" s="296">
        <v>1</v>
      </c>
      <c r="F292" s="384">
        <v>10000</v>
      </c>
      <c r="G292" s="384">
        <v>10000</v>
      </c>
      <c r="H292" s="384">
        <f t="shared" si="4"/>
        <v>100</v>
      </c>
      <c r="I292" s="376"/>
    </row>
    <row r="293" spans="1:9" s="382" customFormat="1" ht="22.5" x14ac:dyDescent="0.2">
      <c r="A293" s="383" t="s">
        <v>1771</v>
      </c>
      <c r="B293" s="297" t="s">
        <v>1335</v>
      </c>
      <c r="C293" s="298">
        <v>243</v>
      </c>
      <c r="D293" s="296">
        <v>8</v>
      </c>
      <c r="E293" s="296">
        <v>1</v>
      </c>
      <c r="F293" s="384">
        <v>57883.9</v>
      </c>
      <c r="G293" s="384">
        <v>57883.9</v>
      </c>
      <c r="H293" s="384">
        <f t="shared" si="4"/>
        <v>100</v>
      </c>
      <c r="I293" s="376"/>
    </row>
    <row r="294" spans="1:9" s="382" customFormat="1" ht="11.25" x14ac:dyDescent="0.2">
      <c r="A294" s="383" t="s">
        <v>1752</v>
      </c>
      <c r="B294" s="297" t="s">
        <v>1335</v>
      </c>
      <c r="C294" s="298">
        <v>244</v>
      </c>
      <c r="D294" s="296">
        <v>8</v>
      </c>
      <c r="E294" s="296">
        <v>1</v>
      </c>
      <c r="F294" s="384">
        <v>1584.9</v>
      </c>
      <c r="G294" s="384">
        <v>1584.9</v>
      </c>
      <c r="H294" s="384">
        <f t="shared" si="4"/>
        <v>100</v>
      </c>
      <c r="I294" s="376"/>
    </row>
    <row r="295" spans="1:9" s="382" customFormat="1" ht="11.25" x14ac:dyDescent="0.2">
      <c r="A295" s="383" t="s">
        <v>1785</v>
      </c>
      <c r="B295" s="297" t="s">
        <v>1335</v>
      </c>
      <c r="C295" s="298">
        <v>523</v>
      </c>
      <c r="D295" s="296">
        <v>8</v>
      </c>
      <c r="E295" s="296">
        <v>1</v>
      </c>
      <c r="F295" s="384">
        <v>459.3</v>
      </c>
      <c r="G295" s="384">
        <v>459.3</v>
      </c>
      <c r="H295" s="384">
        <f t="shared" si="4"/>
        <v>100</v>
      </c>
      <c r="I295" s="376"/>
    </row>
    <row r="296" spans="1:9" s="382" customFormat="1" ht="11.25" x14ac:dyDescent="0.2">
      <c r="A296" s="383" t="s">
        <v>1201</v>
      </c>
      <c r="B296" s="297">
        <v>820000000</v>
      </c>
      <c r="C296" s="298"/>
      <c r="D296" s="296"/>
      <c r="E296" s="296"/>
      <c r="F296" s="384">
        <v>489450</v>
      </c>
      <c r="G296" s="384">
        <v>488446.6</v>
      </c>
      <c r="H296" s="384">
        <f t="shared" si="4"/>
        <v>99.794994381448561</v>
      </c>
      <c r="I296" s="376"/>
    </row>
    <row r="297" spans="1:9" s="382" customFormat="1" ht="22.5" x14ac:dyDescent="0.2">
      <c r="A297" s="383" t="s">
        <v>1336</v>
      </c>
      <c r="B297" s="297">
        <v>820100000</v>
      </c>
      <c r="C297" s="298"/>
      <c r="D297" s="296"/>
      <c r="E297" s="296"/>
      <c r="F297" s="384">
        <v>274262</v>
      </c>
      <c r="G297" s="384">
        <v>273606.5</v>
      </c>
      <c r="H297" s="384">
        <f t="shared" si="4"/>
        <v>99.760994961022675</v>
      </c>
      <c r="I297" s="376"/>
    </row>
    <row r="298" spans="1:9" s="382" customFormat="1" ht="33.75" x14ac:dyDescent="0.2">
      <c r="A298" s="383" t="s">
        <v>1759</v>
      </c>
      <c r="B298" s="297">
        <v>820144300</v>
      </c>
      <c r="C298" s="298">
        <v>611</v>
      </c>
      <c r="D298" s="296">
        <v>8</v>
      </c>
      <c r="E298" s="296">
        <v>1</v>
      </c>
      <c r="F298" s="384">
        <v>207974.7</v>
      </c>
      <c r="G298" s="384">
        <v>207962.7</v>
      </c>
      <c r="H298" s="384">
        <f t="shared" si="4"/>
        <v>99.994230067407244</v>
      </c>
      <c r="I298" s="376"/>
    </row>
    <row r="299" spans="1:9" s="382" customFormat="1" ht="33.75" x14ac:dyDescent="0.2">
      <c r="A299" s="383" t="s">
        <v>1776</v>
      </c>
      <c r="B299" s="297">
        <v>820144300</v>
      </c>
      <c r="C299" s="298">
        <v>621</v>
      </c>
      <c r="D299" s="296">
        <v>8</v>
      </c>
      <c r="E299" s="296">
        <v>1</v>
      </c>
      <c r="F299" s="384">
        <v>55777.3</v>
      </c>
      <c r="G299" s="384">
        <v>55752.7</v>
      </c>
      <c r="H299" s="384">
        <f t="shared" si="4"/>
        <v>99.955896036559665</v>
      </c>
      <c r="I299" s="376"/>
    </row>
    <row r="300" spans="1:9" s="382" customFormat="1" ht="11.25" x14ac:dyDescent="0.2">
      <c r="A300" s="383" t="s">
        <v>1760</v>
      </c>
      <c r="B300" s="297" t="s">
        <v>1339</v>
      </c>
      <c r="C300" s="298">
        <v>612</v>
      </c>
      <c r="D300" s="296">
        <v>8</v>
      </c>
      <c r="E300" s="296">
        <v>1</v>
      </c>
      <c r="F300" s="384">
        <v>10510</v>
      </c>
      <c r="G300" s="384">
        <v>9891.1</v>
      </c>
      <c r="H300" s="384">
        <f t="shared" si="4"/>
        <v>94.111322549952419</v>
      </c>
      <c r="I300" s="376"/>
    </row>
    <row r="301" spans="1:9" s="382" customFormat="1" ht="11.25" x14ac:dyDescent="0.2">
      <c r="A301" s="383" t="s">
        <v>1202</v>
      </c>
      <c r="B301" s="297">
        <v>820200000</v>
      </c>
      <c r="C301" s="298"/>
      <c r="D301" s="296"/>
      <c r="E301" s="296"/>
      <c r="F301" s="384">
        <v>169480.9</v>
      </c>
      <c r="G301" s="384">
        <v>169133</v>
      </c>
      <c r="H301" s="384">
        <f t="shared" si="4"/>
        <v>99.794726131381182</v>
      </c>
      <c r="I301" s="376"/>
    </row>
    <row r="302" spans="1:9" s="382" customFormat="1" ht="33.75" x14ac:dyDescent="0.2">
      <c r="A302" s="383" t="s">
        <v>1759</v>
      </c>
      <c r="B302" s="297">
        <v>820242200</v>
      </c>
      <c r="C302" s="298">
        <v>611</v>
      </c>
      <c r="D302" s="296">
        <v>7</v>
      </c>
      <c r="E302" s="296">
        <v>2</v>
      </c>
      <c r="F302" s="384">
        <v>74447.399999999994</v>
      </c>
      <c r="G302" s="384">
        <v>74391.7</v>
      </c>
      <c r="H302" s="384">
        <f t="shared" si="4"/>
        <v>99.925182074860913</v>
      </c>
      <c r="I302" s="376"/>
    </row>
    <row r="303" spans="1:9" s="382" customFormat="1" ht="11.25" x14ac:dyDescent="0.2">
      <c r="A303" s="383" t="s">
        <v>1753</v>
      </c>
      <c r="B303" s="297">
        <v>820242700</v>
      </c>
      <c r="C303" s="298">
        <v>340</v>
      </c>
      <c r="D303" s="296">
        <v>7</v>
      </c>
      <c r="E303" s="296">
        <v>4</v>
      </c>
      <c r="F303" s="384">
        <v>3255</v>
      </c>
      <c r="G303" s="384">
        <v>3255</v>
      </c>
      <c r="H303" s="384">
        <f t="shared" si="4"/>
        <v>100</v>
      </c>
      <c r="I303" s="376"/>
    </row>
    <row r="304" spans="1:9" s="382" customFormat="1" ht="33.75" x14ac:dyDescent="0.2">
      <c r="A304" s="383" t="s">
        <v>1759</v>
      </c>
      <c r="B304" s="297">
        <v>820242700</v>
      </c>
      <c r="C304" s="298">
        <v>611</v>
      </c>
      <c r="D304" s="296">
        <v>7</v>
      </c>
      <c r="E304" s="296">
        <v>4</v>
      </c>
      <c r="F304" s="384">
        <v>87235.5</v>
      </c>
      <c r="G304" s="384">
        <v>86943.3</v>
      </c>
      <c r="H304" s="384">
        <f t="shared" si="4"/>
        <v>99.665044620595978</v>
      </c>
      <c r="I304" s="376"/>
    </row>
    <row r="305" spans="1:9" s="382" customFormat="1" ht="33.75" x14ac:dyDescent="0.2">
      <c r="A305" s="383" t="s">
        <v>1759</v>
      </c>
      <c r="B305" s="297">
        <v>820243500</v>
      </c>
      <c r="C305" s="298">
        <v>611</v>
      </c>
      <c r="D305" s="296">
        <v>7</v>
      </c>
      <c r="E305" s="296">
        <v>9</v>
      </c>
      <c r="F305" s="384">
        <v>4543</v>
      </c>
      <c r="G305" s="384">
        <v>4543</v>
      </c>
      <c r="H305" s="384">
        <f t="shared" si="4"/>
        <v>100</v>
      </c>
      <c r="I305" s="376"/>
    </row>
    <row r="306" spans="1:9" s="382" customFormat="1" ht="22.5" x14ac:dyDescent="0.2">
      <c r="A306" s="383" t="s">
        <v>1223</v>
      </c>
      <c r="B306" s="297">
        <v>820300000</v>
      </c>
      <c r="C306" s="298"/>
      <c r="D306" s="296"/>
      <c r="E306" s="296"/>
      <c r="F306" s="384">
        <v>45707.1</v>
      </c>
      <c r="G306" s="384">
        <v>45707.1</v>
      </c>
      <c r="H306" s="384">
        <f t="shared" si="4"/>
        <v>100</v>
      </c>
      <c r="I306" s="376"/>
    </row>
    <row r="307" spans="1:9" s="382" customFormat="1" ht="11.25" x14ac:dyDescent="0.2">
      <c r="A307" s="383" t="s">
        <v>1785</v>
      </c>
      <c r="B307" s="297" t="s">
        <v>1225</v>
      </c>
      <c r="C307" s="298">
        <v>523</v>
      </c>
      <c r="D307" s="296">
        <v>7</v>
      </c>
      <c r="E307" s="296">
        <v>3</v>
      </c>
      <c r="F307" s="384">
        <v>45707.1</v>
      </c>
      <c r="G307" s="384">
        <v>45707.1</v>
      </c>
      <c r="H307" s="384">
        <f t="shared" si="4"/>
        <v>100</v>
      </c>
      <c r="I307" s="376"/>
    </row>
    <row r="308" spans="1:9" s="382" customFormat="1" ht="11.25" x14ac:dyDescent="0.2">
      <c r="A308" s="383" t="s">
        <v>1340</v>
      </c>
      <c r="B308" s="297">
        <v>850000000</v>
      </c>
      <c r="C308" s="298"/>
      <c r="D308" s="296"/>
      <c r="E308" s="296"/>
      <c r="F308" s="384">
        <v>73963.899999999994</v>
      </c>
      <c r="G308" s="384">
        <v>71578.899999999994</v>
      </c>
      <c r="H308" s="384">
        <f t="shared" si="4"/>
        <v>96.775453971464458</v>
      </c>
      <c r="I308" s="376"/>
    </row>
    <row r="309" spans="1:9" s="382" customFormat="1" ht="11.25" x14ac:dyDescent="0.2">
      <c r="A309" s="383" t="s">
        <v>1785</v>
      </c>
      <c r="B309" s="297" t="s">
        <v>1341</v>
      </c>
      <c r="C309" s="298">
        <v>523</v>
      </c>
      <c r="D309" s="296">
        <v>8</v>
      </c>
      <c r="E309" s="296">
        <v>1</v>
      </c>
      <c r="F309" s="384">
        <v>979.2</v>
      </c>
      <c r="G309" s="384">
        <v>979.2</v>
      </c>
      <c r="H309" s="384">
        <f t="shared" si="4"/>
        <v>100</v>
      </c>
      <c r="I309" s="376"/>
    </row>
    <row r="310" spans="1:9" s="382" customFormat="1" ht="11.25" x14ac:dyDescent="0.2">
      <c r="A310" s="383" t="s">
        <v>1342</v>
      </c>
      <c r="B310" s="297">
        <v>850100000</v>
      </c>
      <c r="C310" s="298"/>
      <c r="D310" s="296"/>
      <c r="E310" s="296"/>
      <c r="F310" s="384">
        <v>70084.7</v>
      </c>
      <c r="G310" s="384">
        <v>67699.7</v>
      </c>
      <c r="H310" s="384">
        <f t="shared" si="4"/>
        <v>96.596974803345091</v>
      </c>
      <c r="I310" s="376"/>
    </row>
    <row r="311" spans="1:9" s="382" customFormat="1" ht="11.25" x14ac:dyDescent="0.2">
      <c r="A311" s="383" t="s">
        <v>1752</v>
      </c>
      <c r="B311" s="297">
        <v>850143440</v>
      </c>
      <c r="C311" s="298">
        <v>244</v>
      </c>
      <c r="D311" s="296">
        <v>8</v>
      </c>
      <c r="E311" s="296">
        <v>1</v>
      </c>
      <c r="F311" s="384">
        <v>3396.6</v>
      </c>
      <c r="G311" s="384">
        <v>3396.6</v>
      </c>
      <c r="H311" s="384">
        <f t="shared" si="4"/>
        <v>100</v>
      </c>
      <c r="I311" s="376"/>
    </row>
    <row r="312" spans="1:9" s="382" customFormat="1" ht="11.25" x14ac:dyDescent="0.2">
      <c r="A312" s="383" t="s">
        <v>1763</v>
      </c>
      <c r="B312" s="297">
        <v>850143440</v>
      </c>
      <c r="C312" s="298">
        <v>360</v>
      </c>
      <c r="D312" s="296">
        <v>8</v>
      </c>
      <c r="E312" s="296">
        <v>1</v>
      </c>
      <c r="F312" s="384">
        <v>60</v>
      </c>
      <c r="G312" s="384">
        <v>60</v>
      </c>
      <c r="H312" s="384">
        <f t="shared" si="4"/>
        <v>100</v>
      </c>
      <c r="I312" s="376"/>
    </row>
    <row r="313" spans="1:9" s="382" customFormat="1" ht="11.25" x14ac:dyDescent="0.2">
      <c r="A313" s="383" t="s">
        <v>1760</v>
      </c>
      <c r="B313" s="297">
        <v>850143440</v>
      </c>
      <c r="C313" s="298">
        <v>612</v>
      </c>
      <c r="D313" s="296">
        <v>8</v>
      </c>
      <c r="E313" s="296">
        <v>1</v>
      </c>
      <c r="F313" s="384">
        <v>31024.799999999999</v>
      </c>
      <c r="G313" s="384">
        <v>31024.799999999999</v>
      </c>
      <c r="H313" s="384">
        <f t="shared" si="4"/>
        <v>100</v>
      </c>
      <c r="I313" s="376"/>
    </row>
    <row r="314" spans="1:9" s="382" customFormat="1" ht="11.25" x14ac:dyDescent="0.2">
      <c r="A314" s="383" t="s">
        <v>1777</v>
      </c>
      <c r="B314" s="297">
        <v>850143440</v>
      </c>
      <c r="C314" s="298">
        <v>622</v>
      </c>
      <c r="D314" s="296">
        <v>8</v>
      </c>
      <c r="E314" s="296">
        <v>1</v>
      </c>
      <c r="F314" s="384">
        <v>3663.8</v>
      </c>
      <c r="G314" s="384">
        <v>3663.8</v>
      </c>
      <c r="H314" s="384">
        <f t="shared" si="4"/>
        <v>100</v>
      </c>
      <c r="I314" s="376"/>
    </row>
    <row r="315" spans="1:9" s="382" customFormat="1" ht="11.25" x14ac:dyDescent="0.2">
      <c r="A315" s="383" t="s">
        <v>1752</v>
      </c>
      <c r="B315" s="297" t="s">
        <v>1344</v>
      </c>
      <c r="C315" s="298">
        <v>244</v>
      </c>
      <c r="D315" s="296">
        <v>8</v>
      </c>
      <c r="E315" s="296">
        <v>1</v>
      </c>
      <c r="F315" s="384">
        <v>14539</v>
      </c>
      <c r="G315" s="384">
        <v>13916.9</v>
      </c>
      <c r="H315" s="384">
        <f t="shared" si="4"/>
        <v>95.721163766421341</v>
      </c>
      <c r="I315" s="376"/>
    </row>
    <row r="316" spans="1:9" s="382" customFormat="1" ht="11.25" x14ac:dyDescent="0.2">
      <c r="A316" s="383" t="s">
        <v>1785</v>
      </c>
      <c r="B316" s="297" t="s">
        <v>1344</v>
      </c>
      <c r="C316" s="298">
        <v>523</v>
      </c>
      <c r="D316" s="296">
        <v>8</v>
      </c>
      <c r="E316" s="296">
        <v>1</v>
      </c>
      <c r="F316" s="384">
        <v>5600</v>
      </c>
      <c r="G316" s="384">
        <v>5600</v>
      </c>
      <c r="H316" s="384">
        <f t="shared" si="4"/>
        <v>100</v>
      </c>
      <c r="I316" s="376"/>
    </row>
    <row r="317" spans="1:9" s="382" customFormat="1" ht="11.25" x14ac:dyDescent="0.2">
      <c r="A317" s="383" t="s">
        <v>1760</v>
      </c>
      <c r="B317" s="297" t="s">
        <v>1344</v>
      </c>
      <c r="C317" s="298">
        <v>612</v>
      </c>
      <c r="D317" s="296">
        <v>8</v>
      </c>
      <c r="E317" s="296">
        <v>1</v>
      </c>
      <c r="F317" s="384">
        <v>3000</v>
      </c>
      <c r="G317" s="384">
        <v>3000</v>
      </c>
      <c r="H317" s="384">
        <f t="shared" si="4"/>
        <v>100</v>
      </c>
      <c r="I317" s="376"/>
    </row>
    <row r="318" spans="1:9" s="382" customFormat="1" ht="11.25" x14ac:dyDescent="0.2">
      <c r="A318" s="383" t="s">
        <v>1752</v>
      </c>
      <c r="B318" s="297" t="s">
        <v>1346</v>
      </c>
      <c r="C318" s="298">
        <v>244</v>
      </c>
      <c r="D318" s="296">
        <v>8</v>
      </c>
      <c r="E318" s="296">
        <v>1</v>
      </c>
      <c r="F318" s="384">
        <v>8800.5</v>
      </c>
      <c r="G318" s="384">
        <v>7037.6</v>
      </c>
      <c r="H318" s="384">
        <f t="shared" si="4"/>
        <v>79.968183625930351</v>
      </c>
      <c r="I318" s="376"/>
    </row>
    <row r="319" spans="1:9" s="382" customFormat="1" ht="11.25" x14ac:dyDescent="0.2">
      <c r="A319" s="383" t="s">
        <v>1347</v>
      </c>
      <c r="B319" s="297" t="s">
        <v>1348</v>
      </c>
      <c r="C319" s="298"/>
      <c r="D319" s="296"/>
      <c r="E319" s="296"/>
      <c r="F319" s="384">
        <v>2900</v>
      </c>
      <c r="G319" s="384">
        <v>2900</v>
      </c>
      <c r="H319" s="384">
        <f t="shared" si="4"/>
        <v>100</v>
      </c>
      <c r="I319" s="376"/>
    </row>
    <row r="320" spans="1:9" s="382" customFormat="1" ht="11.25" x14ac:dyDescent="0.2">
      <c r="A320" s="383" t="s">
        <v>1760</v>
      </c>
      <c r="B320" s="297" t="s">
        <v>1350</v>
      </c>
      <c r="C320" s="298">
        <v>612</v>
      </c>
      <c r="D320" s="296">
        <v>8</v>
      </c>
      <c r="E320" s="296">
        <v>1</v>
      </c>
      <c r="F320" s="384">
        <v>1824</v>
      </c>
      <c r="G320" s="384">
        <v>1824</v>
      </c>
      <c r="H320" s="384">
        <f t="shared" si="4"/>
        <v>100</v>
      </c>
      <c r="I320" s="376"/>
    </row>
    <row r="321" spans="1:9" s="382" customFormat="1" ht="11.25" x14ac:dyDescent="0.2">
      <c r="A321" s="383" t="s">
        <v>1777</v>
      </c>
      <c r="B321" s="297" t="s">
        <v>1350</v>
      </c>
      <c r="C321" s="298">
        <v>622</v>
      </c>
      <c r="D321" s="296">
        <v>8</v>
      </c>
      <c r="E321" s="296">
        <v>1</v>
      </c>
      <c r="F321" s="384">
        <v>476</v>
      </c>
      <c r="G321" s="384">
        <v>476</v>
      </c>
      <c r="H321" s="384">
        <f t="shared" si="4"/>
        <v>100</v>
      </c>
      <c r="I321" s="376"/>
    </row>
    <row r="322" spans="1:9" s="382" customFormat="1" ht="11.25" x14ac:dyDescent="0.2">
      <c r="A322" s="383" t="s">
        <v>1761</v>
      </c>
      <c r="B322" s="297" t="s">
        <v>1350</v>
      </c>
      <c r="C322" s="298">
        <v>633</v>
      </c>
      <c r="D322" s="296">
        <v>8</v>
      </c>
      <c r="E322" s="296">
        <v>1</v>
      </c>
      <c r="F322" s="384">
        <v>300</v>
      </c>
      <c r="G322" s="384">
        <v>300</v>
      </c>
      <c r="H322" s="384">
        <f t="shared" si="4"/>
        <v>100</v>
      </c>
      <c r="I322" s="376"/>
    </row>
    <row r="323" spans="1:9" s="382" customFormat="1" ht="33.75" x14ac:dyDescent="0.2">
      <c r="A323" s="383" t="s">
        <v>1755</v>
      </c>
      <c r="B323" s="297" t="s">
        <v>1350</v>
      </c>
      <c r="C323" s="298">
        <v>813</v>
      </c>
      <c r="D323" s="296">
        <v>8</v>
      </c>
      <c r="E323" s="296">
        <v>1</v>
      </c>
      <c r="F323" s="384">
        <v>300</v>
      </c>
      <c r="G323" s="384">
        <v>300</v>
      </c>
      <c r="H323" s="384">
        <f t="shared" si="4"/>
        <v>100</v>
      </c>
      <c r="I323" s="376"/>
    </row>
    <row r="324" spans="1:9" s="380" customFormat="1" ht="21" x14ac:dyDescent="0.2">
      <c r="A324" s="280" t="s">
        <v>1234</v>
      </c>
      <c r="B324" s="293">
        <v>900000000</v>
      </c>
      <c r="C324" s="294"/>
      <c r="D324" s="296"/>
      <c r="E324" s="296"/>
      <c r="F324" s="378">
        <v>8884438.4000000004</v>
      </c>
      <c r="G324" s="378">
        <v>8500557.6999999993</v>
      </c>
      <c r="H324" s="378">
        <f t="shared" si="4"/>
        <v>95.679178776229662</v>
      </c>
      <c r="I324" s="379"/>
    </row>
    <row r="325" spans="1:9" s="382" customFormat="1" ht="22.5" x14ac:dyDescent="0.2">
      <c r="A325" s="383" t="s">
        <v>1370</v>
      </c>
      <c r="B325" s="297">
        <v>910000000</v>
      </c>
      <c r="C325" s="298"/>
      <c r="D325" s="296"/>
      <c r="E325" s="296"/>
      <c r="F325" s="384">
        <v>5743325.4000000004</v>
      </c>
      <c r="G325" s="384">
        <v>5366175.5</v>
      </c>
      <c r="H325" s="384">
        <f t="shared" si="4"/>
        <v>93.43324861934515</v>
      </c>
      <c r="I325" s="376"/>
    </row>
    <row r="326" spans="1:9" s="382" customFormat="1" ht="22.5" x14ac:dyDescent="0.2">
      <c r="A326" s="383" t="s">
        <v>1756</v>
      </c>
      <c r="B326" s="297">
        <v>910052400</v>
      </c>
      <c r="C326" s="298">
        <v>321</v>
      </c>
      <c r="D326" s="296">
        <v>10</v>
      </c>
      <c r="E326" s="296">
        <v>3</v>
      </c>
      <c r="F326" s="384">
        <v>26.9</v>
      </c>
      <c r="G326" s="384">
        <v>0</v>
      </c>
      <c r="H326" s="384">
        <f t="shared" si="4"/>
        <v>0</v>
      </c>
      <c r="I326" s="376"/>
    </row>
    <row r="327" spans="1:9" s="382" customFormat="1" ht="11.25" x14ac:dyDescent="0.2">
      <c r="A327" s="383" t="s">
        <v>1752</v>
      </c>
      <c r="B327" s="297" t="s">
        <v>1407</v>
      </c>
      <c r="C327" s="298">
        <v>244</v>
      </c>
      <c r="D327" s="296">
        <v>9</v>
      </c>
      <c r="E327" s="296">
        <v>9</v>
      </c>
      <c r="F327" s="384">
        <v>65275.5</v>
      </c>
      <c r="G327" s="384">
        <v>65275.5</v>
      </c>
      <c r="H327" s="384">
        <f t="shared" si="4"/>
        <v>100</v>
      </c>
      <c r="I327" s="376"/>
    </row>
    <row r="328" spans="1:9" s="382" customFormat="1" ht="11.25" x14ac:dyDescent="0.2">
      <c r="A328" s="383" t="s">
        <v>1371</v>
      </c>
      <c r="B328" s="297">
        <v>910100000</v>
      </c>
      <c r="C328" s="298"/>
      <c r="D328" s="296"/>
      <c r="E328" s="296"/>
      <c r="F328" s="384">
        <v>5104290.5999999996</v>
      </c>
      <c r="G328" s="384">
        <v>4744986.2</v>
      </c>
      <c r="H328" s="384">
        <f t="shared" si="4"/>
        <v>92.960737776175989</v>
      </c>
      <c r="I328" s="376"/>
    </row>
    <row r="329" spans="1:9" s="382" customFormat="1" ht="11.25" x14ac:dyDescent="0.2">
      <c r="A329" s="383" t="s">
        <v>1752</v>
      </c>
      <c r="B329" s="297">
        <v>910101410</v>
      </c>
      <c r="C329" s="298">
        <v>244</v>
      </c>
      <c r="D329" s="296">
        <v>10</v>
      </c>
      <c r="E329" s="296">
        <v>3</v>
      </c>
      <c r="F329" s="384">
        <v>13363.7</v>
      </c>
      <c r="G329" s="384">
        <v>13363.7</v>
      </c>
      <c r="H329" s="384">
        <f t="shared" si="4"/>
        <v>100</v>
      </c>
      <c r="I329" s="376"/>
    </row>
    <row r="330" spans="1:9" s="382" customFormat="1" ht="22.5" x14ac:dyDescent="0.2">
      <c r="A330" s="383" t="s">
        <v>1757</v>
      </c>
      <c r="B330" s="297">
        <v>910101420</v>
      </c>
      <c r="C330" s="298">
        <v>323</v>
      </c>
      <c r="D330" s="296">
        <v>10</v>
      </c>
      <c r="E330" s="296">
        <v>3</v>
      </c>
      <c r="F330" s="384">
        <v>145390.9</v>
      </c>
      <c r="G330" s="384">
        <v>145390.9</v>
      </c>
      <c r="H330" s="384">
        <f t="shared" si="4"/>
        <v>100</v>
      </c>
      <c r="I330" s="376"/>
    </row>
    <row r="331" spans="1:9" s="382" customFormat="1" ht="33.75" x14ac:dyDescent="0.2">
      <c r="A331" s="383" t="s">
        <v>1759</v>
      </c>
      <c r="B331" s="297">
        <v>910146500</v>
      </c>
      <c r="C331" s="298">
        <v>611</v>
      </c>
      <c r="D331" s="296">
        <v>9</v>
      </c>
      <c r="E331" s="296">
        <v>3</v>
      </c>
      <c r="F331" s="384">
        <v>16179.5</v>
      </c>
      <c r="G331" s="384">
        <v>15672.1</v>
      </c>
      <c r="H331" s="384">
        <f t="shared" si="4"/>
        <v>96.863932754411451</v>
      </c>
      <c r="I331" s="376"/>
    </row>
    <row r="332" spans="1:9" s="382" customFormat="1" ht="33.75" x14ac:dyDescent="0.2">
      <c r="A332" s="383" t="s">
        <v>1759</v>
      </c>
      <c r="B332" s="297">
        <v>910146600</v>
      </c>
      <c r="C332" s="298">
        <v>611</v>
      </c>
      <c r="D332" s="296">
        <v>9</v>
      </c>
      <c r="E332" s="296">
        <v>5</v>
      </c>
      <c r="F332" s="384">
        <v>65047.1</v>
      </c>
      <c r="G332" s="384">
        <v>62899.6</v>
      </c>
      <c r="H332" s="384">
        <f t="shared" si="4"/>
        <v>96.698546130419345</v>
      </c>
      <c r="I332" s="376"/>
    </row>
    <row r="333" spans="1:9" s="382" customFormat="1" ht="33.75" x14ac:dyDescent="0.2">
      <c r="A333" s="383" t="s">
        <v>1759</v>
      </c>
      <c r="B333" s="297">
        <v>910146700</v>
      </c>
      <c r="C333" s="298">
        <v>611</v>
      </c>
      <c r="D333" s="296">
        <v>9</v>
      </c>
      <c r="E333" s="296">
        <v>6</v>
      </c>
      <c r="F333" s="384">
        <v>51433.9</v>
      </c>
      <c r="G333" s="384">
        <v>49162.7</v>
      </c>
      <c r="H333" s="384">
        <f t="shared" si="4"/>
        <v>95.584235300064734</v>
      </c>
      <c r="I333" s="376"/>
    </row>
    <row r="334" spans="1:9" s="382" customFormat="1" ht="33.75" x14ac:dyDescent="0.2">
      <c r="A334" s="383" t="s">
        <v>1759</v>
      </c>
      <c r="B334" s="297">
        <v>910146800</v>
      </c>
      <c r="C334" s="298">
        <v>611</v>
      </c>
      <c r="D334" s="296">
        <v>9</v>
      </c>
      <c r="E334" s="296">
        <v>9</v>
      </c>
      <c r="F334" s="384">
        <v>49842.5</v>
      </c>
      <c r="G334" s="384">
        <v>48566.9</v>
      </c>
      <c r="H334" s="384">
        <f t="shared" si="4"/>
        <v>97.440738325726045</v>
      </c>
      <c r="I334" s="376"/>
    </row>
    <row r="335" spans="1:9" s="382" customFormat="1" ht="33.75" x14ac:dyDescent="0.2">
      <c r="A335" s="383" t="s">
        <v>1759</v>
      </c>
      <c r="B335" s="297">
        <v>910146900</v>
      </c>
      <c r="C335" s="298">
        <v>611</v>
      </c>
      <c r="D335" s="296">
        <v>9</v>
      </c>
      <c r="E335" s="296">
        <v>9</v>
      </c>
      <c r="F335" s="384">
        <v>416055.3</v>
      </c>
      <c r="G335" s="384">
        <v>397182.8</v>
      </c>
      <c r="H335" s="384">
        <f t="shared" si="4"/>
        <v>95.463944336245689</v>
      </c>
      <c r="I335" s="376"/>
    </row>
    <row r="336" spans="1:9" s="382" customFormat="1" ht="11.25" x14ac:dyDescent="0.2">
      <c r="A336" s="383" t="s">
        <v>1760</v>
      </c>
      <c r="B336" s="297">
        <v>910146900</v>
      </c>
      <c r="C336" s="298">
        <v>612</v>
      </c>
      <c r="D336" s="296">
        <v>9</v>
      </c>
      <c r="E336" s="296">
        <v>9</v>
      </c>
      <c r="F336" s="384">
        <v>24469</v>
      </c>
      <c r="G336" s="384">
        <v>24152.1</v>
      </c>
      <c r="H336" s="384">
        <f t="shared" ref="H336:H399" si="5">+G336/F336*100</f>
        <v>98.704891904041844</v>
      </c>
      <c r="I336" s="376"/>
    </row>
    <row r="337" spans="1:9" s="382" customFormat="1" ht="33.75" x14ac:dyDescent="0.2">
      <c r="A337" s="383" t="s">
        <v>1776</v>
      </c>
      <c r="B337" s="297">
        <v>910146900</v>
      </c>
      <c r="C337" s="298">
        <v>621</v>
      </c>
      <c r="D337" s="296">
        <v>9</v>
      </c>
      <c r="E337" s="296">
        <v>9</v>
      </c>
      <c r="F337" s="384">
        <v>24198.799999999999</v>
      </c>
      <c r="G337" s="384">
        <v>23955</v>
      </c>
      <c r="H337" s="384">
        <f t="shared" si="5"/>
        <v>98.992512025389686</v>
      </c>
      <c r="I337" s="376"/>
    </row>
    <row r="338" spans="1:9" s="382" customFormat="1" ht="33.75" x14ac:dyDescent="0.2">
      <c r="A338" s="383" t="s">
        <v>1759</v>
      </c>
      <c r="B338" s="297">
        <v>910147000</v>
      </c>
      <c r="C338" s="298">
        <v>611</v>
      </c>
      <c r="D338" s="296">
        <v>9</v>
      </c>
      <c r="E338" s="296">
        <v>1</v>
      </c>
      <c r="F338" s="384">
        <v>885077.4</v>
      </c>
      <c r="G338" s="384">
        <v>857692.8</v>
      </c>
      <c r="H338" s="384">
        <f t="shared" si="5"/>
        <v>96.905965512168763</v>
      </c>
      <c r="I338" s="376"/>
    </row>
    <row r="339" spans="1:9" s="382" customFormat="1" ht="11.25" x14ac:dyDescent="0.2">
      <c r="A339" s="383" t="s">
        <v>1760</v>
      </c>
      <c r="B339" s="297">
        <v>910147000</v>
      </c>
      <c r="C339" s="298">
        <v>612</v>
      </c>
      <c r="D339" s="296">
        <v>9</v>
      </c>
      <c r="E339" s="296">
        <v>1</v>
      </c>
      <c r="F339" s="384">
        <v>17990.8</v>
      </c>
      <c r="G339" s="384">
        <v>16270.1</v>
      </c>
      <c r="H339" s="384">
        <f t="shared" si="5"/>
        <v>90.435667118749592</v>
      </c>
      <c r="I339" s="376"/>
    </row>
    <row r="340" spans="1:9" s="382" customFormat="1" ht="33.75" x14ac:dyDescent="0.2">
      <c r="A340" s="383" t="s">
        <v>1759</v>
      </c>
      <c r="B340" s="297">
        <v>910148000</v>
      </c>
      <c r="C340" s="298">
        <v>611</v>
      </c>
      <c r="D340" s="296">
        <v>9</v>
      </c>
      <c r="E340" s="296">
        <v>1</v>
      </c>
      <c r="F340" s="384">
        <v>30946.3</v>
      </c>
      <c r="G340" s="384">
        <v>28264.5</v>
      </c>
      <c r="H340" s="384">
        <f t="shared" si="5"/>
        <v>91.334020545267123</v>
      </c>
      <c r="I340" s="376"/>
    </row>
    <row r="341" spans="1:9" s="382" customFormat="1" ht="11.25" x14ac:dyDescent="0.2">
      <c r="A341" s="383" t="s">
        <v>1752</v>
      </c>
      <c r="B341" s="297">
        <v>910148010</v>
      </c>
      <c r="C341" s="298">
        <v>244</v>
      </c>
      <c r="D341" s="296">
        <v>9</v>
      </c>
      <c r="E341" s="296">
        <v>9</v>
      </c>
      <c r="F341" s="384">
        <v>12485.2</v>
      </c>
      <c r="G341" s="384">
        <v>12485.2</v>
      </c>
      <c r="H341" s="384">
        <f t="shared" si="5"/>
        <v>100</v>
      </c>
      <c r="I341" s="376"/>
    </row>
    <row r="342" spans="1:9" s="382" customFormat="1" ht="11.25" x14ac:dyDescent="0.2">
      <c r="A342" s="383" t="s">
        <v>1765</v>
      </c>
      <c r="B342" s="297">
        <v>910148510</v>
      </c>
      <c r="C342" s="298">
        <v>242</v>
      </c>
      <c r="D342" s="296">
        <v>9</v>
      </c>
      <c r="E342" s="296">
        <v>9</v>
      </c>
      <c r="F342" s="384">
        <v>1256.8</v>
      </c>
      <c r="G342" s="384">
        <v>129.5</v>
      </c>
      <c r="H342" s="384">
        <f t="shared" si="5"/>
        <v>10.303946530872055</v>
      </c>
      <c r="I342" s="376"/>
    </row>
    <row r="343" spans="1:9" s="382" customFormat="1" ht="11.25" x14ac:dyDescent="0.2">
      <c r="A343" s="383" t="s">
        <v>1752</v>
      </c>
      <c r="B343" s="297">
        <v>910148510</v>
      </c>
      <c r="C343" s="298">
        <v>244</v>
      </c>
      <c r="D343" s="296">
        <v>9</v>
      </c>
      <c r="E343" s="296">
        <v>9</v>
      </c>
      <c r="F343" s="384">
        <v>19303.2</v>
      </c>
      <c r="G343" s="384">
        <v>14896.8</v>
      </c>
      <c r="H343" s="384">
        <f t="shared" si="5"/>
        <v>77.17269675494218</v>
      </c>
      <c r="I343" s="376"/>
    </row>
    <row r="344" spans="1:9" s="382" customFormat="1" ht="22.5" x14ac:dyDescent="0.2">
      <c r="A344" s="383" t="s">
        <v>1778</v>
      </c>
      <c r="B344" s="297">
        <v>910148510</v>
      </c>
      <c r="C344" s="298">
        <v>831</v>
      </c>
      <c r="D344" s="296">
        <v>9</v>
      </c>
      <c r="E344" s="296">
        <v>9</v>
      </c>
      <c r="F344" s="384">
        <v>669.6</v>
      </c>
      <c r="G344" s="384">
        <v>669.6</v>
      </c>
      <c r="H344" s="384">
        <f t="shared" si="5"/>
        <v>100</v>
      </c>
      <c r="I344" s="376"/>
    </row>
    <row r="345" spans="1:9" s="382" customFormat="1" ht="11.25" x14ac:dyDescent="0.2">
      <c r="A345" s="383" t="s">
        <v>1774</v>
      </c>
      <c r="B345" s="297">
        <v>910148510</v>
      </c>
      <c r="C345" s="298">
        <v>853</v>
      </c>
      <c r="D345" s="296">
        <v>9</v>
      </c>
      <c r="E345" s="296">
        <v>9</v>
      </c>
      <c r="F345" s="384">
        <v>141</v>
      </c>
      <c r="G345" s="384">
        <v>141</v>
      </c>
      <c r="H345" s="384">
        <f t="shared" si="5"/>
        <v>100</v>
      </c>
      <c r="I345" s="376"/>
    </row>
    <row r="346" spans="1:9" s="382" customFormat="1" ht="11.25" x14ac:dyDescent="0.2">
      <c r="A346" s="383" t="s">
        <v>1752</v>
      </c>
      <c r="B346" s="297">
        <v>910148520</v>
      </c>
      <c r="C346" s="298">
        <v>244</v>
      </c>
      <c r="D346" s="296">
        <v>9</v>
      </c>
      <c r="E346" s="296">
        <v>9</v>
      </c>
      <c r="F346" s="384">
        <v>2150.6</v>
      </c>
      <c r="G346" s="384">
        <v>1430.3</v>
      </c>
      <c r="H346" s="384">
        <f t="shared" si="5"/>
        <v>66.507021296382405</v>
      </c>
      <c r="I346" s="376"/>
    </row>
    <row r="347" spans="1:9" s="382" customFormat="1" ht="22.5" x14ac:dyDescent="0.2">
      <c r="A347" s="383" t="s">
        <v>1756</v>
      </c>
      <c r="B347" s="297">
        <v>910148530</v>
      </c>
      <c r="C347" s="298">
        <v>321</v>
      </c>
      <c r="D347" s="296">
        <v>9</v>
      </c>
      <c r="E347" s="296">
        <v>9</v>
      </c>
      <c r="F347" s="384">
        <v>4500</v>
      </c>
      <c r="G347" s="384">
        <v>4500</v>
      </c>
      <c r="H347" s="384">
        <f t="shared" si="5"/>
        <v>100</v>
      </c>
      <c r="I347" s="376"/>
    </row>
    <row r="348" spans="1:9" s="382" customFormat="1" ht="11.25" x14ac:dyDescent="0.2">
      <c r="A348" s="383" t="s">
        <v>1752</v>
      </c>
      <c r="B348" s="297">
        <v>910148540</v>
      </c>
      <c r="C348" s="298">
        <v>244</v>
      </c>
      <c r="D348" s="296">
        <v>9</v>
      </c>
      <c r="E348" s="296">
        <v>9</v>
      </c>
      <c r="F348" s="384">
        <v>39527.4</v>
      </c>
      <c r="G348" s="384">
        <v>39527.4</v>
      </c>
      <c r="H348" s="384">
        <f t="shared" si="5"/>
        <v>100</v>
      </c>
      <c r="I348" s="376"/>
    </row>
    <row r="349" spans="1:9" s="382" customFormat="1" ht="22.5" x14ac:dyDescent="0.2">
      <c r="A349" s="383" t="s">
        <v>1757</v>
      </c>
      <c r="B349" s="297">
        <v>910154600</v>
      </c>
      <c r="C349" s="298">
        <v>323</v>
      </c>
      <c r="D349" s="296">
        <v>10</v>
      </c>
      <c r="E349" s="296">
        <v>3</v>
      </c>
      <c r="F349" s="384">
        <v>145243.4</v>
      </c>
      <c r="G349" s="384">
        <v>145243.4</v>
      </c>
      <c r="H349" s="384">
        <f t="shared" si="5"/>
        <v>100</v>
      </c>
      <c r="I349" s="376"/>
    </row>
    <row r="350" spans="1:9" s="382" customFormat="1" ht="11.25" x14ac:dyDescent="0.2">
      <c r="A350" s="383" t="s">
        <v>1765</v>
      </c>
      <c r="B350" s="297">
        <v>910158440</v>
      </c>
      <c r="C350" s="298">
        <v>242</v>
      </c>
      <c r="D350" s="296">
        <v>9</v>
      </c>
      <c r="E350" s="296">
        <v>9</v>
      </c>
      <c r="F350" s="384">
        <v>100</v>
      </c>
      <c r="G350" s="384">
        <v>100</v>
      </c>
      <c r="H350" s="384">
        <f t="shared" si="5"/>
        <v>100</v>
      </c>
      <c r="I350" s="376"/>
    </row>
    <row r="351" spans="1:9" s="382" customFormat="1" ht="11.25" x14ac:dyDescent="0.2">
      <c r="A351" s="383" t="s">
        <v>1752</v>
      </c>
      <c r="B351" s="297">
        <v>910158440</v>
      </c>
      <c r="C351" s="298">
        <v>244</v>
      </c>
      <c r="D351" s="296">
        <v>9</v>
      </c>
      <c r="E351" s="296">
        <v>9</v>
      </c>
      <c r="F351" s="384">
        <v>152229</v>
      </c>
      <c r="G351" s="384">
        <v>59855</v>
      </c>
      <c r="H351" s="384">
        <f t="shared" si="5"/>
        <v>39.319052217383025</v>
      </c>
      <c r="I351" s="376"/>
    </row>
    <row r="352" spans="1:9" s="382" customFormat="1" ht="11.25" x14ac:dyDescent="0.2">
      <c r="A352" s="383" t="s">
        <v>1760</v>
      </c>
      <c r="B352" s="297">
        <v>910158440</v>
      </c>
      <c r="C352" s="298">
        <v>612</v>
      </c>
      <c r="D352" s="296">
        <v>9</v>
      </c>
      <c r="E352" s="296">
        <v>9</v>
      </c>
      <c r="F352" s="384">
        <v>35017</v>
      </c>
      <c r="G352" s="384">
        <v>32139.5</v>
      </c>
      <c r="H352" s="384">
        <f t="shared" si="5"/>
        <v>91.782562755233172</v>
      </c>
      <c r="I352" s="376"/>
    </row>
    <row r="353" spans="1:9" s="382" customFormat="1" ht="11.25" x14ac:dyDescent="0.2">
      <c r="A353" s="383" t="s">
        <v>1760</v>
      </c>
      <c r="B353" s="297">
        <v>910158480</v>
      </c>
      <c r="C353" s="298">
        <v>612</v>
      </c>
      <c r="D353" s="296">
        <v>9</v>
      </c>
      <c r="E353" s="296">
        <v>4</v>
      </c>
      <c r="F353" s="384">
        <v>117015.3</v>
      </c>
      <c r="G353" s="384">
        <v>95565.1</v>
      </c>
      <c r="H353" s="384">
        <f t="shared" si="5"/>
        <v>81.668892871274096</v>
      </c>
      <c r="I353" s="376"/>
    </row>
    <row r="354" spans="1:9" s="382" customFormat="1" ht="11.25" x14ac:dyDescent="0.2">
      <c r="A354" s="383" t="s">
        <v>1765</v>
      </c>
      <c r="B354" s="297" t="s">
        <v>1416</v>
      </c>
      <c r="C354" s="298">
        <v>242</v>
      </c>
      <c r="D354" s="296">
        <v>9</v>
      </c>
      <c r="E354" s="296">
        <v>9</v>
      </c>
      <c r="F354" s="384">
        <v>128.9</v>
      </c>
      <c r="G354" s="384">
        <v>128.9</v>
      </c>
      <c r="H354" s="384">
        <f t="shared" si="5"/>
        <v>100</v>
      </c>
      <c r="I354" s="376"/>
    </row>
    <row r="355" spans="1:9" s="382" customFormat="1" ht="11.25" x14ac:dyDescent="0.2">
      <c r="A355" s="383" t="s">
        <v>1752</v>
      </c>
      <c r="B355" s="297" t="s">
        <v>1416</v>
      </c>
      <c r="C355" s="298">
        <v>244</v>
      </c>
      <c r="D355" s="296">
        <v>9</v>
      </c>
      <c r="E355" s="296">
        <v>9</v>
      </c>
      <c r="F355" s="384">
        <v>262.3</v>
      </c>
      <c r="G355" s="384">
        <v>262.3</v>
      </c>
      <c r="H355" s="384">
        <f t="shared" si="5"/>
        <v>100</v>
      </c>
      <c r="I355" s="376"/>
    </row>
    <row r="356" spans="1:9" s="382" customFormat="1" ht="22.5" x14ac:dyDescent="0.2">
      <c r="A356" s="383" t="s">
        <v>1757</v>
      </c>
      <c r="B356" s="297" t="s">
        <v>1416</v>
      </c>
      <c r="C356" s="298">
        <v>323</v>
      </c>
      <c r="D356" s="296">
        <v>10</v>
      </c>
      <c r="E356" s="296">
        <v>3</v>
      </c>
      <c r="F356" s="384">
        <v>45818.7</v>
      </c>
      <c r="G356" s="384">
        <v>45818.7</v>
      </c>
      <c r="H356" s="384">
        <f t="shared" si="5"/>
        <v>100</v>
      </c>
      <c r="I356" s="376"/>
    </row>
    <row r="357" spans="1:9" s="382" customFormat="1" ht="11.25" x14ac:dyDescent="0.2">
      <c r="A357" s="383" t="s">
        <v>1752</v>
      </c>
      <c r="B357" s="297" t="s">
        <v>1418</v>
      </c>
      <c r="C357" s="298">
        <v>244</v>
      </c>
      <c r="D357" s="296">
        <v>9</v>
      </c>
      <c r="E357" s="296">
        <v>9</v>
      </c>
      <c r="F357" s="384">
        <v>8722.4</v>
      </c>
      <c r="G357" s="384">
        <v>8687.9</v>
      </c>
      <c r="H357" s="384">
        <f t="shared" si="5"/>
        <v>99.604466660552134</v>
      </c>
      <c r="I357" s="376"/>
    </row>
    <row r="358" spans="1:9" s="382" customFormat="1" ht="11.25" x14ac:dyDescent="0.2">
      <c r="A358" s="383" t="s">
        <v>1752</v>
      </c>
      <c r="B358" s="297" t="s">
        <v>1420</v>
      </c>
      <c r="C358" s="298">
        <v>244</v>
      </c>
      <c r="D358" s="296">
        <v>9</v>
      </c>
      <c r="E358" s="296">
        <v>9</v>
      </c>
      <c r="F358" s="384">
        <v>15007.4</v>
      </c>
      <c r="G358" s="384">
        <v>15007.4</v>
      </c>
      <c r="H358" s="384">
        <f t="shared" si="5"/>
        <v>100</v>
      </c>
      <c r="I358" s="376"/>
    </row>
    <row r="359" spans="1:9" s="382" customFormat="1" ht="11.25" x14ac:dyDescent="0.2">
      <c r="A359" s="383" t="s">
        <v>1752</v>
      </c>
      <c r="B359" s="297" t="s">
        <v>1422</v>
      </c>
      <c r="C359" s="298">
        <v>244</v>
      </c>
      <c r="D359" s="296">
        <v>9</v>
      </c>
      <c r="E359" s="296">
        <v>9</v>
      </c>
      <c r="F359" s="384">
        <v>555.79999999999995</v>
      </c>
      <c r="G359" s="384">
        <v>555.79999999999995</v>
      </c>
      <c r="H359" s="384">
        <f t="shared" si="5"/>
        <v>100</v>
      </c>
      <c r="I359" s="376"/>
    </row>
    <row r="360" spans="1:9" s="382" customFormat="1" ht="11.25" x14ac:dyDescent="0.2">
      <c r="A360" s="383" t="s">
        <v>1760</v>
      </c>
      <c r="B360" s="297" t="s">
        <v>1377</v>
      </c>
      <c r="C360" s="298">
        <v>612</v>
      </c>
      <c r="D360" s="296">
        <v>9</v>
      </c>
      <c r="E360" s="296">
        <v>1</v>
      </c>
      <c r="F360" s="384">
        <v>1603.8</v>
      </c>
      <c r="G360" s="384">
        <v>1603.1</v>
      </c>
      <c r="H360" s="384">
        <f t="shared" si="5"/>
        <v>99.95635366005736</v>
      </c>
      <c r="I360" s="376"/>
    </row>
    <row r="361" spans="1:9" s="382" customFormat="1" ht="11.25" x14ac:dyDescent="0.2">
      <c r="A361" s="383" t="s">
        <v>1752</v>
      </c>
      <c r="B361" s="297" t="s">
        <v>1424</v>
      </c>
      <c r="C361" s="298">
        <v>244</v>
      </c>
      <c r="D361" s="296">
        <v>9</v>
      </c>
      <c r="E361" s="296">
        <v>9</v>
      </c>
      <c r="F361" s="384">
        <v>160500</v>
      </c>
      <c r="G361" s="384">
        <v>110609</v>
      </c>
      <c r="H361" s="384">
        <f t="shared" si="5"/>
        <v>68.915264797507788</v>
      </c>
      <c r="I361" s="376"/>
    </row>
    <row r="362" spans="1:9" s="382" customFormat="1" ht="11.25" x14ac:dyDescent="0.2">
      <c r="A362" s="383" t="s">
        <v>1752</v>
      </c>
      <c r="B362" s="297" t="s">
        <v>1426</v>
      </c>
      <c r="C362" s="298">
        <v>244</v>
      </c>
      <c r="D362" s="296">
        <v>9</v>
      </c>
      <c r="E362" s="296">
        <v>9</v>
      </c>
      <c r="F362" s="384">
        <v>4020</v>
      </c>
      <c r="G362" s="384">
        <v>4000</v>
      </c>
      <c r="H362" s="384">
        <f t="shared" si="5"/>
        <v>99.50248756218906</v>
      </c>
      <c r="I362" s="376"/>
    </row>
    <row r="363" spans="1:9" s="382" customFormat="1" ht="11.25" x14ac:dyDescent="0.2">
      <c r="A363" s="383" t="s">
        <v>1752</v>
      </c>
      <c r="B363" s="297" t="s">
        <v>1428</v>
      </c>
      <c r="C363" s="298">
        <v>244</v>
      </c>
      <c r="D363" s="296">
        <v>9</v>
      </c>
      <c r="E363" s="296">
        <v>9</v>
      </c>
      <c r="F363" s="384">
        <v>7058.8</v>
      </c>
      <c r="G363" s="384">
        <v>7058.8</v>
      </c>
      <c r="H363" s="384">
        <f t="shared" si="5"/>
        <v>100</v>
      </c>
      <c r="I363" s="376"/>
    </row>
    <row r="364" spans="1:9" s="382" customFormat="1" ht="11.25" x14ac:dyDescent="0.2">
      <c r="A364" s="383" t="s">
        <v>1760</v>
      </c>
      <c r="B364" s="297" t="s">
        <v>1379</v>
      </c>
      <c r="C364" s="298">
        <v>612</v>
      </c>
      <c r="D364" s="296">
        <v>9</v>
      </c>
      <c r="E364" s="296">
        <v>9</v>
      </c>
      <c r="F364" s="384">
        <v>847424</v>
      </c>
      <c r="G364" s="384">
        <v>784339.3</v>
      </c>
      <c r="H364" s="384">
        <f t="shared" si="5"/>
        <v>92.555710010573222</v>
      </c>
      <c r="I364" s="376"/>
    </row>
    <row r="365" spans="1:9" s="382" customFormat="1" ht="11.25" x14ac:dyDescent="0.2">
      <c r="A365" s="383" t="s">
        <v>1777</v>
      </c>
      <c r="B365" s="297" t="s">
        <v>1379</v>
      </c>
      <c r="C365" s="298">
        <v>622</v>
      </c>
      <c r="D365" s="296">
        <v>9</v>
      </c>
      <c r="E365" s="296">
        <v>9</v>
      </c>
      <c r="F365" s="384">
        <v>907.9</v>
      </c>
      <c r="G365" s="384">
        <v>907.8</v>
      </c>
      <c r="H365" s="384">
        <f t="shared" si="5"/>
        <v>99.988985571098127</v>
      </c>
      <c r="I365" s="376"/>
    </row>
    <row r="366" spans="1:9" s="382" customFormat="1" ht="33.75" x14ac:dyDescent="0.2">
      <c r="A366" s="383" t="s">
        <v>1754</v>
      </c>
      <c r="B366" s="297" t="s">
        <v>1379</v>
      </c>
      <c r="C366" s="298">
        <v>811</v>
      </c>
      <c r="D366" s="296">
        <v>9</v>
      </c>
      <c r="E366" s="296">
        <v>9</v>
      </c>
      <c r="F366" s="384">
        <v>6394.3</v>
      </c>
      <c r="G366" s="384">
        <v>6394.3</v>
      </c>
      <c r="H366" s="384">
        <f t="shared" si="5"/>
        <v>100</v>
      </c>
      <c r="I366" s="376"/>
    </row>
    <row r="367" spans="1:9" s="382" customFormat="1" ht="11.25" x14ac:dyDescent="0.2">
      <c r="A367" s="383" t="s">
        <v>1752</v>
      </c>
      <c r="B367" s="297" t="s">
        <v>1430</v>
      </c>
      <c r="C367" s="298">
        <v>244</v>
      </c>
      <c r="D367" s="296">
        <v>9</v>
      </c>
      <c r="E367" s="296">
        <v>9</v>
      </c>
      <c r="F367" s="384">
        <v>131200</v>
      </c>
      <c r="G367" s="384">
        <v>131200</v>
      </c>
      <c r="H367" s="384">
        <f t="shared" si="5"/>
        <v>100</v>
      </c>
      <c r="I367" s="376"/>
    </row>
    <row r="368" spans="1:9" s="382" customFormat="1" ht="11.25" x14ac:dyDescent="0.2">
      <c r="A368" s="383" t="s">
        <v>1760</v>
      </c>
      <c r="B368" s="297" t="s">
        <v>1381</v>
      </c>
      <c r="C368" s="298">
        <v>612</v>
      </c>
      <c r="D368" s="296">
        <v>9</v>
      </c>
      <c r="E368" s="296">
        <v>4</v>
      </c>
      <c r="F368" s="384">
        <v>984877.2</v>
      </c>
      <c r="G368" s="384">
        <v>984725.2</v>
      </c>
      <c r="H368" s="384">
        <f t="shared" si="5"/>
        <v>99.984566603836498</v>
      </c>
      <c r="I368" s="376"/>
    </row>
    <row r="369" spans="1:9" s="382" customFormat="1" ht="11.25" x14ac:dyDescent="0.2">
      <c r="A369" s="383" t="s">
        <v>1760</v>
      </c>
      <c r="B369" s="297" t="s">
        <v>1383</v>
      </c>
      <c r="C369" s="298">
        <v>612</v>
      </c>
      <c r="D369" s="296">
        <v>9</v>
      </c>
      <c r="E369" s="296">
        <v>9</v>
      </c>
      <c r="F369" s="384">
        <v>178747.7</v>
      </c>
      <c r="G369" s="384">
        <v>118463</v>
      </c>
      <c r="H369" s="384">
        <f t="shared" si="5"/>
        <v>66.273859747565979</v>
      </c>
      <c r="I369" s="376"/>
    </row>
    <row r="370" spans="1:9" s="382" customFormat="1" ht="11.25" x14ac:dyDescent="0.2">
      <c r="A370" s="383" t="s">
        <v>1777</v>
      </c>
      <c r="B370" s="297" t="s">
        <v>1383</v>
      </c>
      <c r="C370" s="298">
        <v>622</v>
      </c>
      <c r="D370" s="296">
        <v>9</v>
      </c>
      <c r="E370" s="296">
        <v>9</v>
      </c>
      <c r="F370" s="384">
        <v>144.6</v>
      </c>
      <c r="G370" s="384">
        <v>144.6</v>
      </c>
      <c r="H370" s="384">
        <f t="shared" si="5"/>
        <v>100</v>
      </c>
      <c r="I370" s="376"/>
    </row>
    <row r="371" spans="1:9" s="382" customFormat="1" ht="22.5" x14ac:dyDescent="0.2">
      <c r="A371" s="383" t="s">
        <v>1786</v>
      </c>
      <c r="B371" s="297" t="s">
        <v>1432</v>
      </c>
      <c r="C371" s="298">
        <v>580</v>
      </c>
      <c r="D371" s="296">
        <v>9</v>
      </c>
      <c r="E371" s="296">
        <v>9</v>
      </c>
      <c r="F371" s="384">
        <v>416444.2</v>
      </c>
      <c r="G371" s="384">
        <v>416444.2</v>
      </c>
      <c r="H371" s="384">
        <f t="shared" si="5"/>
        <v>100</v>
      </c>
      <c r="I371" s="376"/>
    </row>
    <row r="372" spans="1:9" s="382" customFormat="1" ht="11.25" x14ac:dyDescent="0.2">
      <c r="A372" s="383" t="s">
        <v>1752</v>
      </c>
      <c r="B372" s="297" t="s">
        <v>1434</v>
      </c>
      <c r="C372" s="298">
        <v>244</v>
      </c>
      <c r="D372" s="296">
        <v>9</v>
      </c>
      <c r="E372" s="296">
        <v>9</v>
      </c>
      <c r="F372" s="384">
        <v>19123.900000000001</v>
      </c>
      <c r="G372" s="384">
        <v>19123.900000000001</v>
      </c>
      <c r="H372" s="384">
        <f t="shared" si="5"/>
        <v>100</v>
      </c>
      <c r="I372" s="376"/>
    </row>
    <row r="373" spans="1:9" s="382" customFormat="1" ht="11.25" x14ac:dyDescent="0.2">
      <c r="A373" s="383" t="s">
        <v>1752</v>
      </c>
      <c r="B373" s="297" t="s">
        <v>1436</v>
      </c>
      <c r="C373" s="298">
        <v>244</v>
      </c>
      <c r="D373" s="296">
        <v>9</v>
      </c>
      <c r="E373" s="296">
        <v>9</v>
      </c>
      <c r="F373" s="384">
        <v>5715</v>
      </c>
      <c r="G373" s="384">
        <v>256</v>
      </c>
      <c r="H373" s="384">
        <f t="shared" si="5"/>
        <v>4.4794400699912504</v>
      </c>
      <c r="I373" s="376"/>
    </row>
    <row r="374" spans="1:9" s="382" customFormat="1" ht="11.25" x14ac:dyDescent="0.2">
      <c r="A374" s="383" t="s">
        <v>1389</v>
      </c>
      <c r="B374" s="297" t="s">
        <v>1390</v>
      </c>
      <c r="C374" s="298"/>
      <c r="D374" s="296"/>
      <c r="E374" s="296"/>
      <c r="F374" s="384">
        <v>305613.5</v>
      </c>
      <c r="G374" s="384">
        <v>300528.09999999998</v>
      </c>
      <c r="H374" s="384">
        <f t="shared" si="5"/>
        <v>98.336002827100231</v>
      </c>
      <c r="I374" s="376"/>
    </row>
    <row r="375" spans="1:9" s="382" customFormat="1" ht="11.25" x14ac:dyDescent="0.2">
      <c r="A375" s="383" t="s">
        <v>1752</v>
      </c>
      <c r="B375" s="297" t="s">
        <v>1391</v>
      </c>
      <c r="C375" s="298">
        <v>244</v>
      </c>
      <c r="D375" s="296">
        <v>9</v>
      </c>
      <c r="E375" s="296">
        <v>2</v>
      </c>
      <c r="F375" s="384">
        <v>6287.4</v>
      </c>
      <c r="G375" s="384">
        <v>4212.5</v>
      </c>
      <c r="H375" s="384">
        <f t="shared" si="5"/>
        <v>66.999077520119613</v>
      </c>
      <c r="I375" s="376"/>
    </row>
    <row r="376" spans="1:9" s="382" customFormat="1" ht="11.25" x14ac:dyDescent="0.2">
      <c r="A376" s="383" t="s">
        <v>1752</v>
      </c>
      <c r="B376" s="297" t="s">
        <v>1393</v>
      </c>
      <c r="C376" s="298">
        <v>244</v>
      </c>
      <c r="D376" s="296">
        <v>9</v>
      </c>
      <c r="E376" s="296">
        <v>2</v>
      </c>
      <c r="F376" s="384">
        <v>10126.5</v>
      </c>
      <c r="G376" s="384">
        <v>10126.5</v>
      </c>
      <c r="H376" s="384">
        <f t="shared" si="5"/>
        <v>100</v>
      </c>
      <c r="I376" s="376"/>
    </row>
    <row r="377" spans="1:9" s="382" customFormat="1" ht="22.5" x14ac:dyDescent="0.2">
      <c r="A377" s="383" t="s">
        <v>1758</v>
      </c>
      <c r="B377" s="297" t="s">
        <v>1393</v>
      </c>
      <c r="C377" s="298">
        <v>414</v>
      </c>
      <c r="D377" s="296">
        <v>9</v>
      </c>
      <c r="E377" s="296">
        <v>2</v>
      </c>
      <c r="F377" s="384">
        <v>139199.6</v>
      </c>
      <c r="G377" s="384">
        <v>136189.1</v>
      </c>
      <c r="H377" s="384">
        <f t="shared" si="5"/>
        <v>97.83727826804099</v>
      </c>
      <c r="I377" s="376"/>
    </row>
    <row r="378" spans="1:9" s="382" customFormat="1" ht="11.25" x14ac:dyDescent="0.2">
      <c r="A378" s="383" t="s">
        <v>1760</v>
      </c>
      <c r="B378" s="297" t="s">
        <v>1398</v>
      </c>
      <c r="C378" s="298">
        <v>612</v>
      </c>
      <c r="D378" s="296">
        <v>9</v>
      </c>
      <c r="E378" s="296">
        <v>4</v>
      </c>
      <c r="F378" s="384">
        <v>150000</v>
      </c>
      <c r="G378" s="384">
        <v>150000</v>
      </c>
      <c r="H378" s="384">
        <f t="shared" si="5"/>
        <v>100</v>
      </c>
      <c r="I378" s="376"/>
    </row>
    <row r="379" spans="1:9" s="382" customFormat="1" ht="11.25" x14ac:dyDescent="0.2">
      <c r="A379" s="383" t="s">
        <v>1437</v>
      </c>
      <c r="B379" s="297" t="s">
        <v>1438</v>
      </c>
      <c r="C379" s="298"/>
      <c r="D379" s="296"/>
      <c r="E379" s="296"/>
      <c r="F379" s="384">
        <v>57805.8</v>
      </c>
      <c r="G379" s="384">
        <v>45112.9</v>
      </c>
      <c r="H379" s="384">
        <f t="shared" si="5"/>
        <v>78.04216877891146</v>
      </c>
      <c r="I379" s="376"/>
    </row>
    <row r="380" spans="1:9" s="382" customFormat="1" ht="11.25" x14ac:dyDescent="0.2">
      <c r="A380" s="383" t="s">
        <v>1752</v>
      </c>
      <c r="B380" s="297" t="s">
        <v>1440</v>
      </c>
      <c r="C380" s="298">
        <v>244</v>
      </c>
      <c r="D380" s="296">
        <v>9</v>
      </c>
      <c r="E380" s="296">
        <v>9</v>
      </c>
      <c r="F380" s="384">
        <v>40880.800000000003</v>
      </c>
      <c r="G380" s="384">
        <v>28187.9</v>
      </c>
      <c r="H380" s="384">
        <f t="shared" si="5"/>
        <v>68.951439306471499</v>
      </c>
      <c r="I380" s="376"/>
    </row>
    <row r="381" spans="1:9" s="382" customFormat="1" ht="11.25" x14ac:dyDescent="0.2">
      <c r="A381" s="383" t="s">
        <v>1752</v>
      </c>
      <c r="B381" s="297" t="s">
        <v>1441</v>
      </c>
      <c r="C381" s="298">
        <v>244</v>
      </c>
      <c r="D381" s="296">
        <v>9</v>
      </c>
      <c r="E381" s="296">
        <v>9</v>
      </c>
      <c r="F381" s="384">
        <v>16925</v>
      </c>
      <c r="G381" s="384">
        <v>16925</v>
      </c>
      <c r="H381" s="384">
        <f t="shared" si="5"/>
        <v>100</v>
      </c>
      <c r="I381" s="376"/>
    </row>
    <row r="382" spans="1:9" s="382" customFormat="1" ht="11.25" x14ac:dyDescent="0.2">
      <c r="A382" s="383" t="s">
        <v>1442</v>
      </c>
      <c r="B382" s="297" t="s">
        <v>1443</v>
      </c>
      <c r="C382" s="298"/>
      <c r="D382" s="296"/>
      <c r="E382" s="296"/>
      <c r="F382" s="384">
        <v>144808.9</v>
      </c>
      <c r="G382" s="384">
        <v>144801.5</v>
      </c>
      <c r="H382" s="384">
        <f t="shared" si="5"/>
        <v>99.994889816855178</v>
      </c>
      <c r="I382" s="376"/>
    </row>
    <row r="383" spans="1:9" s="382" customFormat="1" ht="11.25" x14ac:dyDescent="0.2">
      <c r="A383" s="383" t="s">
        <v>1752</v>
      </c>
      <c r="B383" s="297" t="s">
        <v>1445</v>
      </c>
      <c r="C383" s="298">
        <v>244</v>
      </c>
      <c r="D383" s="296">
        <v>9</v>
      </c>
      <c r="E383" s="296">
        <v>9</v>
      </c>
      <c r="F383" s="384">
        <v>144808.9</v>
      </c>
      <c r="G383" s="384">
        <v>144801.5</v>
      </c>
      <c r="H383" s="384">
        <f t="shared" si="5"/>
        <v>99.994889816855178</v>
      </c>
      <c r="I383" s="376"/>
    </row>
    <row r="384" spans="1:9" s="382" customFormat="1" ht="22.5" x14ac:dyDescent="0.2">
      <c r="A384" s="383" t="s">
        <v>1446</v>
      </c>
      <c r="B384" s="297" t="s">
        <v>1447</v>
      </c>
      <c r="C384" s="298"/>
      <c r="D384" s="296"/>
      <c r="E384" s="296"/>
      <c r="F384" s="384">
        <v>62612.9</v>
      </c>
      <c r="G384" s="384">
        <v>62580</v>
      </c>
      <c r="H384" s="384">
        <f t="shared" si="5"/>
        <v>99.947454917437142</v>
      </c>
      <c r="I384" s="376"/>
    </row>
    <row r="385" spans="1:9" s="382" customFormat="1" ht="11.25" x14ac:dyDescent="0.2">
      <c r="A385" s="383" t="s">
        <v>1752</v>
      </c>
      <c r="B385" s="297" t="s">
        <v>1449</v>
      </c>
      <c r="C385" s="298">
        <v>244</v>
      </c>
      <c r="D385" s="296">
        <v>9</v>
      </c>
      <c r="E385" s="296">
        <v>9</v>
      </c>
      <c r="F385" s="384">
        <v>62612.9</v>
      </c>
      <c r="G385" s="384">
        <v>62580</v>
      </c>
      <c r="H385" s="384">
        <f t="shared" si="5"/>
        <v>99.947454917437142</v>
      </c>
      <c r="I385" s="376"/>
    </row>
    <row r="386" spans="1:9" s="382" customFormat="1" ht="22.5" x14ac:dyDescent="0.2">
      <c r="A386" s="383" t="s">
        <v>1450</v>
      </c>
      <c r="B386" s="297" t="s">
        <v>1451</v>
      </c>
      <c r="C386" s="298"/>
      <c r="D386" s="296"/>
      <c r="E386" s="296"/>
      <c r="F386" s="384">
        <v>43.8</v>
      </c>
      <c r="G386" s="384">
        <v>43.8</v>
      </c>
      <c r="H386" s="384">
        <f t="shared" si="5"/>
        <v>100</v>
      </c>
      <c r="I386" s="376"/>
    </row>
    <row r="387" spans="1:9" s="382" customFormat="1" ht="11.25" x14ac:dyDescent="0.2">
      <c r="A387" s="383" t="s">
        <v>1752</v>
      </c>
      <c r="B387" s="297" t="s">
        <v>1453</v>
      </c>
      <c r="C387" s="298">
        <v>244</v>
      </c>
      <c r="D387" s="296">
        <v>9</v>
      </c>
      <c r="E387" s="296">
        <v>9</v>
      </c>
      <c r="F387" s="384">
        <v>43.8</v>
      </c>
      <c r="G387" s="384">
        <v>43.8</v>
      </c>
      <c r="H387" s="384">
        <f t="shared" si="5"/>
        <v>100</v>
      </c>
      <c r="I387" s="376"/>
    </row>
    <row r="388" spans="1:9" s="382" customFormat="1" ht="33.75" x14ac:dyDescent="0.2">
      <c r="A388" s="383" t="s">
        <v>1454</v>
      </c>
      <c r="B388" s="297" t="s">
        <v>1455</v>
      </c>
      <c r="C388" s="298"/>
      <c r="D388" s="296"/>
      <c r="E388" s="296"/>
      <c r="F388" s="384">
        <v>2847.5</v>
      </c>
      <c r="G388" s="384">
        <v>2847.5</v>
      </c>
      <c r="H388" s="384">
        <f t="shared" si="5"/>
        <v>100</v>
      </c>
      <c r="I388" s="376"/>
    </row>
    <row r="389" spans="1:9" s="382" customFormat="1" ht="11.25" x14ac:dyDescent="0.2">
      <c r="A389" s="383" t="s">
        <v>1761</v>
      </c>
      <c r="B389" s="297" t="s">
        <v>1456</v>
      </c>
      <c r="C389" s="298">
        <v>633</v>
      </c>
      <c r="D389" s="296">
        <v>9</v>
      </c>
      <c r="E389" s="296">
        <v>9</v>
      </c>
      <c r="F389" s="384">
        <v>2847.5</v>
      </c>
      <c r="G389" s="384">
        <v>2847.5</v>
      </c>
      <c r="H389" s="384">
        <f t="shared" si="5"/>
        <v>100</v>
      </c>
      <c r="I389" s="376"/>
    </row>
    <row r="390" spans="1:9" s="382" customFormat="1" ht="22.5" x14ac:dyDescent="0.2">
      <c r="A390" s="383" t="s">
        <v>1384</v>
      </c>
      <c r="B390" s="297">
        <v>920000000</v>
      </c>
      <c r="C390" s="298"/>
      <c r="D390" s="296"/>
      <c r="E390" s="296"/>
      <c r="F390" s="384">
        <v>4076.3</v>
      </c>
      <c r="G390" s="384">
        <v>4076.2</v>
      </c>
      <c r="H390" s="384">
        <f t="shared" si="5"/>
        <v>99.997546794887512</v>
      </c>
      <c r="I390" s="376"/>
    </row>
    <row r="391" spans="1:9" s="382" customFormat="1" ht="11.25" x14ac:dyDescent="0.2">
      <c r="A391" s="383" t="s">
        <v>1760</v>
      </c>
      <c r="B391" s="297">
        <v>920043200</v>
      </c>
      <c r="C391" s="298">
        <v>612</v>
      </c>
      <c r="D391" s="296">
        <v>9</v>
      </c>
      <c r="E391" s="296">
        <v>1</v>
      </c>
      <c r="F391" s="384">
        <v>96.3</v>
      </c>
      <c r="G391" s="384">
        <v>96.2</v>
      </c>
      <c r="H391" s="384">
        <f t="shared" si="5"/>
        <v>99.896157840083077</v>
      </c>
      <c r="I391" s="376"/>
    </row>
    <row r="392" spans="1:9" s="382" customFormat="1" ht="22.5" x14ac:dyDescent="0.2">
      <c r="A392" s="383" t="s">
        <v>1758</v>
      </c>
      <c r="B392" s="297" t="s">
        <v>1402</v>
      </c>
      <c r="C392" s="298">
        <v>414</v>
      </c>
      <c r="D392" s="296">
        <v>9</v>
      </c>
      <c r="E392" s="296">
        <v>5</v>
      </c>
      <c r="F392" s="384">
        <v>3980</v>
      </c>
      <c r="G392" s="384">
        <v>3980</v>
      </c>
      <c r="H392" s="384">
        <f t="shared" si="5"/>
        <v>100</v>
      </c>
      <c r="I392" s="376"/>
    </row>
    <row r="393" spans="1:9" s="382" customFormat="1" ht="11.25" x14ac:dyDescent="0.2">
      <c r="A393" s="383" t="s">
        <v>1235</v>
      </c>
      <c r="B393" s="297">
        <v>930000000</v>
      </c>
      <c r="C393" s="298"/>
      <c r="D393" s="296"/>
      <c r="E393" s="296"/>
      <c r="F393" s="384">
        <v>90673</v>
      </c>
      <c r="G393" s="384">
        <v>86266.9</v>
      </c>
      <c r="H393" s="384">
        <f t="shared" si="5"/>
        <v>95.140670320823176</v>
      </c>
      <c r="I393" s="376"/>
    </row>
    <row r="394" spans="1:9" s="382" customFormat="1" ht="22.5" x14ac:dyDescent="0.2">
      <c r="A394" s="383" t="s">
        <v>1236</v>
      </c>
      <c r="B394" s="297">
        <v>930100000</v>
      </c>
      <c r="C394" s="298"/>
      <c r="D394" s="296"/>
      <c r="E394" s="296"/>
      <c r="F394" s="384">
        <v>84673</v>
      </c>
      <c r="G394" s="384">
        <v>82013.5</v>
      </c>
      <c r="H394" s="384">
        <f t="shared" si="5"/>
        <v>96.859093217436481</v>
      </c>
      <c r="I394" s="376"/>
    </row>
    <row r="395" spans="1:9" s="382" customFormat="1" ht="11.25" x14ac:dyDescent="0.2">
      <c r="A395" s="383" t="s">
        <v>1753</v>
      </c>
      <c r="B395" s="297">
        <v>930142790</v>
      </c>
      <c r="C395" s="298">
        <v>340</v>
      </c>
      <c r="D395" s="296">
        <v>7</v>
      </c>
      <c r="E395" s="296">
        <v>4</v>
      </c>
      <c r="F395" s="384">
        <v>3652</v>
      </c>
      <c r="G395" s="384">
        <v>3652</v>
      </c>
      <c r="H395" s="384">
        <f t="shared" si="5"/>
        <v>100</v>
      </c>
      <c r="I395" s="376"/>
    </row>
    <row r="396" spans="1:9" s="382" customFormat="1" ht="33.75" x14ac:dyDescent="0.2">
      <c r="A396" s="383" t="s">
        <v>1759</v>
      </c>
      <c r="B396" s="297">
        <v>930142790</v>
      </c>
      <c r="C396" s="298">
        <v>611</v>
      </c>
      <c r="D396" s="296">
        <v>7</v>
      </c>
      <c r="E396" s="296">
        <v>4</v>
      </c>
      <c r="F396" s="384">
        <v>48468</v>
      </c>
      <c r="G396" s="384">
        <v>45817.3</v>
      </c>
      <c r="H396" s="384">
        <f t="shared" si="5"/>
        <v>94.531030783197167</v>
      </c>
      <c r="I396" s="376"/>
    </row>
    <row r="397" spans="1:9" s="382" customFormat="1" ht="33.75" x14ac:dyDescent="0.2">
      <c r="A397" s="383" t="s">
        <v>1759</v>
      </c>
      <c r="B397" s="297">
        <v>930142990</v>
      </c>
      <c r="C397" s="298">
        <v>611</v>
      </c>
      <c r="D397" s="296">
        <v>7</v>
      </c>
      <c r="E397" s="296">
        <v>5</v>
      </c>
      <c r="F397" s="384">
        <v>1053</v>
      </c>
      <c r="G397" s="384">
        <v>1046.3</v>
      </c>
      <c r="H397" s="384">
        <f t="shared" si="5"/>
        <v>99.363722697056019</v>
      </c>
      <c r="I397" s="376"/>
    </row>
    <row r="398" spans="1:9" s="382" customFormat="1" ht="11.25" x14ac:dyDescent="0.2">
      <c r="A398" s="383" t="s">
        <v>1752</v>
      </c>
      <c r="B398" s="297">
        <v>930148550</v>
      </c>
      <c r="C398" s="298">
        <v>244</v>
      </c>
      <c r="D398" s="296">
        <v>9</v>
      </c>
      <c r="E398" s="296">
        <v>9</v>
      </c>
      <c r="F398" s="384">
        <v>1500</v>
      </c>
      <c r="G398" s="384">
        <v>1497.9</v>
      </c>
      <c r="H398" s="384">
        <f t="shared" si="5"/>
        <v>99.86</v>
      </c>
      <c r="I398" s="376"/>
    </row>
    <row r="399" spans="1:9" s="382" customFormat="1" ht="22.5" x14ac:dyDescent="0.2">
      <c r="A399" s="383" t="s">
        <v>1756</v>
      </c>
      <c r="B399" s="297" t="s">
        <v>1501</v>
      </c>
      <c r="C399" s="298">
        <v>321</v>
      </c>
      <c r="D399" s="296">
        <v>10</v>
      </c>
      <c r="E399" s="296">
        <v>3</v>
      </c>
      <c r="F399" s="384">
        <v>30000</v>
      </c>
      <c r="G399" s="384">
        <v>30000</v>
      </c>
      <c r="H399" s="384">
        <f t="shared" si="5"/>
        <v>100</v>
      </c>
      <c r="I399" s="376"/>
    </row>
    <row r="400" spans="1:9" s="382" customFormat="1" ht="22.5" x14ac:dyDescent="0.2">
      <c r="A400" s="383" t="s">
        <v>1238</v>
      </c>
      <c r="B400" s="297" t="s">
        <v>1239</v>
      </c>
      <c r="C400" s="298"/>
      <c r="D400" s="296"/>
      <c r="E400" s="296"/>
      <c r="F400" s="384">
        <v>6000</v>
      </c>
      <c r="G400" s="384">
        <v>4253.3999999999996</v>
      </c>
      <c r="H400" s="384">
        <f t="shared" ref="H400:H463" si="6">+G400/F400*100</f>
        <v>70.89</v>
      </c>
      <c r="I400" s="376"/>
    </row>
    <row r="401" spans="1:9" s="382" customFormat="1" ht="33.75" x14ac:dyDescent="0.2">
      <c r="A401" s="383" t="s">
        <v>1759</v>
      </c>
      <c r="B401" s="297" t="s">
        <v>1240</v>
      </c>
      <c r="C401" s="298">
        <v>611</v>
      </c>
      <c r="D401" s="296">
        <v>7</v>
      </c>
      <c r="E401" s="296">
        <v>4</v>
      </c>
      <c r="F401" s="384">
        <v>6000</v>
      </c>
      <c r="G401" s="384">
        <v>4253.3999999999996</v>
      </c>
      <c r="H401" s="384">
        <f t="shared" si="6"/>
        <v>70.89</v>
      </c>
      <c r="I401" s="376"/>
    </row>
    <row r="402" spans="1:9" s="382" customFormat="1" ht="11.25" x14ac:dyDescent="0.2">
      <c r="A402" s="383" t="s">
        <v>1458</v>
      </c>
      <c r="B402" s="297">
        <v>950000000</v>
      </c>
      <c r="C402" s="298"/>
      <c r="D402" s="296"/>
      <c r="E402" s="296"/>
      <c r="F402" s="384">
        <v>285589.90000000002</v>
      </c>
      <c r="G402" s="384">
        <v>283265.3</v>
      </c>
      <c r="H402" s="384">
        <f t="shared" si="6"/>
        <v>99.186035640616126</v>
      </c>
      <c r="I402" s="376"/>
    </row>
    <row r="403" spans="1:9" s="382" customFormat="1" ht="22.5" x14ac:dyDescent="0.2">
      <c r="A403" s="383" t="s">
        <v>1459</v>
      </c>
      <c r="B403" s="297" t="s">
        <v>1460</v>
      </c>
      <c r="C403" s="298"/>
      <c r="D403" s="296"/>
      <c r="E403" s="296"/>
      <c r="F403" s="384">
        <v>285589.90000000002</v>
      </c>
      <c r="G403" s="384">
        <v>283265.3</v>
      </c>
      <c r="H403" s="384">
        <f t="shared" si="6"/>
        <v>99.186035640616126</v>
      </c>
      <c r="I403" s="376"/>
    </row>
    <row r="404" spans="1:9" s="382" customFormat="1" ht="11.25" x14ac:dyDescent="0.2">
      <c r="A404" s="383" t="s">
        <v>1765</v>
      </c>
      <c r="B404" s="297" t="s">
        <v>1462</v>
      </c>
      <c r="C404" s="298">
        <v>242</v>
      </c>
      <c r="D404" s="296">
        <v>9</v>
      </c>
      <c r="E404" s="296">
        <v>9</v>
      </c>
      <c r="F404" s="384">
        <v>285589.90000000002</v>
      </c>
      <c r="G404" s="384">
        <v>283265.3</v>
      </c>
      <c r="H404" s="384">
        <f t="shared" si="6"/>
        <v>99.186035640616126</v>
      </c>
      <c r="I404" s="376"/>
    </row>
    <row r="405" spans="1:9" s="382" customFormat="1" ht="22.5" x14ac:dyDescent="0.2">
      <c r="A405" s="383" t="s">
        <v>1502</v>
      </c>
      <c r="B405" s="297">
        <v>960000000</v>
      </c>
      <c r="C405" s="298"/>
      <c r="D405" s="296"/>
      <c r="E405" s="296"/>
      <c r="F405" s="384">
        <v>2760773.8</v>
      </c>
      <c r="G405" s="384">
        <v>2760773.8</v>
      </c>
      <c r="H405" s="384">
        <f t="shared" si="6"/>
        <v>100</v>
      </c>
      <c r="I405" s="376"/>
    </row>
    <row r="406" spans="1:9" s="382" customFormat="1" ht="11.25" x14ac:dyDescent="0.2">
      <c r="A406" s="383" t="s">
        <v>1787</v>
      </c>
      <c r="B406" s="297">
        <v>960087100</v>
      </c>
      <c r="C406" s="298">
        <v>324</v>
      </c>
      <c r="D406" s="296">
        <v>10</v>
      </c>
      <c r="E406" s="296">
        <v>3</v>
      </c>
      <c r="F406" s="384">
        <v>2760773.8</v>
      </c>
      <c r="G406" s="384">
        <v>2760773.8</v>
      </c>
      <c r="H406" s="384">
        <f t="shared" si="6"/>
        <v>100</v>
      </c>
      <c r="I406" s="376"/>
    </row>
    <row r="407" spans="1:9" s="380" customFormat="1" ht="21" x14ac:dyDescent="0.2">
      <c r="A407" s="280" t="s">
        <v>1204</v>
      </c>
      <c r="B407" s="293">
        <v>1000000000</v>
      </c>
      <c r="C407" s="294"/>
      <c r="D407" s="296"/>
      <c r="E407" s="296"/>
      <c r="F407" s="378">
        <v>5407269.0999999996</v>
      </c>
      <c r="G407" s="378">
        <v>5011367.5</v>
      </c>
      <c r="H407" s="378">
        <f t="shared" si="6"/>
        <v>92.678344785910511</v>
      </c>
      <c r="I407" s="379"/>
    </row>
    <row r="408" spans="1:9" s="382" customFormat="1" ht="11.25" x14ac:dyDescent="0.2">
      <c r="A408" s="383" t="s">
        <v>1504</v>
      </c>
      <c r="B408" s="297">
        <v>1010000000</v>
      </c>
      <c r="C408" s="298"/>
      <c r="D408" s="296"/>
      <c r="E408" s="296"/>
      <c r="F408" s="384">
        <v>945</v>
      </c>
      <c r="G408" s="384">
        <v>884.4</v>
      </c>
      <c r="H408" s="384">
        <f t="shared" si="6"/>
        <v>93.587301587301582</v>
      </c>
      <c r="I408" s="376"/>
    </row>
    <row r="409" spans="1:9" s="382" customFormat="1" ht="11.25" x14ac:dyDescent="0.2">
      <c r="A409" s="383" t="s">
        <v>1765</v>
      </c>
      <c r="B409" s="297">
        <v>1010042290</v>
      </c>
      <c r="C409" s="298">
        <v>242</v>
      </c>
      <c r="D409" s="296">
        <v>10</v>
      </c>
      <c r="E409" s="296">
        <v>3</v>
      </c>
      <c r="F409" s="384">
        <v>110</v>
      </c>
      <c r="G409" s="384">
        <v>110</v>
      </c>
      <c r="H409" s="384">
        <f t="shared" si="6"/>
        <v>100</v>
      </c>
      <c r="I409" s="376"/>
    </row>
    <row r="410" spans="1:9" s="382" customFormat="1" ht="11.25" x14ac:dyDescent="0.2">
      <c r="A410" s="383" t="s">
        <v>1752</v>
      </c>
      <c r="B410" s="297">
        <v>1010042290</v>
      </c>
      <c r="C410" s="298">
        <v>244</v>
      </c>
      <c r="D410" s="296">
        <v>10</v>
      </c>
      <c r="E410" s="296">
        <v>3</v>
      </c>
      <c r="F410" s="384">
        <v>835</v>
      </c>
      <c r="G410" s="384">
        <v>774.4</v>
      </c>
      <c r="H410" s="384">
        <f t="shared" si="6"/>
        <v>92.742514970059872</v>
      </c>
      <c r="I410" s="376"/>
    </row>
    <row r="411" spans="1:9" s="382" customFormat="1" ht="22.5" x14ac:dyDescent="0.2">
      <c r="A411" s="383" t="s">
        <v>1256</v>
      </c>
      <c r="B411" s="297">
        <v>1020000000</v>
      </c>
      <c r="C411" s="298"/>
      <c r="D411" s="296"/>
      <c r="E411" s="296"/>
      <c r="F411" s="384">
        <v>12679.5</v>
      </c>
      <c r="G411" s="384">
        <v>10716.5</v>
      </c>
      <c r="H411" s="384">
        <f t="shared" si="6"/>
        <v>84.518316968334716</v>
      </c>
      <c r="I411" s="376"/>
    </row>
    <row r="412" spans="1:9" s="382" customFormat="1" ht="11.25" x14ac:dyDescent="0.2">
      <c r="A412" s="383" t="s">
        <v>1760</v>
      </c>
      <c r="B412" s="297">
        <v>1020043200</v>
      </c>
      <c r="C412" s="298">
        <v>612</v>
      </c>
      <c r="D412" s="296">
        <v>7</v>
      </c>
      <c r="E412" s="296">
        <v>7</v>
      </c>
      <c r="F412" s="384">
        <v>12679.5</v>
      </c>
      <c r="G412" s="384">
        <v>10716.5</v>
      </c>
      <c r="H412" s="384">
        <f t="shared" si="6"/>
        <v>84.518316968334716</v>
      </c>
      <c r="I412" s="376"/>
    </row>
    <row r="413" spans="1:9" s="382" customFormat="1" ht="22.5" x14ac:dyDescent="0.2">
      <c r="A413" s="383" t="s">
        <v>1506</v>
      </c>
      <c r="B413" s="297">
        <v>1030000000</v>
      </c>
      <c r="C413" s="298"/>
      <c r="D413" s="296"/>
      <c r="E413" s="296"/>
      <c r="F413" s="384">
        <v>4144703.5</v>
      </c>
      <c r="G413" s="384">
        <v>4077753.6</v>
      </c>
      <c r="H413" s="384">
        <f t="shared" si="6"/>
        <v>98.384687831107826</v>
      </c>
      <c r="I413" s="376"/>
    </row>
    <row r="414" spans="1:9" s="382" customFormat="1" ht="22.5" x14ac:dyDescent="0.2">
      <c r="A414" s="383" t="s">
        <v>1750</v>
      </c>
      <c r="B414" s="297">
        <v>1030089073</v>
      </c>
      <c r="C414" s="298">
        <v>313</v>
      </c>
      <c r="D414" s="296">
        <v>10</v>
      </c>
      <c r="E414" s="296">
        <v>4</v>
      </c>
      <c r="F414" s="384">
        <v>15706.2</v>
      </c>
      <c r="G414" s="384">
        <v>13784.1</v>
      </c>
      <c r="H414" s="384">
        <f t="shared" si="6"/>
        <v>87.762157619284096</v>
      </c>
      <c r="I414" s="376"/>
    </row>
    <row r="415" spans="1:9" s="382" customFormat="1" ht="11.25" x14ac:dyDescent="0.2">
      <c r="A415" s="383" t="s">
        <v>1760</v>
      </c>
      <c r="B415" s="297">
        <v>1030089093</v>
      </c>
      <c r="C415" s="298">
        <v>612</v>
      </c>
      <c r="D415" s="296">
        <v>10</v>
      </c>
      <c r="E415" s="296">
        <v>3</v>
      </c>
      <c r="F415" s="384">
        <v>55200</v>
      </c>
      <c r="G415" s="384">
        <v>55200</v>
      </c>
      <c r="H415" s="384">
        <f t="shared" si="6"/>
        <v>100</v>
      </c>
      <c r="I415" s="376"/>
    </row>
    <row r="416" spans="1:9" s="382" customFormat="1" ht="11.25" x14ac:dyDescent="0.2">
      <c r="A416" s="383" t="s">
        <v>1508</v>
      </c>
      <c r="B416" s="297">
        <v>1030100000</v>
      </c>
      <c r="C416" s="298"/>
      <c r="D416" s="296"/>
      <c r="E416" s="296"/>
      <c r="F416" s="384">
        <v>3341470.2</v>
      </c>
      <c r="G416" s="384">
        <v>3277603.6</v>
      </c>
      <c r="H416" s="384">
        <f t="shared" si="6"/>
        <v>98.088667676880675</v>
      </c>
      <c r="I416" s="376"/>
    </row>
    <row r="417" spans="1:9" s="382" customFormat="1" ht="22.5" x14ac:dyDescent="0.2">
      <c r="A417" s="383" t="s">
        <v>1750</v>
      </c>
      <c r="B417" s="297">
        <v>1030152600</v>
      </c>
      <c r="C417" s="298">
        <v>313</v>
      </c>
      <c r="D417" s="296">
        <v>10</v>
      </c>
      <c r="E417" s="296">
        <v>4</v>
      </c>
      <c r="F417" s="384">
        <v>26062.5</v>
      </c>
      <c r="G417" s="384">
        <v>17727.2</v>
      </c>
      <c r="H417" s="384">
        <f t="shared" si="6"/>
        <v>68.018033573141494</v>
      </c>
      <c r="I417" s="376"/>
    </row>
    <row r="418" spans="1:9" s="382" customFormat="1" ht="11.25" x14ac:dyDescent="0.2">
      <c r="A418" s="383" t="s">
        <v>1752</v>
      </c>
      <c r="B418" s="297">
        <v>1030152700</v>
      </c>
      <c r="C418" s="298">
        <v>244</v>
      </c>
      <c r="D418" s="296">
        <v>10</v>
      </c>
      <c r="E418" s="296">
        <v>4</v>
      </c>
      <c r="F418" s="384">
        <v>2</v>
      </c>
      <c r="G418" s="384">
        <v>0</v>
      </c>
      <c r="H418" s="384">
        <f t="shared" si="6"/>
        <v>0</v>
      </c>
      <c r="I418" s="376"/>
    </row>
    <row r="419" spans="1:9" s="382" customFormat="1" ht="22.5" x14ac:dyDescent="0.2">
      <c r="A419" s="383" t="s">
        <v>1750</v>
      </c>
      <c r="B419" s="297">
        <v>1030152700</v>
      </c>
      <c r="C419" s="298">
        <v>313</v>
      </c>
      <c r="D419" s="296">
        <v>10</v>
      </c>
      <c r="E419" s="296">
        <v>4</v>
      </c>
      <c r="F419" s="384">
        <v>40836.6</v>
      </c>
      <c r="G419" s="384">
        <v>30511.3</v>
      </c>
      <c r="H419" s="384">
        <f t="shared" si="6"/>
        <v>74.715573774506211</v>
      </c>
      <c r="I419" s="376"/>
    </row>
    <row r="420" spans="1:9" s="382" customFormat="1" ht="11.25" x14ac:dyDescent="0.2">
      <c r="A420" s="383" t="s">
        <v>1751</v>
      </c>
      <c r="B420" s="297">
        <v>1030153800</v>
      </c>
      <c r="C420" s="298">
        <v>530</v>
      </c>
      <c r="D420" s="296">
        <v>10</v>
      </c>
      <c r="E420" s="296">
        <v>4</v>
      </c>
      <c r="F420" s="384">
        <v>621523.69999999995</v>
      </c>
      <c r="G420" s="384">
        <v>608577.80000000005</v>
      </c>
      <c r="H420" s="384">
        <f t="shared" si="6"/>
        <v>97.917070579931249</v>
      </c>
      <c r="I420" s="376"/>
    </row>
    <row r="421" spans="1:9" s="382" customFormat="1" ht="11.25" x14ac:dyDescent="0.2">
      <c r="A421" s="383" t="s">
        <v>1751</v>
      </c>
      <c r="B421" s="297" t="s">
        <v>1534</v>
      </c>
      <c r="C421" s="298">
        <v>530</v>
      </c>
      <c r="D421" s="296">
        <v>10</v>
      </c>
      <c r="E421" s="296">
        <v>4</v>
      </c>
      <c r="F421" s="384">
        <v>79503.5</v>
      </c>
      <c r="G421" s="384">
        <v>65172.1</v>
      </c>
      <c r="H421" s="384">
        <f t="shared" si="6"/>
        <v>81.973875363977683</v>
      </c>
      <c r="I421" s="376"/>
    </row>
    <row r="422" spans="1:9" s="382" customFormat="1" ht="11.25" x14ac:dyDescent="0.2">
      <c r="A422" s="383" t="s">
        <v>1752</v>
      </c>
      <c r="B422" s="297">
        <v>1030159400</v>
      </c>
      <c r="C422" s="298">
        <v>244</v>
      </c>
      <c r="D422" s="296">
        <v>10</v>
      </c>
      <c r="E422" s="296">
        <v>4</v>
      </c>
      <c r="F422" s="384">
        <v>153.9</v>
      </c>
      <c r="G422" s="384">
        <v>0</v>
      </c>
      <c r="H422" s="384">
        <f t="shared" si="6"/>
        <v>0</v>
      </c>
      <c r="I422" s="376"/>
    </row>
    <row r="423" spans="1:9" s="382" customFormat="1" ht="11.25" x14ac:dyDescent="0.2">
      <c r="A423" s="383" t="s">
        <v>1751</v>
      </c>
      <c r="B423" s="297">
        <v>1030176070</v>
      </c>
      <c r="C423" s="298">
        <v>530</v>
      </c>
      <c r="D423" s="296">
        <v>10</v>
      </c>
      <c r="E423" s="296">
        <v>3</v>
      </c>
      <c r="F423" s="384">
        <v>169930.8</v>
      </c>
      <c r="G423" s="384">
        <v>169124.1</v>
      </c>
      <c r="H423" s="384">
        <f t="shared" si="6"/>
        <v>99.525277348191153</v>
      </c>
      <c r="I423" s="376"/>
    </row>
    <row r="424" spans="1:9" s="382" customFormat="1" ht="11.25" x14ac:dyDescent="0.2">
      <c r="A424" s="383" t="s">
        <v>1752</v>
      </c>
      <c r="B424" s="297">
        <v>1030189060</v>
      </c>
      <c r="C424" s="298">
        <v>244</v>
      </c>
      <c r="D424" s="296">
        <v>10</v>
      </c>
      <c r="E424" s="296">
        <v>4</v>
      </c>
      <c r="F424" s="384">
        <v>12</v>
      </c>
      <c r="G424" s="384">
        <v>1.5</v>
      </c>
      <c r="H424" s="384">
        <f t="shared" si="6"/>
        <v>12.5</v>
      </c>
      <c r="I424" s="376"/>
    </row>
    <row r="425" spans="1:9" s="382" customFormat="1" ht="22.5" x14ac:dyDescent="0.2">
      <c r="A425" s="383" t="s">
        <v>1750</v>
      </c>
      <c r="B425" s="297">
        <v>1030189060</v>
      </c>
      <c r="C425" s="298">
        <v>313</v>
      </c>
      <c r="D425" s="296">
        <v>10</v>
      </c>
      <c r="E425" s="296">
        <v>4</v>
      </c>
      <c r="F425" s="384">
        <v>300561</v>
      </c>
      <c r="G425" s="384">
        <v>300527.5</v>
      </c>
      <c r="H425" s="384">
        <f t="shared" si="6"/>
        <v>99.988854176024162</v>
      </c>
      <c r="I425" s="376"/>
    </row>
    <row r="426" spans="1:9" s="382" customFormat="1" ht="22.5" x14ac:dyDescent="0.2">
      <c r="A426" s="383" t="s">
        <v>1757</v>
      </c>
      <c r="B426" s="297">
        <v>1030189060</v>
      </c>
      <c r="C426" s="298">
        <v>323</v>
      </c>
      <c r="D426" s="296">
        <v>10</v>
      </c>
      <c r="E426" s="296">
        <v>4</v>
      </c>
      <c r="F426" s="384">
        <v>48827.6</v>
      </c>
      <c r="G426" s="384">
        <v>47710.1</v>
      </c>
      <c r="H426" s="384">
        <f t="shared" si="6"/>
        <v>97.711335392278144</v>
      </c>
      <c r="I426" s="376"/>
    </row>
    <row r="427" spans="1:9" s="382" customFormat="1" ht="22.5" x14ac:dyDescent="0.2">
      <c r="A427" s="383" t="s">
        <v>1750</v>
      </c>
      <c r="B427" s="297">
        <v>1030189070</v>
      </c>
      <c r="C427" s="298">
        <v>313</v>
      </c>
      <c r="D427" s="296">
        <v>10</v>
      </c>
      <c r="E427" s="296">
        <v>4</v>
      </c>
      <c r="F427" s="384">
        <v>3264.8</v>
      </c>
      <c r="G427" s="384">
        <v>3255.8</v>
      </c>
      <c r="H427" s="384">
        <f t="shared" si="6"/>
        <v>99.724332271502078</v>
      </c>
      <c r="I427" s="376"/>
    </row>
    <row r="428" spans="1:9" s="382" customFormat="1" ht="22.5" x14ac:dyDescent="0.2">
      <c r="A428" s="383" t="s">
        <v>1750</v>
      </c>
      <c r="B428" s="297">
        <v>1030189071</v>
      </c>
      <c r="C428" s="298">
        <v>313</v>
      </c>
      <c r="D428" s="296">
        <v>10</v>
      </c>
      <c r="E428" s="296">
        <v>4</v>
      </c>
      <c r="F428" s="384">
        <v>8580.5</v>
      </c>
      <c r="G428" s="384">
        <v>8446.6</v>
      </c>
      <c r="H428" s="384">
        <f t="shared" si="6"/>
        <v>98.439484878503592</v>
      </c>
      <c r="I428" s="376"/>
    </row>
    <row r="429" spans="1:9" s="382" customFormat="1" ht="22.5" x14ac:dyDescent="0.2">
      <c r="A429" s="383" t="s">
        <v>1750</v>
      </c>
      <c r="B429" s="297">
        <v>1030189073</v>
      </c>
      <c r="C429" s="298">
        <v>313</v>
      </c>
      <c r="D429" s="296">
        <v>10</v>
      </c>
      <c r="E429" s="296">
        <v>4</v>
      </c>
      <c r="F429" s="384">
        <v>28054.9</v>
      </c>
      <c r="G429" s="384">
        <v>27421.599999999999</v>
      </c>
      <c r="H429" s="384">
        <f t="shared" si="6"/>
        <v>97.742640323080806</v>
      </c>
      <c r="I429" s="376"/>
    </row>
    <row r="430" spans="1:9" s="382" customFormat="1" ht="22.5" x14ac:dyDescent="0.2">
      <c r="A430" s="383" t="s">
        <v>1750</v>
      </c>
      <c r="B430" s="297">
        <v>1030189074</v>
      </c>
      <c r="C430" s="298">
        <v>313</v>
      </c>
      <c r="D430" s="296">
        <v>10</v>
      </c>
      <c r="E430" s="296">
        <v>4</v>
      </c>
      <c r="F430" s="384">
        <v>827</v>
      </c>
      <c r="G430" s="384">
        <v>827</v>
      </c>
      <c r="H430" s="384">
        <f t="shared" si="6"/>
        <v>100</v>
      </c>
      <c r="I430" s="376"/>
    </row>
    <row r="431" spans="1:9" s="382" customFormat="1" ht="22.5" x14ac:dyDescent="0.2">
      <c r="A431" s="383" t="s">
        <v>1757</v>
      </c>
      <c r="B431" s="297">
        <v>1030189080</v>
      </c>
      <c r="C431" s="298">
        <v>323</v>
      </c>
      <c r="D431" s="296">
        <v>10</v>
      </c>
      <c r="E431" s="296">
        <v>4</v>
      </c>
      <c r="F431" s="384">
        <v>400</v>
      </c>
      <c r="G431" s="384">
        <v>300</v>
      </c>
      <c r="H431" s="384">
        <f t="shared" si="6"/>
        <v>75</v>
      </c>
      <c r="I431" s="376"/>
    </row>
    <row r="432" spans="1:9" s="382" customFormat="1" ht="11.25" x14ac:dyDescent="0.2">
      <c r="A432" s="383" t="s">
        <v>1751</v>
      </c>
      <c r="B432" s="297" t="s">
        <v>1539</v>
      </c>
      <c r="C432" s="298">
        <v>530</v>
      </c>
      <c r="D432" s="296">
        <v>10</v>
      </c>
      <c r="E432" s="296">
        <v>4</v>
      </c>
      <c r="F432" s="384">
        <v>972039</v>
      </c>
      <c r="G432" s="384">
        <v>972039</v>
      </c>
      <c r="H432" s="384">
        <f t="shared" si="6"/>
        <v>100</v>
      </c>
      <c r="I432" s="376"/>
    </row>
    <row r="433" spans="1:9" s="382" customFormat="1" ht="11.25" x14ac:dyDescent="0.2">
      <c r="A433" s="383" t="s">
        <v>1751</v>
      </c>
      <c r="B433" s="297" t="s">
        <v>1540</v>
      </c>
      <c r="C433" s="298">
        <v>530</v>
      </c>
      <c r="D433" s="296">
        <v>10</v>
      </c>
      <c r="E433" s="296">
        <v>4</v>
      </c>
      <c r="F433" s="384">
        <v>1040890.4</v>
      </c>
      <c r="G433" s="384">
        <v>1025962</v>
      </c>
      <c r="H433" s="384">
        <f t="shared" si="6"/>
        <v>98.565804814800856</v>
      </c>
      <c r="I433" s="376"/>
    </row>
    <row r="434" spans="1:9" s="382" customFormat="1" ht="11.25" x14ac:dyDescent="0.2">
      <c r="A434" s="383" t="s">
        <v>1511</v>
      </c>
      <c r="B434" s="297" t="s">
        <v>1512</v>
      </c>
      <c r="C434" s="298"/>
      <c r="D434" s="296"/>
      <c r="E434" s="296"/>
      <c r="F434" s="384">
        <v>732327.1</v>
      </c>
      <c r="G434" s="384">
        <v>731165.9</v>
      </c>
      <c r="H434" s="384">
        <f t="shared" si="6"/>
        <v>99.841436975362512</v>
      </c>
      <c r="I434" s="376"/>
    </row>
    <row r="435" spans="1:9" s="382" customFormat="1" ht="11.25" x14ac:dyDescent="0.2">
      <c r="A435" s="383" t="s">
        <v>1751</v>
      </c>
      <c r="B435" s="297" t="s">
        <v>1541</v>
      </c>
      <c r="C435" s="298">
        <v>530</v>
      </c>
      <c r="D435" s="296">
        <v>10</v>
      </c>
      <c r="E435" s="296">
        <v>4</v>
      </c>
      <c r="F435" s="384">
        <v>188104.3</v>
      </c>
      <c r="G435" s="384">
        <v>188104.3</v>
      </c>
      <c r="H435" s="384">
        <f t="shared" si="6"/>
        <v>100</v>
      </c>
      <c r="I435" s="376"/>
    </row>
    <row r="436" spans="1:9" s="382" customFormat="1" ht="11.25" x14ac:dyDescent="0.2">
      <c r="A436" s="383" t="s">
        <v>1751</v>
      </c>
      <c r="B436" s="297" t="s">
        <v>1543</v>
      </c>
      <c r="C436" s="298">
        <v>530</v>
      </c>
      <c r="D436" s="296">
        <v>10</v>
      </c>
      <c r="E436" s="296">
        <v>4</v>
      </c>
      <c r="F436" s="384">
        <v>509490</v>
      </c>
      <c r="G436" s="384">
        <v>508464</v>
      </c>
      <c r="H436" s="384">
        <f t="shared" si="6"/>
        <v>99.798622151563336</v>
      </c>
      <c r="I436" s="376"/>
    </row>
    <row r="437" spans="1:9" s="382" customFormat="1" ht="11.25" x14ac:dyDescent="0.2">
      <c r="A437" s="383" t="s">
        <v>1752</v>
      </c>
      <c r="B437" s="297" t="s">
        <v>1545</v>
      </c>
      <c r="C437" s="298">
        <v>244</v>
      </c>
      <c r="D437" s="296">
        <v>10</v>
      </c>
      <c r="E437" s="296">
        <v>4</v>
      </c>
      <c r="F437" s="384">
        <v>16.5</v>
      </c>
      <c r="G437" s="384">
        <v>16.5</v>
      </c>
      <c r="H437" s="384">
        <f t="shared" si="6"/>
        <v>100</v>
      </c>
      <c r="I437" s="376"/>
    </row>
    <row r="438" spans="1:9" s="382" customFormat="1" ht="22.5" x14ac:dyDescent="0.2">
      <c r="A438" s="383" t="s">
        <v>1757</v>
      </c>
      <c r="B438" s="297" t="s">
        <v>1545</v>
      </c>
      <c r="C438" s="298">
        <v>323</v>
      </c>
      <c r="D438" s="296">
        <v>10</v>
      </c>
      <c r="E438" s="296">
        <v>4</v>
      </c>
      <c r="F438" s="384">
        <v>8696.2000000000007</v>
      </c>
      <c r="G438" s="384">
        <v>8676.7000000000007</v>
      </c>
      <c r="H438" s="384">
        <f t="shared" si="6"/>
        <v>99.775764126860011</v>
      </c>
      <c r="I438" s="376"/>
    </row>
    <row r="439" spans="1:9" s="382" customFormat="1" ht="22.5" x14ac:dyDescent="0.2">
      <c r="A439" s="383" t="s">
        <v>1757</v>
      </c>
      <c r="B439" s="297" t="s">
        <v>1514</v>
      </c>
      <c r="C439" s="298">
        <v>323</v>
      </c>
      <c r="D439" s="296">
        <v>10</v>
      </c>
      <c r="E439" s="296">
        <v>3</v>
      </c>
      <c r="F439" s="384">
        <v>3829.3</v>
      </c>
      <c r="G439" s="384">
        <v>3808</v>
      </c>
      <c r="H439" s="384">
        <f t="shared" si="6"/>
        <v>99.443762567571099</v>
      </c>
      <c r="I439" s="376"/>
    </row>
    <row r="440" spans="1:9" s="382" customFormat="1" ht="11.25" x14ac:dyDescent="0.2">
      <c r="A440" s="383" t="s">
        <v>1777</v>
      </c>
      <c r="B440" s="297" t="s">
        <v>1516</v>
      </c>
      <c r="C440" s="298">
        <v>622</v>
      </c>
      <c r="D440" s="296">
        <v>10</v>
      </c>
      <c r="E440" s="296">
        <v>3</v>
      </c>
      <c r="F440" s="384">
        <v>21830.799999999999</v>
      </c>
      <c r="G440" s="384">
        <v>21736.400000000001</v>
      </c>
      <c r="H440" s="384">
        <f t="shared" si="6"/>
        <v>99.567583414258763</v>
      </c>
      <c r="I440" s="376"/>
    </row>
    <row r="441" spans="1:9" s="382" customFormat="1" ht="22.5" x14ac:dyDescent="0.2">
      <c r="A441" s="383" t="s">
        <v>1750</v>
      </c>
      <c r="B441" s="297" t="s">
        <v>1547</v>
      </c>
      <c r="C441" s="298">
        <v>313</v>
      </c>
      <c r="D441" s="296">
        <v>10</v>
      </c>
      <c r="E441" s="296">
        <v>4</v>
      </c>
      <c r="F441" s="384">
        <v>360</v>
      </c>
      <c r="G441" s="384">
        <v>360</v>
      </c>
      <c r="H441" s="384">
        <f t="shared" si="6"/>
        <v>100</v>
      </c>
      <c r="I441" s="376"/>
    </row>
    <row r="442" spans="1:9" s="382" customFormat="1" ht="22.5" x14ac:dyDescent="0.2">
      <c r="A442" s="383" t="s">
        <v>1205</v>
      </c>
      <c r="B442" s="297">
        <v>1040000000</v>
      </c>
      <c r="C442" s="298"/>
      <c r="D442" s="296"/>
      <c r="E442" s="296"/>
      <c r="F442" s="384">
        <v>409452.3</v>
      </c>
      <c r="G442" s="384">
        <v>403786.5</v>
      </c>
      <c r="H442" s="384">
        <f t="shared" si="6"/>
        <v>98.616249072236258</v>
      </c>
      <c r="I442" s="376"/>
    </row>
    <row r="443" spans="1:9" s="382" customFormat="1" ht="22.5" x14ac:dyDescent="0.2">
      <c r="A443" s="383" t="s">
        <v>1206</v>
      </c>
      <c r="B443" s="297">
        <v>1040100000</v>
      </c>
      <c r="C443" s="298"/>
      <c r="D443" s="296"/>
      <c r="E443" s="296"/>
      <c r="F443" s="384">
        <v>409452.3</v>
      </c>
      <c r="G443" s="384">
        <v>403786.5</v>
      </c>
      <c r="H443" s="384">
        <f t="shared" si="6"/>
        <v>98.616249072236258</v>
      </c>
      <c r="I443" s="376"/>
    </row>
    <row r="444" spans="1:9" s="382" customFormat="1" ht="33.75" x14ac:dyDescent="0.2">
      <c r="A444" s="383" t="s">
        <v>1759</v>
      </c>
      <c r="B444" s="297">
        <v>1040140590</v>
      </c>
      <c r="C444" s="298">
        <v>611</v>
      </c>
      <c r="D444" s="296">
        <v>10</v>
      </c>
      <c r="E444" s="296">
        <v>2</v>
      </c>
      <c r="F444" s="384">
        <v>373827.3</v>
      </c>
      <c r="G444" s="384">
        <v>368161.5</v>
      </c>
      <c r="H444" s="384">
        <f t="shared" si="6"/>
        <v>98.484380354243797</v>
      </c>
      <c r="I444" s="376"/>
    </row>
    <row r="445" spans="1:9" s="382" customFormat="1" ht="11.25" x14ac:dyDescent="0.2">
      <c r="A445" s="383" t="s">
        <v>1760</v>
      </c>
      <c r="B445" s="297" t="s">
        <v>1209</v>
      </c>
      <c r="C445" s="298">
        <v>612</v>
      </c>
      <c r="D445" s="296">
        <v>10</v>
      </c>
      <c r="E445" s="296">
        <v>2</v>
      </c>
      <c r="F445" s="384">
        <v>34266.1</v>
      </c>
      <c r="G445" s="384">
        <v>34266.1</v>
      </c>
      <c r="H445" s="384">
        <f t="shared" si="6"/>
        <v>100</v>
      </c>
      <c r="I445" s="376"/>
    </row>
    <row r="446" spans="1:9" s="382" customFormat="1" ht="11.25" x14ac:dyDescent="0.2">
      <c r="A446" s="383" t="s">
        <v>1760</v>
      </c>
      <c r="B446" s="297" t="s">
        <v>1211</v>
      </c>
      <c r="C446" s="298">
        <v>612</v>
      </c>
      <c r="D446" s="296">
        <v>10</v>
      </c>
      <c r="E446" s="296">
        <v>2</v>
      </c>
      <c r="F446" s="384">
        <v>1358.9</v>
      </c>
      <c r="G446" s="384">
        <v>1358.9</v>
      </c>
      <c r="H446" s="384">
        <f t="shared" si="6"/>
        <v>100</v>
      </c>
      <c r="I446" s="376"/>
    </row>
    <row r="447" spans="1:9" s="382" customFormat="1" ht="45" x14ac:dyDescent="0.2">
      <c r="A447" s="383" t="s">
        <v>1548</v>
      </c>
      <c r="B447" s="297">
        <v>1050000000</v>
      </c>
      <c r="C447" s="298"/>
      <c r="D447" s="296"/>
      <c r="E447" s="296"/>
      <c r="F447" s="384">
        <v>839488.8</v>
      </c>
      <c r="G447" s="384">
        <v>518226.5</v>
      </c>
      <c r="H447" s="384">
        <f t="shared" si="6"/>
        <v>61.731198796219786</v>
      </c>
      <c r="I447" s="376"/>
    </row>
    <row r="448" spans="1:9" s="382" customFormat="1" ht="33.75" x14ac:dyDescent="0.2">
      <c r="A448" s="383" t="s">
        <v>1549</v>
      </c>
      <c r="B448" s="297">
        <v>1050100000</v>
      </c>
      <c r="C448" s="298"/>
      <c r="D448" s="296"/>
      <c r="E448" s="296"/>
      <c r="F448" s="384">
        <v>839488.8</v>
      </c>
      <c r="G448" s="384">
        <v>518226.5</v>
      </c>
      <c r="H448" s="384">
        <f t="shared" si="6"/>
        <v>61.731198796219786</v>
      </c>
      <c r="I448" s="376"/>
    </row>
    <row r="449" spans="1:9" s="382" customFormat="1" ht="22.5" x14ac:dyDescent="0.2">
      <c r="A449" s="383" t="s">
        <v>1758</v>
      </c>
      <c r="B449" s="297">
        <v>1050100310</v>
      </c>
      <c r="C449" s="298">
        <v>414</v>
      </c>
      <c r="D449" s="296">
        <v>10</v>
      </c>
      <c r="E449" s="296">
        <v>4</v>
      </c>
      <c r="F449" s="384">
        <v>64793.7</v>
      </c>
      <c r="G449" s="384">
        <v>64060.4</v>
      </c>
      <c r="H449" s="384">
        <f t="shared" si="6"/>
        <v>98.868254166685972</v>
      </c>
      <c r="I449" s="376"/>
    </row>
    <row r="450" spans="1:9" s="382" customFormat="1" ht="11.25" x14ac:dyDescent="0.2">
      <c r="A450" s="383" t="s">
        <v>1752</v>
      </c>
      <c r="B450" s="297">
        <v>1050140100</v>
      </c>
      <c r="C450" s="298">
        <v>244</v>
      </c>
      <c r="D450" s="296">
        <v>10</v>
      </c>
      <c r="E450" s="296">
        <v>4</v>
      </c>
      <c r="F450" s="384">
        <v>80</v>
      </c>
      <c r="G450" s="384">
        <v>72.099999999999994</v>
      </c>
      <c r="H450" s="384">
        <f t="shared" si="6"/>
        <v>90.124999999999986</v>
      </c>
      <c r="I450" s="376"/>
    </row>
    <row r="451" spans="1:9" s="382" customFormat="1" ht="11.25" x14ac:dyDescent="0.2">
      <c r="A451" s="383" t="s">
        <v>1772</v>
      </c>
      <c r="B451" s="297">
        <v>1050140100</v>
      </c>
      <c r="C451" s="298">
        <v>851</v>
      </c>
      <c r="D451" s="296">
        <v>10</v>
      </c>
      <c r="E451" s="296">
        <v>4</v>
      </c>
      <c r="F451" s="384">
        <v>26119.1</v>
      </c>
      <c r="G451" s="384">
        <v>25567.1</v>
      </c>
      <c r="H451" s="384">
        <f t="shared" si="6"/>
        <v>97.886604056035623</v>
      </c>
      <c r="I451" s="376"/>
    </row>
    <row r="452" spans="1:9" s="382" customFormat="1" ht="22.5" x14ac:dyDescent="0.2">
      <c r="A452" s="383" t="s">
        <v>1788</v>
      </c>
      <c r="B452" s="297" t="s">
        <v>1553</v>
      </c>
      <c r="C452" s="298">
        <v>412</v>
      </c>
      <c r="D452" s="296">
        <v>10</v>
      </c>
      <c r="E452" s="296">
        <v>4</v>
      </c>
      <c r="F452" s="384">
        <v>164220.70000000001</v>
      </c>
      <c r="G452" s="384">
        <v>99984.2</v>
      </c>
      <c r="H452" s="384">
        <f t="shared" si="6"/>
        <v>60.88404202393486</v>
      </c>
      <c r="I452" s="376"/>
    </row>
    <row r="453" spans="1:9" s="382" customFormat="1" ht="22.5" x14ac:dyDescent="0.2">
      <c r="A453" s="383" t="s">
        <v>1758</v>
      </c>
      <c r="B453" s="297" t="s">
        <v>1553</v>
      </c>
      <c r="C453" s="298">
        <v>414</v>
      </c>
      <c r="D453" s="296">
        <v>10</v>
      </c>
      <c r="E453" s="296">
        <v>4</v>
      </c>
      <c r="F453" s="384">
        <v>584275.30000000005</v>
      </c>
      <c r="G453" s="384">
        <v>328542.7</v>
      </c>
      <c r="H453" s="384">
        <f t="shared" si="6"/>
        <v>56.230804211644745</v>
      </c>
      <c r="I453" s="376"/>
    </row>
    <row r="454" spans="1:9" s="380" customFormat="1" ht="21" x14ac:dyDescent="0.2">
      <c r="A454" s="280" t="s">
        <v>1241</v>
      </c>
      <c r="B454" s="293">
        <v>1100000000</v>
      </c>
      <c r="C454" s="294"/>
      <c r="D454" s="296"/>
      <c r="E454" s="296"/>
      <c r="F454" s="378">
        <v>506999.9</v>
      </c>
      <c r="G454" s="378">
        <v>505597.2</v>
      </c>
      <c r="H454" s="378">
        <f t="shared" si="6"/>
        <v>99.72333327876396</v>
      </c>
      <c r="I454" s="379"/>
    </row>
    <row r="455" spans="1:9" s="382" customFormat="1" ht="22.5" x14ac:dyDescent="0.2">
      <c r="A455" s="383" t="s">
        <v>1581</v>
      </c>
      <c r="B455" s="297">
        <v>1120000000</v>
      </c>
      <c r="C455" s="298"/>
      <c r="D455" s="296"/>
      <c r="E455" s="296"/>
      <c r="F455" s="384">
        <v>231183.4</v>
      </c>
      <c r="G455" s="384">
        <v>229824.5</v>
      </c>
      <c r="H455" s="384">
        <f t="shared" si="6"/>
        <v>99.412198280672399</v>
      </c>
      <c r="I455" s="376"/>
    </row>
    <row r="456" spans="1:9" s="382" customFormat="1" ht="22.5" x14ac:dyDescent="0.2">
      <c r="A456" s="383" t="s">
        <v>1597</v>
      </c>
      <c r="B456" s="297">
        <v>1120100000</v>
      </c>
      <c r="C456" s="298"/>
      <c r="D456" s="296"/>
      <c r="E456" s="296"/>
      <c r="F456" s="384">
        <v>220437.9</v>
      </c>
      <c r="G456" s="384">
        <v>219079</v>
      </c>
      <c r="H456" s="384">
        <f t="shared" si="6"/>
        <v>99.383545207062852</v>
      </c>
      <c r="I456" s="376"/>
    </row>
    <row r="457" spans="1:9" s="382" customFormat="1" ht="33.75" x14ac:dyDescent="0.2">
      <c r="A457" s="383" t="s">
        <v>1759</v>
      </c>
      <c r="B457" s="297">
        <v>1120148200</v>
      </c>
      <c r="C457" s="298">
        <v>611</v>
      </c>
      <c r="D457" s="296">
        <v>11</v>
      </c>
      <c r="E457" s="296">
        <v>3</v>
      </c>
      <c r="F457" s="384">
        <v>11631.7</v>
      </c>
      <c r="G457" s="384">
        <v>10899.7</v>
      </c>
      <c r="H457" s="384">
        <f t="shared" si="6"/>
        <v>93.706852824608617</v>
      </c>
      <c r="I457" s="376"/>
    </row>
    <row r="458" spans="1:9" s="382" customFormat="1" ht="33.75" x14ac:dyDescent="0.2">
      <c r="A458" s="383" t="s">
        <v>1759</v>
      </c>
      <c r="B458" s="297">
        <v>1120148310</v>
      </c>
      <c r="C458" s="298">
        <v>611</v>
      </c>
      <c r="D458" s="296">
        <v>11</v>
      </c>
      <c r="E458" s="296">
        <v>3</v>
      </c>
      <c r="F458" s="384">
        <v>25087.4</v>
      </c>
      <c r="G458" s="384">
        <v>25079.200000000001</v>
      </c>
      <c r="H458" s="384">
        <f t="shared" si="6"/>
        <v>99.967314269314471</v>
      </c>
      <c r="I458" s="376"/>
    </row>
    <row r="459" spans="1:9" s="382" customFormat="1" ht="33.75" x14ac:dyDescent="0.2">
      <c r="A459" s="383" t="s">
        <v>1759</v>
      </c>
      <c r="B459" s="297">
        <v>1120148320</v>
      </c>
      <c r="C459" s="298">
        <v>611</v>
      </c>
      <c r="D459" s="296">
        <v>11</v>
      </c>
      <c r="E459" s="296">
        <v>3</v>
      </c>
      <c r="F459" s="384">
        <v>22917.5</v>
      </c>
      <c r="G459" s="384">
        <v>22787.5</v>
      </c>
      <c r="H459" s="384">
        <f t="shared" si="6"/>
        <v>99.43274790007635</v>
      </c>
      <c r="I459" s="376"/>
    </row>
    <row r="460" spans="1:9" s="382" customFormat="1" ht="33.75" x14ac:dyDescent="0.2">
      <c r="A460" s="383" t="s">
        <v>1759</v>
      </c>
      <c r="B460" s="297">
        <v>1120148330</v>
      </c>
      <c r="C460" s="298">
        <v>611</v>
      </c>
      <c r="D460" s="296">
        <v>11</v>
      </c>
      <c r="E460" s="296">
        <v>3</v>
      </c>
      <c r="F460" s="384">
        <v>32377.200000000001</v>
      </c>
      <c r="G460" s="384">
        <v>32332.7</v>
      </c>
      <c r="H460" s="384">
        <f t="shared" si="6"/>
        <v>99.862557602263323</v>
      </c>
      <c r="I460" s="376"/>
    </row>
    <row r="461" spans="1:9" s="382" customFormat="1" ht="33.75" x14ac:dyDescent="0.2">
      <c r="A461" s="383" t="s">
        <v>1759</v>
      </c>
      <c r="B461" s="297">
        <v>1120148340</v>
      </c>
      <c r="C461" s="298">
        <v>611</v>
      </c>
      <c r="D461" s="296">
        <v>11</v>
      </c>
      <c r="E461" s="296">
        <v>3</v>
      </c>
      <c r="F461" s="384">
        <v>23466.400000000001</v>
      </c>
      <c r="G461" s="384">
        <v>23361.1</v>
      </c>
      <c r="H461" s="384">
        <f t="shared" si="6"/>
        <v>99.551273309923957</v>
      </c>
      <c r="I461" s="376"/>
    </row>
    <row r="462" spans="1:9" s="382" customFormat="1" ht="33.75" x14ac:dyDescent="0.2">
      <c r="A462" s="383" t="s">
        <v>1759</v>
      </c>
      <c r="B462" s="297">
        <v>1120148350</v>
      </c>
      <c r="C462" s="298">
        <v>611</v>
      </c>
      <c r="D462" s="296">
        <v>11</v>
      </c>
      <c r="E462" s="296">
        <v>3</v>
      </c>
      <c r="F462" s="384">
        <v>20944.3</v>
      </c>
      <c r="G462" s="384">
        <v>20928.8</v>
      </c>
      <c r="H462" s="384">
        <f t="shared" si="6"/>
        <v>99.925994184575273</v>
      </c>
      <c r="I462" s="376"/>
    </row>
    <row r="463" spans="1:9" s="382" customFormat="1" ht="33.75" x14ac:dyDescent="0.2">
      <c r="A463" s="383" t="s">
        <v>1759</v>
      </c>
      <c r="B463" s="297">
        <v>1120148360</v>
      </c>
      <c r="C463" s="298">
        <v>611</v>
      </c>
      <c r="D463" s="296">
        <v>11</v>
      </c>
      <c r="E463" s="296">
        <v>3</v>
      </c>
      <c r="F463" s="384">
        <v>18060</v>
      </c>
      <c r="G463" s="384">
        <v>18031.3</v>
      </c>
      <c r="H463" s="384">
        <f t="shared" si="6"/>
        <v>99.841085271317837</v>
      </c>
      <c r="I463" s="376"/>
    </row>
    <row r="464" spans="1:9" s="382" customFormat="1" ht="33.75" x14ac:dyDescent="0.2">
      <c r="A464" s="383" t="s">
        <v>1759</v>
      </c>
      <c r="B464" s="297">
        <v>1120148370</v>
      </c>
      <c r="C464" s="298">
        <v>611</v>
      </c>
      <c r="D464" s="296">
        <v>11</v>
      </c>
      <c r="E464" s="296">
        <v>3</v>
      </c>
      <c r="F464" s="384">
        <v>20336.2</v>
      </c>
      <c r="G464" s="384">
        <v>20082.400000000001</v>
      </c>
      <c r="H464" s="384">
        <f t="shared" ref="H464:H527" si="7">+G464/F464*100</f>
        <v>98.751979229157854</v>
      </c>
      <c r="I464" s="376"/>
    </row>
    <row r="465" spans="1:9" s="382" customFormat="1" ht="33.75" x14ac:dyDescent="0.2">
      <c r="A465" s="383" t="s">
        <v>1759</v>
      </c>
      <c r="B465" s="297">
        <v>1120148400</v>
      </c>
      <c r="C465" s="298">
        <v>611</v>
      </c>
      <c r="D465" s="296">
        <v>11</v>
      </c>
      <c r="E465" s="296">
        <v>3</v>
      </c>
      <c r="F465" s="384">
        <v>29638.1</v>
      </c>
      <c r="G465" s="384">
        <v>29633.3</v>
      </c>
      <c r="H465" s="384">
        <f t="shared" si="7"/>
        <v>99.983804629851448</v>
      </c>
      <c r="I465" s="376"/>
    </row>
    <row r="466" spans="1:9" s="382" customFormat="1" ht="33.75" x14ac:dyDescent="0.2">
      <c r="A466" s="383" t="s">
        <v>1759</v>
      </c>
      <c r="B466" s="297">
        <v>1120148700</v>
      </c>
      <c r="C466" s="298">
        <v>611</v>
      </c>
      <c r="D466" s="296">
        <v>11</v>
      </c>
      <c r="E466" s="296">
        <v>3</v>
      </c>
      <c r="F466" s="384">
        <v>15979.1</v>
      </c>
      <c r="G466" s="384">
        <v>15943</v>
      </c>
      <c r="H466" s="384">
        <f t="shared" si="7"/>
        <v>99.774079891858733</v>
      </c>
      <c r="I466" s="376"/>
    </row>
    <row r="467" spans="1:9" s="382" customFormat="1" ht="11.25" x14ac:dyDescent="0.2">
      <c r="A467" s="383" t="s">
        <v>1582</v>
      </c>
      <c r="B467" s="297" t="s">
        <v>1583</v>
      </c>
      <c r="C467" s="298"/>
      <c r="D467" s="296"/>
      <c r="E467" s="296"/>
      <c r="F467" s="384">
        <v>10745.5</v>
      </c>
      <c r="G467" s="384">
        <v>10745.5</v>
      </c>
      <c r="H467" s="384">
        <f t="shared" si="7"/>
        <v>100</v>
      </c>
      <c r="I467" s="376"/>
    </row>
    <row r="468" spans="1:9" s="382" customFormat="1" ht="11.25" x14ac:dyDescent="0.2">
      <c r="A468" s="383" t="s">
        <v>1779</v>
      </c>
      <c r="B468" s="297" t="s">
        <v>1609</v>
      </c>
      <c r="C468" s="298">
        <v>350</v>
      </c>
      <c r="D468" s="296">
        <v>11</v>
      </c>
      <c r="E468" s="296">
        <v>3</v>
      </c>
      <c r="F468" s="384">
        <v>383.9</v>
      </c>
      <c r="G468" s="384">
        <v>383.9</v>
      </c>
      <c r="H468" s="384">
        <f t="shared" si="7"/>
        <v>100</v>
      </c>
      <c r="I468" s="376"/>
    </row>
    <row r="469" spans="1:9" s="382" customFormat="1" ht="11.25" x14ac:dyDescent="0.2">
      <c r="A469" s="383" t="s">
        <v>1760</v>
      </c>
      <c r="B469" s="297" t="s">
        <v>1609</v>
      </c>
      <c r="C469" s="298">
        <v>612</v>
      </c>
      <c r="D469" s="296">
        <v>11</v>
      </c>
      <c r="E469" s="296">
        <v>3</v>
      </c>
      <c r="F469" s="384">
        <v>3436.2</v>
      </c>
      <c r="G469" s="384">
        <v>3436.2</v>
      </c>
      <c r="H469" s="384">
        <f t="shared" si="7"/>
        <v>100</v>
      </c>
      <c r="I469" s="376"/>
    </row>
    <row r="470" spans="1:9" s="382" customFormat="1" ht="11.25" x14ac:dyDescent="0.2">
      <c r="A470" s="383" t="s">
        <v>1777</v>
      </c>
      <c r="B470" s="297" t="s">
        <v>1609</v>
      </c>
      <c r="C470" s="298">
        <v>622</v>
      </c>
      <c r="D470" s="296">
        <v>11</v>
      </c>
      <c r="E470" s="296">
        <v>3</v>
      </c>
      <c r="F470" s="384">
        <v>19</v>
      </c>
      <c r="G470" s="384">
        <v>19</v>
      </c>
      <c r="H470" s="384">
        <f t="shared" si="7"/>
        <v>100</v>
      </c>
      <c r="I470" s="376"/>
    </row>
    <row r="471" spans="1:9" s="382" customFormat="1" ht="11.25" x14ac:dyDescent="0.2">
      <c r="A471" s="383" t="s">
        <v>1752</v>
      </c>
      <c r="B471" s="297" t="s">
        <v>1585</v>
      </c>
      <c r="C471" s="298">
        <v>244</v>
      </c>
      <c r="D471" s="296">
        <v>11</v>
      </c>
      <c r="E471" s="296">
        <v>2</v>
      </c>
      <c r="F471" s="384">
        <v>6906.4</v>
      </c>
      <c r="G471" s="384">
        <v>6906.4</v>
      </c>
      <c r="H471" s="384">
        <f t="shared" si="7"/>
        <v>100</v>
      </c>
      <c r="I471" s="376"/>
    </row>
    <row r="472" spans="1:9" s="382" customFormat="1" ht="33.75" x14ac:dyDescent="0.2">
      <c r="A472" s="383" t="s">
        <v>1610</v>
      </c>
      <c r="B472" s="297">
        <v>1130000000</v>
      </c>
      <c r="C472" s="298"/>
      <c r="D472" s="296"/>
      <c r="E472" s="296"/>
      <c r="F472" s="384">
        <v>25716.400000000001</v>
      </c>
      <c r="G472" s="384">
        <v>25698.3</v>
      </c>
      <c r="H472" s="384">
        <f t="shared" si="7"/>
        <v>99.929616898166145</v>
      </c>
      <c r="I472" s="376"/>
    </row>
    <row r="473" spans="1:9" s="382" customFormat="1" ht="33.75" x14ac:dyDescent="0.2">
      <c r="A473" s="383" t="s">
        <v>1759</v>
      </c>
      <c r="B473" s="297">
        <v>1130042100</v>
      </c>
      <c r="C473" s="298">
        <v>611</v>
      </c>
      <c r="D473" s="296">
        <v>11</v>
      </c>
      <c r="E473" s="296">
        <v>3</v>
      </c>
      <c r="F473" s="384">
        <v>17575.8</v>
      </c>
      <c r="G473" s="384">
        <v>17560.099999999999</v>
      </c>
      <c r="H473" s="384">
        <f t="shared" si="7"/>
        <v>99.910672629410897</v>
      </c>
      <c r="I473" s="376"/>
    </row>
    <row r="474" spans="1:9" s="382" customFormat="1" ht="33.75" x14ac:dyDescent="0.2">
      <c r="A474" s="383" t="s">
        <v>1759</v>
      </c>
      <c r="B474" s="297">
        <v>1130042200</v>
      </c>
      <c r="C474" s="298">
        <v>611</v>
      </c>
      <c r="D474" s="296">
        <v>11</v>
      </c>
      <c r="E474" s="296">
        <v>3</v>
      </c>
      <c r="F474" s="384">
        <v>8140.6</v>
      </c>
      <c r="G474" s="384">
        <v>8138.2</v>
      </c>
      <c r="H474" s="384">
        <f t="shared" si="7"/>
        <v>99.970518143625782</v>
      </c>
      <c r="I474" s="376"/>
    </row>
    <row r="475" spans="1:9" s="382" customFormat="1" ht="22.5" x14ac:dyDescent="0.2">
      <c r="A475" s="383" t="s">
        <v>1242</v>
      </c>
      <c r="B475" s="297">
        <v>1140000000</v>
      </c>
      <c r="C475" s="298"/>
      <c r="D475" s="296"/>
      <c r="E475" s="296"/>
      <c r="F475" s="384">
        <v>18813.2</v>
      </c>
      <c r="G475" s="384">
        <v>18787.5</v>
      </c>
      <c r="H475" s="384">
        <f t="shared" si="7"/>
        <v>99.863393787340797</v>
      </c>
      <c r="I475" s="376"/>
    </row>
    <row r="476" spans="1:9" s="382" customFormat="1" ht="11.25" x14ac:dyDescent="0.2">
      <c r="A476" s="383" t="s">
        <v>1753</v>
      </c>
      <c r="B476" s="297">
        <v>1140042700</v>
      </c>
      <c r="C476" s="298">
        <v>340</v>
      </c>
      <c r="D476" s="296">
        <v>7</v>
      </c>
      <c r="E476" s="296">
        <v>4</v>
      </c>
      <c r="F476" s="384">
        <v>1175</v>
      </c>
      <c r="G476" s="384">
        <v>1175</v>
      </c>
      <c r="H476" s="384">
        <f t="shared" si="7"/>
        <v>100</v>
      </c>
      <c r="I476" s="376"/>
    </row>
    <row r="477" spans="1:9" s="382" customFormat="1" ht="33.75" x14ac:dyDescent="0.2">
      <c r="A477" s="383" t="s">
        <v>1759</v>
      </c>
      <c r="B477" s="297">
        <v>1140042700</v>
      </c>
      <c r="C477" s="298">
        <v>611</v>
      </c>
      <c r="D477" s="296">
        <v>7</v>
      </c>
      <c r="E477" s="296">
        <v>4</v>
      </c>
      <c r="F477" s="384">
        <v>17638.2</v>
      </c>
      <c r="G477" s="384">
        <v>17612.5</v>
      </c>
      <c r="H477" s="384">
        <f t="shared" si="7"/>
        <v>99.854293522014714</v>
      </c>
      <c r="I477" s="376"/>
    </row>
    <row r="478" spans="1:9" s="382" customFormat="1" ht="22.5" x14ac:dyDescent="0.2">
      <c r="A478" s="383" t="s">
        <v>1586</v>
      </c>
      <c r="B478" s="297">
        <v>1150000000</v>
      </c>
      <c r="C478" s="298"/>
      <c r="D478" s="296"/>
      <c r="E478" s="296"/>
      <c r="F478" s="384">
        <v>47046.8</v>
      </c>
      <c r="G478" s="384">
        <v>47046.8</v>
      </c>
      <c r="H478" s="384">
        <f t="shared" si="7"/>
        <v>100</v>
      </c>
      <c r="I478" s="376"/>
    </row>
    <row r="479" spans="1:9" s="382" customFormat="1" ht="33.75" x14ac:dyDescent="0.2">
      <c r="A479" s="383" t="s">
        <v>1776</v>
      </c>
      <c r="B479" s="297">
        <v>1150048790</v>
      </c>
      <c r="C479" s="298">
        <v>621</v>
      </c>
      <c r="D479" s="296">
        <v>11</v>
      </c>
      <c r="E479" s="296">
        <v>2</v>
      </c>
      <c r="F479" s="384">
        <v>47046.8</v>
      </c>
      <c r="G479" s="384">
        <v>47046.8</v>
      </c>
      <c r="H479" s="384">
        <f t="shared" si="7"/>
        <v>100</v>
      </c>
      <c r="I479" s="376"/>
    </row>
    <row r="480" spans="1:9" s="382" customFormat="1" ht="33.75" x14ac:dyDescent="0.2">
      <c r="A480" s="383" t="s">
        <v>1588</v>
      </c>
      <c r="B480" s="297">
        <v>1160000000</v>
      </c>
      <c r="C480" s="298"/>
      <c r="D480" s="296"/>
      <c r="E480" s="296"/>
      <c r="F480" s="384">
        <v>94549</v>
      </c>
      <c r="G480" s="384">
        <v>94549</v>
      </c>
      <c r="H480" s="384">
        <f t="shared" si="7"/>
        <v>100</v>
      </c>
      <c r="I480" s="376"/>
    </row>
    <row r="481" spans="1:9" s="382" customFormat="1" ht="33.75" x14ac:dyDescent="0.2">
      <c r="A481" s="383" t="s">
        <v>1613</v>
      </c>
      <c r="B481" s="297">
        <v>1160100000</v>
      </c>
      <c r="C481" s="298"/>
      <c r="D481" s="296"/>
      <c r="E481" s="296"/>
      <c r="F481" s="384">
        <v>53291</v>
      </c>
      <c r="G481" s="384">
        <v>53291</v>
      </c>
      <c r="H481" s="384">
        <f t="shared" si="7"/>
        <v>100</v>
      </c>
      <c r="I481" s="376"/>
    </row>
    <row r="482" spans="1:9" s="382" customFormat="1" ht="11.25" x14ac:dyDescent="0.2">
      <c r="A482" s="383" t="s">
        <v>1753</v>
      </c>
      <c r="B482" s="297">
        <v>1160148200</v>
      </c>
      <c r="C482" s="298">
        <v>340</v>
      </c>
      <c r="D482" s="296">
        <v>11</v>
      </c>
      <c r="E482" s="296">
        <v>3</v>
      </c>
      <c r="F482" s="384">
        <v>420</v>
      </c>
      <c r="G482" s="384">
        <v>420</v>
      </c>
      <c r="H482" s="384">
        <f t="shared" si="7"/>
        <v>100</v>
      </c>
      <c r="I482" s="376"/>
    </row>
    <row r="483" spans="1:9" s="382" customFormat="1" ht="33.75" x14ac:dyDescent="0.2">
      <c r="A483" s="383" t="s">
        <v>1759</v>
      </c>
      <c r="B483" s="297">
        <v>1160148200</v>
      </c>
      <c r="C483" s="298">
        <v>611</v>
      </c>
      <c r="D483" s="296">
        <v>11</v>
      </c>
      <c r="E483" s="296">
        <v>3</v>
      </c>
      <c r="F483" s="384">
        <v>52871</v>
      </c>
      <c r="G483" s="384">
        <v>52871</v>
      </c>
      <c r="H483" s="384">
        <f t="shared" si="7"/>
        <v>100</v>
      </c>
      <c r="I483" s="376"/>
    </row>
    <row r="484" spans="1:9" s="382" customFormat="1" ht="11.25" x14ac:dyDescent="0.2">
      <c r="A484" s="383" t="s">
        <v>1589</v>
      </c>
      <c r="B484" s="297" t="s">
        <v>1590</v>
      </c>
      <c r="C484" s="298"/>
      <c r="D484" s="296"/>
      <c r="E484" s="296"/>
      <c r="F484" s="384">
        <v>41258</v>
      </c>
      <c r="G484" s="384">
        <v>41258</v>
      </c>
      <c r="H484" s="384">
        <f t="shared" si="7"/>
        <v>100</v>
      </c>
      <c r="I484" s="376"/>
    </row>
    <row r="485" spans="1:9" s="382" customFormat="1" ht="11.25" x14ac:dyDescent="0.2">
      <c r="A485" s="383" t="s">
        <v>1752</v>
      </c>
      <c r="B485" s="297" t="s">
        <v>1615</v>
      </c>
      <c r="C485" s="298">
        <v>244</v>
      </c>
      <c r="D485" s="296">
        <v>11</v>
      </c>
      <c r="E485" s="296">
        <v>3</v>
      </c>
      <c r="F485" s="384">
        <v>32975.4</v>
      </c>
      <c r="G485" s="384">
        <v>32975.4</v>
      </c>
      <c r="H485" s="384">
        <f t="shared" si="7"/>
        <v>100</v>
      </c>
      <c r="I485" s="376"/>
    </row>
    <row r="486" spans="1:9" s="382" customFormat="1" ht="11.25" x14ac:dyDescent="0.2">
      <c r="A486" s="383" t="s">
        <v>1760</v>
      </c>
      <c r="B486" s="297" t="s">
        <v>1592</v>
      </c>
      <c r="C486" s="298">
        <v>612</v>
      </c>
      <c r="D486" s="296">
        <v>11</v>
      </c>
      <c r="E486" s="296">
        <v>2</v>
      </c>
      <c r="F486" s="384">
        <v>8282.6</v>
      </c>
      <c r="G486" s="384">
        <v>8282.6</v>
      </c>
      <c r="H486" s="384">
        <f t="shared" si="7"/>
        <v>100</v>
      </c>
      <c r="I486" s="376"/>
    </row>
    <row r="487" spans="1:9" s="382" customFormat="1" ht="22.5" x14ac:dyDescent="0.2">
      <c r="A487" s="383" t="s">
        <v>1577</v>
      </c>
      <c r="B487" s="297">
        <v>1170000000</v>
      </c>
      <c r="C487" s="298"/>
      <c r="D487" s="296"/>
      <c r="E487" s="296"/>
      <c r="F487" s="384">
        <v>89691.1</v>
      </c>
      <c r="G487" s="384">
        <v>89691.1</v>
      </c>
      <c r="H487" s="384">
        <f t="shared" si="7"/>
        <v>100</v>
      </c>
      <c r="I487" s="376"/>
    </row>
    <row r="488" spans="1:9" s="382" customFormat="1" ht="11.25" x14ac:dyDescent="0.2">
      <c r="A488" s="383" t="s">
        <v>1578</v>
      </c>
      <c r="B488" s="297">
        <v>1170200000</v>
      </c>
      <c r="C488" s="298"/>
      <c r="D488" s="296"/>
      <c r="E488" s="296"/>
      <c r="F488" s="384">
        <v>11591.5</v>
      </c>
      <c r="G488" s="384">
        <v>11591.5</v>
      </c>
      <c r="H488" s="384">
        <f t="shared" si="7"/>
        <v>100</v>
      </c>
      <c r="I488" s="376"/>
    </row>
    <row r="489" spans="1:9" s="382" customFormat="1" ht="33.75" x14ac:dyDescent="0.2">
      <c r="A489" s="383" t="s">
        <v>1759</v>
      </c>
      <c r="B489" s="297">
        <v>1170248200</v>
      </c>
      <c r="C489" s="298">
        <v>611</v>
      </c>
      <c r="D489" s="296">
        <v>11</v>
      </c>
      <c r="E489" s="296">
        <v>1</v>
      </c>
      <c r="F489" s="384">
        <v>11591.5</v>
      </c>
      <c r="G489" s="384">
        <v>11591.5</v>
      </c>
      <c r="H489" s="384">
        <f t="shared" si="7"/>
        <v>100</v>
      </c>
      <c r="I489" s="376"/>
    </row>
    <row r="490" spans="1:9" s="382" customFormat="1" ht="11.25" x14ac:dyDescent="0.2">
      <c r="A490" s="383" t="s">
        <v>1589</v>
      </c>
      <c r="B490" s="297" t="s">
        <v>1593</v>
      </c>
      <c r="C490" s="298"/>
      <c r="D490" s="296"/>
      <c r="E490" s="296"/>
      <c r="F490" s="384">
        <v>78099.600000000006</v>
      </c>
      <c r="G490" s="384">
        <v>78099.600000000006</v>
      </c>
      <c r="H490" s="384">
        <f t="shared" si="7"/>
        <v>100</v>
      </c>
      <c r="I490" s="376"/>
    </row>
    <row r="491" spans="1:9" s="382" customFormat="1" ht="11.25" x14ac:dyDescent="0.2">
      <c r="A491" s="383" t="s">
        <v>1752</v>
      </c>
      <c r="B491" s="297" t="s">
        <v>1595</v>
      </c>
      <c r="C491" s="298">
        <v>244</v>
      </c>
      <c r="D491" s="296">
        <v>11</v>
      </c>
      <c r="E491" s="296">
        <v>2</v>
      </c>
      <c r="F491" s="384">
        <v>8714</v>
      </c>
      <c r="G491" s="384">
        <v>8714</v>
      </c>
      <c r="H491" s="384">
        <f t="shared" si="7"/>
        <v>100</v>
      </c>
      <c r="I491" s="376"/>
    </row>
    <row r="492" spans="1:9" s="382" customFormat="1" ht="22.5" x14ac:dyDescent="0.2">
      <c r="A492" s="383" t="s">
        <v>1789</v>
      </c>
      <c r="B492" s="297" t="s">
        <v>1595</v>
      </c>
      <c r="C492" s="298">
        <v>522</v>
      </c>
      <c r="D492" s="296">
        <v>11</v>
      </c>
      <c r="E492" s="296">
        <v>2</v>
      </c>
      <c r="F492" s="384">
        <v>69385.600000000006</v>
      </c>
      <c r="G492" s="384">
        <v>69385.600000000006</v>
      </c>
      <c r="H492" s="384">
        <f t="shared" si="7"/>
        <v>100</v>
      </c>
      <c r="I492" s="376"/>
    </row>
    <row r="493" spans="1:9" s="380" customFormat="1" ht="21" x14ac:dyDescent="0.2">
      <c r="A493" s="280" t="s">
        <v>834</v>
      </c>
      <c r="B493" s="293">
        <v>1200000000</v>
      </c>
      <c r="C493" s="294"/>
      <c r="D493" s="296"/>
      <c r="E493" s="296"/>
      <c r="F493" s="378">
        <v>263789.8</v>
      </c>
      <c r="G493" s="378">
        <v>254954.1</v>
      </c>
      <c r="H493" s="378">
        <f t="shared" si="7"/>
        <v>96.650477008587913</v>
      </c>
      <c r="I493" s="379"/>
    </row>
    <row r="494" spans="1:9" s="382" customFormat="1" ht="22.5" x14ac:dyDescent="0.2">
      <c r="A494" s="383" t="s">
        <v>992</v>
      </c>
      <c r="B494" s="297">
        <v>1210000000</v>
      </c>
      <c r="C494" s="298"/>
      <c r="D494" s="296"/>
      <c r="E494" s="296"/>
      <c r="F494" s="384">
        <v>131894.79999999999</v>
      </c>
      <c r="G494" s="384">
        <v>126208.9</v>
      </c>
      <c r="H494" s="384">
        <f t="shared" si="7"/>
        <v>95.689064314893386</v>
      </c>
      <c r="I494" s="376"/>
    </row>
    <row r="495" spans="1:9" s="382" customFormat="1" ht="11.25" x14ac:dyDescent="0.2">
      <c r="A495" s="383" t="s">
        <v>993</v>
      </c>
      <c r="B495" s="297">
        <v>1210100000</v>
      </c>
      <c r="C495" s="298"/>
      <c r="D495" s="296"/>
      <c r="E495" s="296"/>
      <c r="F495" s="384">
        <v>10992</v>
      </c>
      <c r="G495" s="384">
        <v>10992</v>
      </c>
      <c r="H495" s="384">
        <f t="shared" si="7"/>
        <v>100</v>
      </c>
      <c r="I495" s="376"/>
    </row>
    <row r="496" spans="1:9" s="382" customFormat="1" ht="11.25" x14ac:dyDescent="0.2">
      <c r="A496" s="383" t="s">
        <v>1765</v>
      </c>
      <c r="B496" s="297">
        <v>1210100010</v>
      </c>
      <c r="C496" s="298">
        <v>242</v>
      </c>
      <c r="D496" s="296">
        <v>4</v>
      </c>
      <c r="E496" s="296">
        <v>10</v>
      </c>
      <c r="F496" s="384">
        <v>10992</v>
      </c>
      <c r="G496" s="384">
        <v>10992</v>
      </c>
      <c r="H496" s="384">
        <f t="shared" si="7"/>
        <v>100</v>
      </c>
      <c r="I496" s="376"/>
    </row>
    <row r="497" spans="1:9" s="382" customFormat="1" ht="22.5" x14ac:dyDescent="0.2">
      <c r="A497" s="383" t="s">
        <v>994</v>
      </c>
      <c r="B497" s="297">
        <v>1210200000</v>
      </c>
      <c r="C497" s="298"/>
      <c r="D497" s="296"/>
      <c r="E497" s="296"/>
      <c r="F497" s="384">
        <v>12316.6</v>
      </c>
      <c r="G497" s="384">
        <v>11416.5</v>
      </c>
      <c r="H497" s="384">
        <f t="shared" si="7"/>
        <v>92.691976681876483</v>
      </c>
      <c r="I497" s="376"/>
    </row>
    <row r="498" spans="1:9" s="382" customFormat="1" ht="11.25" x14ac:dyDescent="0.2">
      <c r="A498" s="383" t="s">
        <v>1765</v>
      </c>
      <c r="B498" s="297">
        <v>1210200010</v>
      </c>
      <c r="C498" s="298">
        <v>242</v>
      </c>
      <c r="D498" s="296">
        <v>4</v>
      </c>
      <c r="E498" s="296">
        <v>10</v>
      </c>
      <c r="F498" s="384">
        <v>12316.6</v>
      </c>
      <c r="G498" s="384">
        <v>11416.5</v>
      </c>
      <c r="H498" s="384">
        <f t="shared" si="7"/>
        <v>92.691976681876483</v>
      </c>
      <c r="I498" s="376"/>
    </row>
    <row r="499" spans="1:9" s="382" customFormat="1" ht="22.5" x14ac:dyDescent="0.2">
      <c r="A499" s="383" t="s">
        <v>995</v>
      </c>
      <c r="B499" s="297">
        <v>1210300000</v>
      </c>
      <c r="C499" s="298"/>
      <c r="D499" s="296"/>
      <c r="E499" s="296"/>
      <c r="F499" s="384">
        <v>104121.3</v>
      </c>
      <c r="G499" s="384">
        <v>99335.5</v>
      </c>
      <c r="H499" s="384">
        <f t="shared" si="7"/>
        <v>95.403630189019921</v>
      </c>
      <c r="I499" s="376"/>
    </row>
    <row r="500" spans="1:9" s="382" customFormat="1" ht="11.25" x14ac:dyDescent="0.2">
      <c r="A500" s="383" t="s">
        <v>1765</v>
      </c>
      <c r="B500" s="297">
        <v>1210300010</v>
      </c>
      <c r="C500" s="298">
        <v>242</v>
      </c>
      <c r="D500" s="296">
        <v>4</v>
      </c>
      <c r="E500" s="296">
        <v>10</v>
      </c>
      <c r="F500" s="384">
        <v>36474.9</v>
      </c>
      <c r="G500" s="384">
        <v>35849.1</v>
      </c>
      <c r="H500" s="384">
        <f t="shared" si="7"/>
        <v>98.284299614255275</v>
      </c>
      <c r="I500" s="376"/>
    </row>
    <row r="501" spans="1:9" s="382" customFormat="1" ht="11.25" x14ac:dyDescent="0.2">
      <c r="A501" s="383" t="s">
        <v>1752</v>
      </c>
      <c r="B501" s="297">
        <v>1210300010</v>
      </c>
      <c r="C501" s="298">
        <v>244</v>
      </c>
      <c r="D501" s="296">
        <v>4</v>
      </c>
      <c r="E501" s="296">
        <v>10</v>
      </c>
      <c r="F501" s="384">
        <v>13212.5</v>
      </c>
      <c r="G501" s="384">
        <v>12590.9</v>
      </c>
      <c r="H501" s="384">
        <f t="shared" si="7"/>
        <v>95.295364238410599</v>
      </c>
      <c r="I501" s="376"/>
    </row>
    <row r="502" spans="1:9" s="382" customFormat="1" ht="11.25" x14ac:dyDescent="0.2">
      <c r="A502" s="383" t="s">
        <v>1765</v>
      </c>
      <c r="B502" s="297">
        <v>1210300190</v>
      </c>
      <c r="C502" s="298">
        <v>242</v>
      </c>
      <c r="D502" s="296">
        <v>4</v>
      </c>
      <c r="E502" s="296">
        <v>10</v>
      </c>
      <c r="F502" s="384">
        <v>31597.1</v>
      </c>
      <c r="G502" s="384">
        <v>28484.3</v>
      </c>
      <c r="H502" s="384">
        <f t="shared" si="7"/>
        <v>90.148462991856846</v>
      </c>
      <c r="I502" s="376"/>
    </row>
    <row r="503" spans="1:9" s="382" customFormat="1" ht="33.75" x14ac:dyDescent="0.2">
      <c r="A503" s="383" t="s">
        <v>1755</v>
      </c>
      <c r="B503" s="297">
        <v>1210340040</v>
      </c>
      <c r="C503" s="298">
        <v>813</v>
      </c>
      <c r="D503" s="296">
        <v>4</v>
      </c>
      <c r="E503" s="296">
        <v>10</v>
      </c>
      <c r="F503" s="384">
        <v>22836.799999999999</v>
      </c>
      <c r="G503" s="384">
        <v>22411.200000000001</v>
      </c>
      <c r="H503" s="384">
        <f t="shared" si="7"/>
        <v>98.136341343795991</v>
      </c>
      <c r="I503" s="376"/>
    </row>
    <row r="504" spans="1:9" s="382" customFormat="1" ht="11.25" x14ac:dyDescent="0.2">
      <c r="A504" s="383" t="s">
        <v>997</v>
      </c>
      <c r="B504" s="297" t="s">
        <v>998</v>
      </c>
      <c r="C504" s="298"/>
      <c r="D504" s="296"/>
      <c r="E504" s="296"/>
      <c r="F504" s="384">
        <v>4464.8999999999996</v>
      </c>
      <c r="G504" s="384">
        <v>4464.8999999999996</v>
      </c>
      <c r="H504" s="384">
        <f t="shared" si="7"/>
        <v>100</v>
      </c>
      <c r="I504" s="376"/>
    </row>
    <row r="505" spans="1:9" s="382" customFormat="1" ht="11.25" x14ac:dyDescent="0.2">
      <c r="A505" s="383" t="s">
        <v>1765</v>
      </c>
      <c r="B505" s="297" t="s">
        <v>999</v>
      </c>
      <c r="C505" s="298">
        <v>242</v>
      </c>
      <c r="D505" s="296">
        <v>4</v>
      </c>
      <c r="E505" s="296">
        <v>10</v>
      </c>
      <c r="F505" s="384">
        <v>4464.8999999999996</v>
      </c>
      <c r="G505" s="384">
        <v>4464.8999999999996</v>
      </c>
      <c r="H505" s="384">
        <f t="shared" si="7"/>
        <v>100</v>
      </c>
      <c r="I505" s="376"/>
    </row>
    <row r="506" spans="1:9" s="382" customFormat="1" ht="33.75" x14ac:dyDescent="0.2">
      <c r="A506" s="383" t="s">
        <v>835</v>
      </c>
      <c r="B506" s="297">
        <v>1220000000</v>
      </c>
      <c r="C506" s="298"/>
      <c r="D506" s="296"/>
      <c r="E506" s="296"/>
      <c r="F506" s="384">
        <v>57265</v>
      </c>
      <c r="G506" s="384">
        <v>56785.9</v>
      </c>
      <c r="H506" s="384">
        <f t="shared" si="7"/>
        <v>99.163363310922904</v>
      </c>
      <c r="I506" s="376"/>
    </row>
    <row r="507" spans="1:9" s="382" customFormat="1" ht="33.75" x14ac:dyDescent="0.2">
      <c r="A507" s="383" t="s">
        <v>1776</v>
      </c>
      <c r="B507" s="297">
        <v>1220040030</v>
      </c>
      <c r="C507" s="298">
        <v>621</v>
      </c>
      <c r="D507" s="296">
        <v>4</v>
      </c>
      <c r="E507" s="296">
        <v>1</v>
      </c>
      <c r="F507" s="384">
        <v>57265</v>
      </c>
      <c r="G507" s="384">
        <v>56785.9</v>
      </c>
      <c r="H507" s="384">
        <f t="shared" si="7"/>
        <v>99.163363310922904</v>
      </c>
      <c r="I507" s="376"/>
    </row>
    <row r="508" spans="1:9" s="382" customFormat="1" ht="22.5" x14ac:dyDescent="0.2">
      <c r="A508" s="383" t="s">
        <v>1619</v>
      </c>
      <c r="B508" s="297">
        <v>1240000000</v>
      </c>
      <c r="C508" s="298"/>
      <c r="D508" s="296"/>
      <c r="E508" s="296"/>
      <c r="F508" s="384">
        <v>74630</v>
      </c>
      <c r="G508" s="384">
        <v>71959.3</v>
      </c>
      <c r="H508" s="384">
        <f t="shared" si="7"/>
        <v>96.421412300683372</v>
      </c>
      <c r="I508" s="376"/>
    </row>
    <row r="509" spans="1:9" s="382" customFormat="1" ht="22.5" x14ac:dyDescent="0.2">
      <c r="A509" s="383" t="s">
        <v>1620</v>
      </c>
      <c r="B509" s="297">
        <v>1240100000</v>
      </c>
      <c r="C509" s="298"/>
      <c r="D509" s="296"/>
      <c r="E509" s="296"/>
      <c r="F509" s="384">
        <v>73030</v>
      </c>
      <c r="G509" s="384">
        <v>71959.3</v>
      </c>
      <c r="H509" s="384">
        <f t="shared" si="7"/>
        <v>98.533890182116949</v>
      </c>
      <c r="I509" s="376"/>
    </row>
    <row r="510" spans="1:9" s="382" customFormat="1" ht="11.25" x14ac:dyDescent="0.2">
      <c r="A510" s="383" t="s">
        <v>1752</v>
      </c>
      <c r="B510" s="297">
        <v>1240100000</v>
      </c>
      <c r="C510" s="298">
        <v>244</v>
      </c>
      <c r="D510" s="296">
        <v>12</v>
      </c>
      <c r="E510" s="296">
        <v>2</v>
      </c>
      <c r="F510" s="384">
        <v>678</v>
      </c>
      <c r="G510" s="384">
        <v>514</v>
      </c>
      <c r="H510" s="384">
        <f t="shared" si="7"/>
        <v>75.811209439528028</v>
      </c>
      <c r="I510" s="376"/>
    </row>
    <row r="511" spans="1:9" s="382" customFormat="1" ht="33.75" x14ac:dyDescent="0.2">
      <c r="A511" s="383" t="s">
        <v>1776</v>
      </c>
      <c r="B511" s="297">
        <v>1240140050</v>
      </c>
      <c r="C511" s="298">
        <v>621</v>
      </c>
      <c r="D511" s="296">
        <v>12</v>
      </c>
      <c r="E511" s="296">
        <v>1</v>
      </c>
      <c r="F511" s="384">
        <v>18423.2</v>
      </c>
      <c r="G511" s="384">
        <v>18148.599999999999</v>
      </c>
      <c r="H511" s="384">
        <f t="shared" si="7"/>
        <v>98.509488036823129</v>
      </c>
      <c r="I511" s="376"/>
    </row>
    <row r="512" spans="1:9" s="382" customFormat="1" ht="33.75" x14ac:dyDescent="0.2">
      <c r="A512" s="383" t="s">
        <v>1776</v>
      </c>
      <c r="B512" s="297">
        <v>1240140060</v>
      </c>
      <c r="C512" s="298">
        <v>621</v>
      </c>
      <c r="D512" s="296">
        <v>12</v>
      </c>
      <c r="E512" s="296">
        <v>2</v>
      </c>
      <c r="F512" s="384">
        <v>53928.800000000003</v>
      </c>
      <c r="G512" s="384">
        <v>53296.7</v>
      </c>
      <c r="H512" s="384">
        <f t="shared" si="7"/>
        <v>98.827899007580356</v>
      </c>
      <c r="I512" s="376"/>
    </row>
    <row r="513" spans="1:9" s="382" customFormat="1" ht="22.5" x14ac:dyDescent="0.2">
      <c r="A513" s="383" t="s">
        <v>1623</v>
      </c>
      <c r="B513" s="297">
        <v>1240200000</v>
      </c>
      <c r="C513" s="298"/>
      <c r="D513" s="296"/>
      <c r="E513" s="296"/>
      <c r="F513" s="384">
        <v>1600</v>
      </c>
      <c r="G513" s="384">
        <v>0</v>
      </c>
      <c r="H513" s="384">
        <f t="shared" si="7"/>
        <v>0</v>
      </c>
      <c r="I513" s="376"/>
    </row>
    <row r="514" spans="1:9" s="382" customFormat="1" ht="11.25" x14ac:dyDescent="0.2">
      <c r="A514" s="383" t="s">
        <v>1761</v>
      </c>
      <c r="B514" s="297">
        <v>1240260010</v>
      </c>
      <c r="C514" s="298">
        <v>633</v>
      </c>
      <c r="D514" s="296">
        <v>12</v>
      </c>
      <c r="E514" s="296">
        <v>2</v>
      </c>
      <c r="F514" s="384">
        <v>550</v>
      </c>
      <c r="G514" s="384">
        <v>0</v>
      </c>
      <c r="H514" s="384">
        <f t="shared" si="7"/>
        <v>0</v>
      </c>
      <c r="I514" s="376"/>
    </row>
    <row r="515" spans="1:9" s="382" customFormat="1" ht="33.75" x14ac:dyDescent="0.2">
      <c r="A515" s="383" t="s">
        <v>1755</v>
      </c>
      <c r="B515" s="297">
        <v>1240260010</v>
      </c>
      <c r="C515" s="298">
        <v>813</v>
      </c>
      <c r="D515" s="296">
        <v>12</v>
      </c>
      <c r="E515" s="296">
        <v>2</v>
      </c>
      <c r="F515" s="384">
        <v>1050</v>
      </c>
      <c r="G515" s="384">
        <v>0</v>
      </c>
      <c r="H515" s="384">
        <f t="shared" si="7"/>
        <v>0</v>
      </c>
      <c r="I515" s="376"/>
    </row>
    <row r="516" spans="1:9" s="380" customFormat="1" ht="21" x14ac:dyDescent="0.2">
      <c r="A516" s="280" t="s">
        <v>731</v>
      </c>
      <c r="B516" s="293">
        <v>1300000000</v>
      </c>
      <c r="C516" s="294"/>
      <c r="D516" s="296"/>
      <c r="E516" s="296"/>
      <c r="F516" s="378">
        <v>3777006</v>
      </c>
      <c r="G516" s="378">
        <v>3700736.2</v>
      </c>
      <c r="H516" s="378">
        <f t="shared" si="7"/>
        <v>97.980680994417284</v>
      </c>
      <c r="I516" s="379"/>
    </row>
    <row r="517" spans="1:9" s="382" customFormat="1" ht="22.5" x14ac:dyDescent="0.2">
      <c r="A517" s="383" t="s">
        <v>1634</v>
      </c>
      <c r="B517" s="297">
        <v>1310000000</v>
      </c>
      <c r="C517" s="298"/>
      <c r="D517" s="296"/>
      <c r="E517" s="296"/>
      <c r="F517" s="384">
        <v>3756375.6</v>
      </c>
      <c r="G517" s="384">
        <v>3680517.6</v>
      </c>
      <c r="H517" s="384">
        <f t="shared" si="7"/>
        <v>97.98055338236145</v>
      </c>
      <c r="I517" s="376"/>
    </row>
    <row r="518" spans="1:9" s="382" customFormat="1" ht="22.5" x14ac:dyDescent="0.2">
      <c r="A518" s="383" t="s">
        <v>1635</v>
      </c>
      <c r="B518" s="297">
        <v>1310100000</v>
      </c>
      <c r="C518" s="298"/>
      <c r="D518" s="296"/>
      <c r="E518" s="296"/>
      <c r="F518" s="384">
        <v>3618312.6</v>
      </c>
      <c r="G518" s="384">
        <v>3542454.6</v>
      </c>
      <c r="H518" s="384">
        <f t="shared" si="7"/>
        <v>97.903497890149126</v>
      </c>
      <c r="I518" s="376"/>
    </row>
    <row r="519" spans="1:9" s="382" customFormat="1" ht="11.25" x14ac:dyDescent="0.2">
      <c r="A519" s="383" t="s">
        <v>1636</v>
      </c>
      <c r="B519" s="297">
        <v>1310170010</v>
      </c>
      <c r="C519" s="298">
        <v>511</v>
      </c>
      <c r="D519" s="296">
        <v>14</v>
      </c>
      <c r="E519" s="296">
        <v>1</v>
      </c>
      <c r="F519" s="384">
        <v>2215084.4</v>
      </c>
      <c r="G519" s="384">
        <v>2215084.4</v>
      </c>
      <c r="H519" s="384">
        <f t="shared" si="7"/>
        <v>100</v>
      </c>
      <c r="I519" s="376"/>
    </row>
    <row r="520" spans="1:9" s="382" customFormat="1" ht="11.25" x14ac:dyDescent="0.2">
      <c r="A520" s="383" t="s">
        <v>1637</v>
      </c>
      <c r="B520" s="297">
        <v>1310170020</v>
      </c>
      <c r="C520" s="298">
        <v>512</v>
      </c>
      <c r="D520" s="296">
        <v>14</v>
      </c>
      <c r="E520" s="296">
        <v>2</v>
      </c>
      <c r="F520" s="384">
        <v>379811.4</v>
      </c>
      <c r="G520" s="384">
        <v>379811.4</v>
      </c>
      <c r="H520" s="384">
        <f t="shared" si="7"/>
        <v>100</v>
      </c>
      <c r="I520" s="376"/>
    </row>
    <row r="521" spans="1:9" s="382" customFormat="1" ht="22.5" x14ac:dyDescent="0.2">
      <c r="A521" s="383" t="s">
        <v>1764</v>
      </c>
      <c r="B521" s="297">
        <v>1310170050</v>
      </c>
      <c r="C521" s="298">
        <v>521</v>
      </c>
      <c r="D521" s="296">
        <v>14</v>
      </c>
      <c r="E521" s="296">
        <v>3</v>
      </c>
      <c r="F521" s="384">
        <v>1023416.8</v>
      </c>
      <c r="G521" s="384">
        <v>947558.8</v>
      </c>
      <c r="H521" s="384">
        <f t="shared" si="7"/>
        <v>92.587770691276518</v>
      </c>
      <c r="I521" s="376"/>
    </row>
    <row r="522" spans="1:9" s="382" customFormat="1" ht="22.5" x14ac:dyDescent="0.2">
      <c r="A522" s="383" t="s">
        <v>1641</v>
      </c>
      <c r="B522" s="297">
        <v>1310200000</v>
      </c>
      <c r="C522" s="298"/>
      <c r="D522" s="296"/>
      <c r="E522" s="296"/>
      <c r="F522" s="384">
        <v>138063</v>
      </c>
      <c r="G522" s="384">
        <v>138063</v>
      </c>
      <c r="H522" s="384">
        <f t="shared" si="7"/>
        <v>100</v>
      </c>
      <c r="I522" s="376"/>
    </row>
    <row r="523" spans="1:9" s="382" customFormat="1" ht="11.25" x14ac:dyDescent="0.2">
      <c r="A523" s="383" t="s">
        <v>1751</v>
      </c>
      <c r="B523" s="297">
        <v>1310276010</v>
      </c>
      <c r="C523" s="298">
        <v>530</v>
      </c>
      <c r="D523" s="296">
        <v>14</v>
      </c>
      <c r="E523" s="296">
        <v>3</v>
      </c>
      <c r="F523" s="384">
        <v>138063</v>
      </c>
      <c r="G523" s="384">
        <v>138063</v>
      </c>
      <c r="H523" s="384">
        <f t="shared" si="7"/>
        <v>100</v>
      </c>
      <c r="I523" s="376"/>
    </row>
    <row r="524" spans="1:9" s="382" customFormat="1" ht="11.25" x14ac:dyDescent="0.2">
      <c r="A524" s="383" t="s">
        <v>1629</v>
      </c>
      <c r="B524" s="297">
        <v>1320000000</v>
      </c>
      <c r="C524" s="298"/>
      <c r="D524" s="296"/>
      <c r="E524" s="296"/>
      <c r="F524" s="384">
        <v>20530.400000000001</v>
      </c>
      <c r="G524" s="384">
        <v>20218.599999999999</v>
      </c>
      <c r="H524" s="384">
        <f t="shared" si="7"/>
        <v>98.481276546000061</v>
      </c>
      <c r="I524" s="376"/>
    </row>
    <row r="525" spans="1:9" s="382" customFormat="1" ht="11.25" x14ac:dyDescent="0.2">
      <c r="A525" s="383" t="s">
        <v>1790</v>
      </c>
      <c r="B525" s="297">
        <v>1320013000</v>
      </c>
      <c r="C525" s="298">
        <v>720</v>
      </c>
      <c r="D525" s="296">
        <v>13</v>
      </c>
      <c r="E525" s="296">
        <v>1</v>
      </c>
      <c r="F525" s="384">
        <v>20530.400000000001</v>
      </c>
      <c r="G525" s="384">
        <v>20218.599999999999</v>
      </c>
      <c r="H525" s="384">
        <f t="shared" si="7"/>
        <v>98.481276546000061</v>
      </c>
      <c r="I525" s="376"/>
    </row>
    <row r="526" spans="1:9" s="382" customFormat="1" ht="11.25" x14ac:dyDescent="0.2">
      <c r="A526" s="383" t="s">
        <v>732</v>
      </c>
      <c r="B526" s="297">
        <v>1330000000</v>
      </c>
      <c r="C526" s="298"/>
      <c r="D526" s="296"/>
      <c r="E526" s="296"/>
      <c r="F526" s="384">
        <v>100</v>
      </c>
      <c r="G526" s="384">
        <v>0</v>
      </c>
      <c r="H526" s="384">
        <f t="shared" si="7"/>
        <v>0</v>
      </c>
      <c r="I526" s="376"/>
    </row>
    <row r="527" spans="1:9" s="382" customFormat="1" ht="11.25" x14ac:dyDescent="0.2">
      <c r="A527" s="383" t="s">
        <v>1752</v>
      </c>
      <c r="B527" s="297">
        <v>1330000130</v>
      </c>
      <c r="C527" s="298">
        <v>244</v>
      </c>
      <c r="D527" s="296">
        <v>1</v>
      </c>
      <c r="E527" s="296">
        <v>13</v>
      </c>
      <c r="F527" s="384">
        <v>100</v>
      </c>
      <c r="G527" s="384">
        <v>0</v>
      </c>
      <c r="H527" s="384">
        <f t="shared" si="7"/>
        <v>0</v>
      </c>
      <c r="I527" s="376"/>
    </row>
    <row r="528" spans="1:9" s="380" customFormat="1" ht="21" x14ac:dyDescent="0.2">
      <c r="A528" s="280" t="s">
        <v>1351</v>
      </c>
      <c r="B528" s="293">
        <v>1400000000</v>
      </c>
      <c r="C528" s="294"/>
      <c r="D528" s="296"/>
      <c r="E528" s="296"/>
      <c r="F528" s="378">
        <v>114331.4</v>
      </c>
      <c r="G528" s="378">
        <v>107573.3</v>
      </c>
      <c r="H528" s="378">
        <f t="shared" ref="H528:H591" si="8">+G528/F528*100</f>
        <v>94.089025412091516</v>
      </c>
      <c r="I528" s="379"/>
    </row>
    <row r="529" spans="1:9" s="382" customFormat="1" ht="22.5" x14ac:dyDescent="0.2">
      <c r="A529" s="383" t="s">
        <v>1352</v>
      </c>
      <c r="B529" s="297">
        <v>1420000000</v>
      </c>
      <c r="C529" s="298"/>
      <c r="D529" s="296"/>
      <c r="E529" s="296"/>
      <c r="F529" s="384">
        <v>1460</v>
      </c>
      <c r="G529" s="384">
        <v>1423</v>
      </c>
      <c r="H529" s="384">
        <f t="shared" si="8"/>
        <v>97.465753424657535</v>
      </c>
      <c r="I529" s="376"/>
    </row>
    <row r="530" spans="1:9" s="382" customFormat="1" ht="11.25" x14ac:dyDescent="0.2">
      <c r="A530" s="383" t="s">
        <v>1752</v>
      </c>
      <c r="B530" s="297">
        <v>1420020150</v>
      </c>
      <c r="C530" s="298">
        <v>244</v>
      </c>
      <c r="D530" s="296">
        <v>12</v>
      </c>
      <c r="E530" s="296">
        <v>2</v>
      </c>
      <c r="F530" s="384">
        <v>990</v>
      </c>
      <c r="G530" s="384">
        <v>953</v>
      </c>
      <c r="H530" s="384">
        <f t="shared" si="8"/>
        <v>96.262626262626256</v>
      </c>
      <c r="I530" s="376"/>
    </row>
    <row r="531" spans="1:9" s="382" customFormat="1" ht="11.25" x14ac:dyDescent="0.2">
      <c r="A531" s="383" t="s">
        <v>1760</v>
      </c>
      <c r="B531" s="297">
        <v>1420020150</v>
      </c>
      <c r="C531" s="298">
        <v>612</v>
      </c>
      <c r="D531" s="296">
        <v>11</v>
      </c>
      <c r="E531" s="296">
        <v>3</v>
      </c>
      <c r="F531" s="384">
        <v>470</v>
      </c>
      <c r="G531" s="384">
        <v>470</v>
      </c>
      <c r="H531" s="384">
        <f t="shared" si="8"/>
        <v>100</v>
      </c>
      <c r="I531" s="376"/>
    </row>
    <row r="532" spans="1:9" s="382" customFormat="1" ht="22.5" x14ac:dyDescent="0.2">
      <c r="A532" s="383" t="s">
        <v>1386</v>
      </c>
      <c r="B532" s="297">
        <v>1440000000</v>
      </c>
      <c r="C532" s="298"/>
      <c r="D532" s="296"/>
      <c r="E532" s="296"/>
      <c r="F532" s="384">
        <v>112871.4</v>
      </c>
      <c r="G532" s="384">
        <v>106150.3</v>
      </c>
      <c r="H532" s="384">
        <f t="shared" si="8"/>
        <v>94.045347182723006</v>
      </c>
      <c r="I532" s="376"/>
    </row>
    <row r="533" spans="1:9" s="382" customFormat="1" ht="33.75" x14ac:dyDescent="0.2">
      <c r="A533" s="383" t="s">
        <v>1759</v>
      </c>
      <c r="B533" s="297">
        <v>1440047010</v>
      </c>
      <c r="C533" s="298">
        <v>611</v>
      </c>
      <c r="D533" s="296">
        <v>9</v>
      </c>
      <c r="E533" s="296">
        <v>1</v>
      </c>
      <c r="F533" s="384">
        <v>112871.4</v>
      </c>
      <c r="G533" s="384">
        <v>106150.3</v>
      </c>
      <c r="H533" s="384">
        <f t="shared" si="8"/>
        <v>94.045347182723006</v>
      </c>
      <c r="I533" s="376"/>
    </row>
    <row r="534" spans="1:9" s="380" customFormat="1" ht="21" x14ac:dyDescent="0.2">
      <c r="A534" s="280" t="s">
        <v>1297</v>
      </c>
      <c r="B534" s="293">
        <v>1500000000</v>
      </c>
      <c r="C534" s="294"/>
      <c r="D534" s="296"/>
      <c r="E534" s="296"/>
      <c r="F534" s="378">
        <v>4688.3</v>
      </c>
      <c r="G534" s="378">
        <v>4369.8</v>
      </c>
      <c r="H534" s="378">
        <f t="shared" si="8"/>
        <v>93.206492758569198</v>
      </c>
      <c r="I534" s="379"/>
    </row>
    <row r="535" spans="1:9" s="382" customFormat="1" ht="22.5" x14ac:dyDescent="0.2">
      <c r="A535" s="383" t="s">
        <v>1298</v>
      </c>
      <c r="B535" s="297">
        <v>1510000000</v>
      </c>
      <c r="C535" s="298"/>
      <c r="D535" s="296"/>
      <c r="E535" s="296"/>
      <c r="F535" s="384">
        <v>4688.3</v>
      </c>
      <c r="G535" s="384">
        <v>4369.8</v>
      </c>
      <c r="H535" s="384">
        <f t="shared" si="8"/>
        <v>93.206492758569198</v>
      </c>
      <c r="I535" s="376"/>
    </row>
    <row r="536" spans="1:9" s="382" customFormat="1" ht="11.25" x14ac:dyDescent="0.2">
      <c r="A536" s="383" t="s">
        <v>1752</v>
      </c>
      <c r="B536" s="297">
        <v>1510000280</v>
      </c>
      <c r="C536" s="298">
        <v>244</v>
      </c>
      <c r="D536" s="296">
        <v>7</v>
      </c>
      <c r="E536" s="296">
        <v>9</v>
      </c>
      <c r="F536" s="384">
        <v>1406</v>
      </c>
      <c r="G536" s="384">
        <v>1092.5</v>
      </c>
      <c r="H536" s="384">
        <f t="shared" si="8"/>
        <v>77.702702702702695</v>
      </c>
      <c r="I536" s="376"/>
    </row>
    <row r="537" spans="1:9" s="382" customFormat="1" ht="11.25" x14ac:dyDescent="0.2">
      <c r="A537" s="383" t="s">
        <v>1760</v>
      </c>
      <c r="B537" s="297">
        <v>1510000280</v>
      </c>
      <c r="C537" s="298">
        <v>612</v>
      </c>
      <c r="D537" s="296">
        <v>7</v>
      </c>
      <c r="E537" s="296">
        <v>9</v>
      </c>
      <c r="F537" s="384">
        <v>3282.3</v>
      </c>
      <c r="G537" s="384">
        <v>3277.3</v>
      </c>
      <c r="H537" s="384">
        <f t="shared" si="8"/>
        <v>99.847667793924984</v>
      </c>
      <c r="I537" s="376"/>
    </row>
    <row r="538" spans="1:9" s="380" customFormat="1" ht="21" x14ac:dyDescent="0.2">
      <c r="A538" s="280" t="s">
        <v>1005</v>
      </c>
      <c r="B538" s="293">
        <v>1600000000</v>
      </c>
      <c r="C538" s="294"/>
      <c r="D538" s="296"/>
      <c r="E538" s="296"/>
      <c r="F538" s="378">
        <v>462498.7</v>
      </c>
      <c r="G538" s="378">
        <v>456254.9</v>
      </c>
      <c r="H538" s="378">
        <f t="shared" si="8"/>
        <v>98.649985394553539</v>
      </c>
      <c r="I538" s="379"/>
    </row>
    <row r="539" spans="1:9" s="382" customFormat="1" ht="22.5" x14ac:dyDescent="0.2">
      <c r="A539" s="383" t="s">
        <v>1006</v>
      </c>
      <c r="B539" s="297">
        <v>1610000000</v>
      </c>
      <c r="C539" s="298"/>
      <c r="D539" s="296"/>
      <c r="E539" s="296"/>
      <c r="F539" s="384">
        <v>191710.9</v>
      </c>
      <c r="G539" s="384">
        <v>191710.9</v>
      </c>
      <c r="H539" s="384">
        <f t="shared" si="8"/>
        <v>100</v>
      </c>
      <c r="I539" s="376"/>
    </row>
    <row r="540" spans="1:9" s="382" customFormat="1" ht="11.25" x14ac:dyDescent="0.2">
      <c r="A540" s="383" t="s">
        <v>1752</v>
      </c>
      <c r="B540" s="297" t="s">
        <v>1007</v>
      </c>
      <c r="C540" s="298">
        <v>244</v>
      </c>
      <c r="D540" s="296">
        <v>5</v>
      </c>
      <c r="E540" s="296">
        <v>2</v>
      </c>
      <c r="F540" s="384">
        <v>126388.3</v>
      </c>
      <c r="G540" s="384">
        <v>126388.3</v>
      </c>
      <c r="H540" s="384">
        <f t="shared" si="8"/>
        <v>100</v>
      </c>
      <c r="I540" s="376"/>
    </row>
    <row r="541" spans="1:9" s="382" customFormat="1" ht="22.5" x14ac:dyDescent="0.2">
      <c r="A541" s="383" t="s">
        <v>1758</v>
      </c>
      <c r="B541" s="297" t="s">
        <v>1007</v>
      </c>
      <c r="C541" s="298">
        <v>414</v>
      </c>
      <c r="D541" s="296">
        <v>5</v>
      </c>
      <c r="E541" s="296">
        <v>2</v>
      </c>
      <c r="F541" s="384">
        <v>65322.6</v>
      </c>
      <c r="G541" s="384">
        <v>65322.6</v>
      </c>
      <c r="H541" s="384">
        <f t="shared" si="8"/>
        <v>100</v>
      </c>
      <c r="I541" s="376"/>
    </row>
    <row r="542" spans="1:9" s="382" customFormat="1" ht="11.25" x14ac:dyDescent="0.2">
      <c r="A542" s="383" t="s">
        <v>1008</v>
      </c>
      <c r="B542" s="297">
        <v>1630000000</v>
      </c>
      <c r="C542" s="298"/>
      <c r="D542" s="296"/>
      <c r="E542" s="296"/>
      <c r="F542" s="384">
        <v>90910</v>
      </c>
      <c r="G542" s="384">
        <v>90910</v>
      </c>
      <c r="H542" s="384">
        <f t="shared" si="8"/>
        <v>100</v>
      </c>
      <c r="I542" s="376"/>
    </row>
    <row r="543" spans="1:9" s="382" customFormat="1" ht="33.75" x14ac:dyDescent="0.2">
      <c r="A543" s="383" t="s">
        <v>1791</v>
      </c>
      <c r="B543" s="297" t="s">
        <v>1009</v>
      </c>
      <c r="C543" s="298">
        <v>812</v>
      </c>
      <c r="D543" s="296">
        <v>4</v>
      </c>
      <c r="E543" s="296">
        <v>12</v>
      </c>
      <c r="F543" s="384">
        <v>40400</v>
      </c>
      <c r="G543" s="384">
        <v>40400</v>
      </c>
      <c r="H543" s="384">
        <f t="shared" si="8"/>
        <v>100</v>
      </c>
      <c r="I543" s="376"/>
    </row>
    <row r="544" spans="1:9" s="382" customFormat="1" ht="33.75" x14ac:dyDescent="0.2">
      <c r="A544" s="383" t="s">
        <v>1755</v>
      </c>
      <c r="B544" s="297" t="s">
        <v>1009</v>
      </c>
      <c r="C544" s="298">
        <v>813</v>
      </c>
      <c r="D544" s="296">
        <v>4</v>
      </c>
      <c r="E544" s="296">
        <v>12</v>
      </c>
      <c r="F544" s="384">
        <v>50510</v>
      </c>
      <c r="G544" s="384">
        <v>50510</v>
      </c>
      <c r="H544" s="384">
        <f t="shared" si="8"/>
        <v>100</v>
      </c>
      <c r="I544" s="376"/>
    </row>
    <row r="545" spans="1:9" s="382" customFormat="1" ht="11.25" x14ac:dyDescent="0.2">
      <c r="A545" s="383" t="s">
        <v>1554</v>
      </c>
      <c r="B545" s="297">
        <v>1640000000</v>
      </c>
      <c r="C545" s="298"/>
      <c r="D545" s="296"/>
      <c r="E545" s="296"/>
      <c r="F545" s="384">
        <v>53865.599999999999</v>
      </c>
      <c r="G545" s="384">
        <v>53865.599999999999</v>
      </c>
      <c r="H545" s="384">
        <f t="shared" si="8"/>
        <v>100</v>
      </c>
      <c r="I545" s="376"/>
    </row>
    <row r="546" spans="1:9" s="382" customFormat="1" ht="22.5" x14ac:dyDescent="0.2">
      <c r="A546" s="383" t="s">
        <v>1764</v>
      </c>
      <c r="B546" s="297" t="s">
        <v>1556</v>
      </c>
      <c r="C546" s="298">
        <v>521</v>
      </c>
      <c r="D546" s="296">
        <v>10</v>
      </c>
      <c r="E546" s="296">
        <v>4</v>
      </c>
      <c r="F546" s="384">
        <v>53865.599999999999</v>
      </c>
      <c r="G546" s="384">
        <v>53865.599999999999</v>
      </c>
      <c r="H546" s="384">
        <f t="shared" si="8"/>
        <v>100</v>
      </c>
      <c r="I546" s="376"/>
    </row>
    <row r="547" spans="1:9" s="382" customFormat="1" ht="11.25" x14ac:dyDescent="0.2">
      <c r="A547" s="383" t="s">
        <v>1517</v>
      </c>
      <c r="B547" s="297">
        <v>1650000000</v>
      </c>
      <c r="C547" s="298"/>
      <c r="D547" s="296"/>
      <c r="E547" s="296"/>
      <c r="F547" s="384">
        <v>10026.9</v>
      </c>
      <c r="G547" s="384">
        <v>10007.6</v>
      </c>
      <c r="H547" s="384">
        <f t="shared" si="8"/>
        <v>99.807517777179399</v>
      </c>
      <c r="I547" s="376"/>
    </row>
    <row r="548" spans="1:9" s="382" customFormat="1" ht="11.25" x14ac:dyDescent="0.2">
      <c r="A548" s="383" t="s">
        <v>1518</v>
      </c>
      <c r="B548" s="297">
        <v>1650082010</v>
      </c>
      <c r="C548" s="298">
        <v>322</v>
      </c>
      <c r="D548" s="296">
        <v>10</v>
      </c>
      <c r="E548" s="296">
        <v>3</v>
      </c>
      <c r="F548" s="384">
        <v>10026.9</v>
      </c>
      <c r="G548" s="384">
        <v>10007.6</v>
      </c>
      <c r="H548" s="384">
        <f t="shared" si="8"/>
        <v>99.807517777179399</v>
      </c>
      <c r="I548" s="376"/>
    </row>
    <row r="549" spans="1:9" s="382" customFormat="1" ht="22.5" x14ac:dyDescent="0.2">
      <c r="A549" s="383" t="s">
        <v>1072</v>
      </c>
      <c r="B549" s="297">
        <v>1660000000</v>
      </c>
      <c r="C549" s="298"/>
      <c r="D549" s="296"/>
      <c r="E549" s="296"/>
      <c r="F549" s="384">
        <v>115985.3</v>
      </c>
      <c r="G549" s="384">
        <v>109760.8</v>
      </c>
      <c r="H549" s="384">
        <f t="shared" si="8"/>
        <v>94.633371642785775</v>
      </c>
      <c r="I549" s="376"/>
    </row>
    <row r="550" spans="1:9" s="382" customFormat="1" ht="11.25" x14ac:dyDescent="0.2">
      <c r="A550" s="383" t="s">
        <v>1752</v>
      </c>
      <c r="B550" s="297">
        <v>1660000310</v>
      </c>
      <c r="C550" s="298">
        <v>244</v>
      </c>
      <c r="D550" s="296">
        <v>5</v>
      </c>
      <c r="E550" s="296">
        <v>1</v>
      </c>
      <c r="F550" s="384">
        <v>4785</v>
      </c>
      <c r="G550" s="384">
        <v>806.9</v>
      </c>
      <c r="H550" s="384">
        <f t="shared" si="8"/>
        <v>16.863113897596655</v>
      </c>
      <c r="I550" s="376"/>
    </row>
    <row r="551" spans="1:9" s="382" customFormat="1" ht="22.5" x14ac:dyDescent="0.2">
      <c r="A551" s="383" t="s">
        <v>1758</v>
      </c>
      <c r="B551" s="297">
        <v>1660000310</v>
      </c>
      <c r="C551" s="298">
        <v>414</v>
      </c>
      <c r="D551" s="296">
        <v>5</v>
      </c>
      <c r="E551" s="296">
        <v>1</v>
      </c>
      <c r="F551" s="384">
        <v>98099.7</v>
      </c>
      <c r="G551" s="384">
        <v>95853.3</v>
      </c>
      <c r="H551" s="384">
        <f t="shared" si="8"/>
        <v>97.710084740320312</v>
      </c>
      <c r="I551" s="376"/>
    </row>
    <row r="552" spans="1:9" s="382" customFormat="1" ht="22.5" x14ac:dyDescent="0.2">
      <c r="A552" s="383" t="s">
        <v>1778</v>
      </c>
      <c r="B552" s="297">
        <v>1660000310</v>
      </c>
      <c r="C552" s="298">
        <v>831</v>
      </c>
      <c r="D552" s="296">
        <v>5</v>
      </c>
      <c r="E552" s="296">
        <v>1</v>
      </c>
      <c r="F552" s="384">
        <v>13100.6</v>
      </c>
      <c r="G552" s="384">
        <v>13100.6</v>
      </c>
      <c r="H552" s="384">
        <f t="shared" si="8"/>
        <v>100</v>
      </c>
      <c r="I552" s="376"/>
    </row>
    <row r="553" spans="1:9" s="380" customFormat="1" ht="21" x14ac:dyDescent="0.2">
      <c r="A553" s="280" t="s">
        <v>939</v>
      </c>
      <c r="B553" s="293">
        <v>1700000000</v>
      </c>
      <c r="C553" s="294"/>
      <c r="D553" s="296"/>
      <c r="E553" s="296"/>
      <c r="F553" s="378">
        <v>2813368.4</v>
      </c>
      <c r="G553" s="378">
        <v>2496621.6</v>
      </c>
      <c r="H553" s="378">
        <f t="shared" si="8"/>
        <v>88.741367820865563</v>
      </c>
      <c r="I553" s="379"/>
    </row>
    <row r="554" spans="1:9" s="382" customFormat="1" ht="11.25" x14ac:dyDescent="0.2">
      <c r="A554" s="383" t="s">
        <v>950</v>
      </c>
      <c r="B554" s="297">
        <v>1710000000</v>
      </c>
      <c r="C554" s="298"/>
      <c r="D554" s="296"/>
      <c r="E554" s="296"/>
      <c r="F554" s="384">
        <v>2613917</v>
      </c>
      <c r="G554" s="384">
        <v>2349472.6</v>
      </c>
      <c r="H554" s="384">
        <f t="shared" si="8"/>
        <v>89.883213583292815</v>
      </c>
      <c r="I554" s="376"/>
    </row>
    <row r="555" spans="1:9" s="382" customFormat="1" ht="11.25" x14ac:dyDescent="0.2">
      <c r="A555" s="383" t="s">
        <v>951</v>
      </c>
      <c r="B555" s="297">
        <v>1710100000</v>
      </c>
      <c r="C555" s="298"/>
      <c r="D555" s="296"/>
      <c r="E555" s="296"/>
      <c r="F555" s="384">
        <v>158715.79999999999</v>
      </c>
      <c r="G555" s="384">
        <v>113596</v>
      </c>
      <c r="H555" s="384">
        <f t="shared" si="8"/>
        <v>71.571954398994947</v>
      </c>
      <c r="I555" s="376"/>
    </row>
    <row r="556" spans="1:9" s="382" customFormat="1" ht="11.25" x14ac:dyDescent="0.2">
      <c r="A556" s="383" t="s">
        <v>1752</v>
      </c>
      <c r="B556" s="297">
        <v>1710110610</v>
      </c>
      <c r="C556" s="298">
        <v>244</v>
      </c>
      <c r="D556" s="296">
        <v>4</v>
      </c>
      <c r="E556" s="296">
        <v>9</v>
      </c>
      <c r="F556" s="384">
        <v>10242.700000000001</v>
      </c>
      <c r="G556" s="384">
        <v>4817.7</v>
      </c>
      <c r="H556" s="384">
        <f t="shared" si="8"/>
        <v>47.035449637302655</v>
      </c>
      <c r="I556" s="376"/>
    </row>
    <row r="557" spans="1:9" s="382" customFormat="1" ht="22.5" x14ac:dyDescent="0.2">
      <c r="A557" s="383" t="s">
        <v>1758</v>
      </c>
      <c r="B557" s="297">
        <v>1710110610</v>
      </c>
      <c r="C557" s="298">
        <v>414</v>
      </c>
      <c r="D557" s="296">
        <v>4</v>
      </c>
      <c r="E557" s="296">
        <v>9</v>
      </c>
      <c r="F557" s="384">
        <v>148473.1</v>
      </c>
      <c r="G557" s="384">
        <v>108778.3</v>
      </c>
      <c r="H557" s="384">
        <f t="shared" si="8"/>
        <v>73.26465198072917</v>
      </c>
      <c r="I557" s="376"/>
    </row>
    <row r="558" spans="1:9" s="382" customFormat="1" ht="11.25" x14ac:dyDescent="0.2">
      <c r="A558" s="383" t="s">
        <v>953</v>
      </c>
      <c r="B558" s="297">
        <v>1710200000</v>
      </c>
      <c r="C558" s="298"/>
      <c r="D558" s="296"/>
      <c r="E558" s="296"/>
      <c r="F558" s="384">
        <v>121991.7</v>
      </c>
      <c r="G558" s="384">
        <v>79734.899999999994</v>
      </c>
      <c r="H558" s="384">
        <f t="shared" si="8"/>
        <v>65.360922095519612</v>
      </c>
      <c r="I558" s="376"/>
    </row>
    <row r="559" spans="1:9" s="382" customFormat="1" ht="11.25" x14ac:dyDescent="0.2">
      <c r="A559" s="383" t="s">
        <v>1752</v>
      </c>
      <c r="B559" s="297">
        <v>1710210610</v>
      </c>
      <c r="C559" s="298">
        <v>244</v>
      </c>
      <c r="D559" s="296">
        <v>4</v>
      </c>
      <c r="E559" s="296">
        <v>9</v>
      </c>
      <c r="F559" s="384">
        <v>9888.1</v>
      </c>
      <c r="G559" s="384">
        <v>7345.7</v>
      </c>
      <c r="H559" s="384">
        <f t="shared" si="8"/>
        <v>74.288285919438508</v>
      </c>
      <c r="I559" s="376"/>
    </row>
    <row r="560" spans="1:9" s="382" customFormat="1" ht="22.5" x14ac:dyDescent="0.2">
      <c r="A560" s="383" t="s">
        <v>1758</v>
      </c>
      <c r="B560" s="297">
        <v>1710210610</v>
      </c>
      <c r="C560" s="298">
        <v>414</v>
      </c>
      <c r="D560" s="296">
        <v>4</v>
      </c>
      <c r="E560" s="296">
        <v>9</v>
      </c>
      <c r="F560" s="384">
        <v>112103.6</v>
      </c>
      <c r="G560" s="384">
        <v>72389.2</v>
      </c>
      <c r="H560" s="384">
        <f t="shared" si="8"/>
        <v>64.573483813187082</v>
      </c>
      <c r="I560" s="376"/>
    </row>
    <row r="561" spans="1:9" s="382" customFormat="1" ht="11.25" x14ac:dyDescent="0.2">
      <c r="A561" s="383" t="s">
        <v>955</v>
      </c>
      <c r="B561" s="297">
        <v>1710300000</v>
      </c>
      <c r="C561" s="298"/>
      <c r="D561" s="296"/>
      <c r="E561" s="296"/>
      <c r="F561" s="384">
        <v>36200</v>
      </c>
      <c r="G561" s="384">
        <v>35942.9</v>
      </c>
      <c r="H561" s="384">
        <f t="shared" si="8"/>
        <v>99.289779005524863</v>
      </c>
      <c r="I561" s="376"/>
    </row>
    <row r="562" spans="1:9" s="382" customFormat="1" ht="11.25" x14ac:dyDescent="0.2">
      <c r="A562" s="383" t="s">
        <v>1752</v>
      </c>
      <c r="B562" s="297">
        <v>1710310610</v>
      </c>
      <c r="C562" s="298">
        <v>244</v>
      </c>
      <c r="D562" s="296">
        <v>4</v>
      </c>
      <c r="E562" s="296">
        <v>9</v>
      </c>
      <c r="F562" s="384">
        <v>36200</v>
      </c>
      <c r="G562" s="384">
        <v>35942.9</v>
      </c>
      <c r="H562" s="384">
        <f t="shared" si="8"/>
        <v>99.289779005524863</v>
      </c>
      <c r="I562" s="376"/>
    </row>
    <row r="563" spans="1:9" s="382" customFormat="1" ht="11.25" x14ac:dyDescent="0.2">
      <c r="A563" s="383" t="s">
        <v>957</v>
      </c>
      <c r="B563" s="297">
        <v>1710400000</v>
      </c>
      <c r="C563" s="298"/>
      <c r="D563" s="296"/>
      <c r="E563" s="296"/>
      <c r="F563" s="384">
        <v>759317.9</v>
      </c>
      <c r="G563" s="384">
        <v>593215.6</v>
      </c>
      <c r="H563" s="384">
        <f t="shared" si="8"/>
        <v>78.12480121962092</v>
      </c>
      <c r="I563" s="376"/>
    </row>
    <row r="564" spans="1:9" s="382" customFormat="1" ht="11.25" x14ac:dyDescent="0.2">
      <c r="A564" s="383" t="s">
        <v>1752</v>
      </c>
      <c r="B564" s="297">
        <v>1710410610</v>
      </c>
      <c r="C564" s="298">
        <v>244</v>
      </c>
      <c r="D564" s="296">
        <v>4</v>
      </c>
      <c r="E564" s="296">
        <v>9</v>
      </c>
      <c r="F564" s="384">
        <v>759317.9</v>
      </c>
      <c r="G564" s="384">
        <v>593215.6</v>
      </c>
      <c r="H564" s="384">
        <f t="shared" si="8"/>
        <v>78.12480121962092</v>
      </c>
      <c r="I564" s="376"/>
    </row>
    <row r="565" spans="1:9" s="382" customFormat="1" ht="22.5" x14ac:dyDescent="0.2">
      <c r="A565" s="383" t="s">
        <v>959</v>
      </c>
      <c r="B565" s="297">
        <v>1710500000</v>
      </c>
      <c r="C565" s="298"/>
      <c r="D565" s="296"/>
      <c r="E565" s="296"/>
      <c r="F565" s="384">
        <v>29352.400000000001</v>
      </c>
      <c r="G565" s="384">
        <v>28686.400000000001</v>
      </c>
      <c r="H565" s="384">
        <f t="shared" si="8"/>
        <v>97.731020291356074</v>
      </c>
      <c r="I565" s="376"/>
    </row>
    <row r="566" spans="1:9" s="382" customFormat="1" ht="22.5" x14ac:dyDescent="0.2">
      <c r="A566" s="383" t="s">
        <v>1771</v>
      </c>
      <c r="B566" s="297">
        <v>1710510610</v>
      </c>
      <c r="C566" s="298">
        <v>243</v>
      </c>
      <c r="D566" s="296">
        <v>4</v>
      </c>
      <c r="E566" s="296">
        <v>9</v>
      </c>
      <c r="F566" s="384">
        <v>28853.5</v>
      </c>
      <c r="G566" s="384">
        <v>28388.9</v>
      </c>
      <c r="H566" s="384">
        <f t="shared" si="8"/>
        <v>98.389796731765642</v>
      </c>
      <c r="I566" s="376"/>
    </row>
    <row r="567" spans="1:9" s="382" customFormat="1" ht="11.25" x14ac:dyDescent="0.2">
      <c r="A567" s="383" t="s">
        <v>1752</v>
      </c>
      <c r="B567" s="297">
        <v>1710510610</v>
      </c>
      <c r="C567" s="298">
        <v>244</v>
      </c>
      <c r="D567" s="296">
        <v>4</v>
      </c>
      <c r="E567" s="296">
        <v>9</v>
      </c>
      <c r="F567" s="384">
        <v>498.9</v>
      </c>
      <c r="G567" s="384">
        <v>297.5</v>
      </c>
      <c r="H567" s="384">
        <f t="shared" si="8"/>
        <v>59.631188614952904</v>
      </c>
      <c r="I567" s="376"/>
    </row>
    <row r="568" spans="1:9" s="382" customFormat="1" ht="11.25" x14ac:dyDescent="0.2">
      <c r="A568" s="383" t="s">
        <v>961</v>
      </c>
      <c r="B568" s="297">
        <v>1710600000</v>
      </c>
      <c r="C568" s="298"/>
      <c r="D568" s="296"/>
      <c r="E568" s="296"/>
      <c r="F568" s="384">
        <v>230175.8</v>
      </c>
      <c r="G568" s="384">
        <v>228407.5</v>
      </c>
      <c r="H568" s="384">
        <f t="shared" si="8"/>
        <v>99.231761114765334</v>
      </c>
      <c r="I568" s="376"/>
    </row>
    <row r="569" spans="1:9" s="382" customFormat="1" ht="11.25" x14ac:dyDescent="0.2">
      <c r="A569" s="383" t="s">
        <v>1752</v>
      </c>
      <c r="B569" s="297">
        <v>1710610610</v>
      </c>
      <c r="C569" s="298">
        <v>244</v>
      </c>
      <c r="D569" s="296">
        <v>4</v>
      </c>
      <c r="E569" s="296">
        <v>9</v>
      </c>
      <c r="F569" s="384">
        <v>230175.8</v>
      </c>
      <c r="G569" s="384">
        <v>228407.5</v>
      </c>
      <c r="H569" s="384">
        <f t="shared" si="8"/>
        <v>99.231761114765334</v>
      </c>
      <c r="I569" s="376"/>
    </row>
    <row r="570" spans="1:9" s="382" customFormat="1" ht="11.25" x14ac:dyDescent="0.2">
      <c r="A570" s="383" t="s">
        <v>963</v>
      </c>
      <c r="B570" s="297">
        <v>1710900000</v>
      </c>
      <c r="C570" s="298"/>
      <c r="D570" s="296"/>
      <c r="E570" s="296"/>
      <c r="F570" s="384">
        <v>6100.3</v>
      </c>
      <c r="G570" s="384">
        <v>5969.7</v>
      </c>
      <c r="H570" s="384">
        <f t="shared" si="8"/>
        <v>97.859121682540192</v>
      </c>
      <c r="I570" s="376"/>
    </row>
    <row r="571" spans="1:9" s="382" customFormat="1" ht="11.25" x14ac:dyDescent="0.2">
      <c r="A571" s="383" t="s">
        <v>1752</v>
      </c>
      <c r="B571" s="297">
        <v>1710910610</v>
      </c>
      <c r="C571" s="298">
        <v>244</v>
      </c>
      <c r="D571" s="296">
        <v>4</v>
      </c>
      <c r="E571" s="296">
        <v>9</v>
      </c>
      <c r="F571" s="384">
        <v>6100.3</v>
      </c>
      <c r="G571" s="384">
        <v>5969.7</v>
      </c>
      <c r="H571" s="384">
        <f t="shared" si="8"/>
        <v>97.859121682540192</v>
      </c>
      <c r="I571" s="376"/>
    </row>
    <row r="572" spans="1:9" s="382" customFormat="1" ht="22.5" x14ac:dyDescent="0.2">
      <c r="A572" s="383" t="s">
        <v>965</v>
      </c>
      <c r="B572" s="297">
        <v>1711000000</v>
      </c>
      <c r="C572" s="298"/>
      <c r="D572" s="296"/>
      <c r="E572" s="296"/>
      <c r="F572" s="384">
        <v>2100</v>
      </c>
      <c r="G572" s="384">
        <v>787</v>
      </c>
      <c r="H572" s="384">
        <f t="shared" si="8"/>
        <v>37.476190476190474</v>
      </c>
      <c r="I572" s="376"/>
    </row>
    <row r="573" spans="1:9" s="382" customFormat="1" ht="11.25" x14ac:dyDescent="0.2">
      <c r="A573" s="383" t="s">
        <v>1752</v>
      </c>
      <c r="B573" s="297">
        <v>1711010610</v>
      </c>
      <c r="C573" s="298">
        <v>244</v>
      </c>
      <c r="D573" s="296">
        <v>4</v>
      </c>
      <c r="E573" s="296">
        <v>9</v>
      </c>
      <c r="F573" s="384">
        <v>2100</v>
      </c>
      <c r="G573" s="384">
        <v>787</v>
      </c>
      <c r="H573" s="384">
        <f t="shared" si="8"/>
        <v>37.476190476190474</v>
      </c>
      <c r="I573" s="376"/>
    </row>
    <row r="574" spans="1:9" s="382" customFormat="1" ht="22.5" x14ac:dyDescent="0.2">
      <c r="A574" s="383" t="s">
        <v>967</v>
      </c>
      <c r="B574" s="297">
        <v>1711100000</v>
      </c>
      <c r="C574" s="298"/>
      <c r="D574" s="296"/>
      <c r="E574" s="296"/>
      <c r="F574" s="384">
        <v>1500</v>
      </c>
      <c r="G574" s="384">
        <v>1300.5999999999999</v>
      </c>
      <c r="H574" s="384">
        <f t="shared" si="8"/>
        <v>86.706666666666663</v>
      </c>
      <c r="I574" s="376"/>
    </row>
    <row r="575" spans="1:9" s="382" customFormat="1" ht="11.25" x14ac:dyDescent="0.2">
      <c r="A575" s="383" t="s">
        <v>1752</v>
      </c>
      <c r="B575" s="297">
        <v>1711110610</v>
      </c>
      <c r="C575" s="298">
        <v>244</v>
      </c>
      <c r="D575" s="296">
        <v>4</v>
      </c>
      <c r="E575" s="296">
        <v>9</v>
      </c>
      <c r="F575" s="384">
        <v>1500</v>
      </c>
      <c r="G575" s="384">
        <v>1300.5999999999999</v>
      </c>
      <c r="H575" s="384">
        <f t="shared" si="8"/>
        <v>86.706666666666663</v>
      </c>
      <c r="I575" s="376"/>
    </row>
    <row r="576" spans="1:9" s="382" customFormat="1" ht="11.25" x14ac:dyDescent="0.2">
      <c r="A576" s="383" t="s">
        <v>969</v>
      </c>
      <c r="B576" s="297">
        <v>1711200000</v>
      </c>
      <c r="C576" s="298"/>
      <c r="D576" s="296"/>
      <c r="E576" s="296"/>
      <c r="F576" s="384">
        <v>145967</v>
      </c>
      <c r="G576" s="384">
        <v>143581.1</v>
      </c>
      <c r="H576" s="384">
        <f t="shared" si="8"/>
        <v>98.365452465283255</v>
      </c>
      <c r="I576" s="376"/>
    </row>
    <row r="577" spans="1:9" s="382" customFormat="1" ht="11.25" x14ac:dyDescent="0.2">
      <c r="A577" s="383" t="s">
        <v>1768</v>
      </c>
      <c r="B577" s="297">
        <v>1711240590</v>
      </c>
      <c r="C577" s="298">
        <v>111</v>
      </c>
      <c r="D577" s="296">
        <v>4</v>
      </c>
      <c r="E577" s="296">
        <v>9</v>
      </c>
      <c r="F577" s="384">
        <v>30884.7</v>
      </c>
      <c r="G577" s="384">
        <v>30845.5</v>
      </c>
      <c r="H577" s="384">
        <f t="shared" si="8"/>
        <v>99.873076312866885</v>
      </c>
      <c r="I577" s="376"/>
    </row>
    <row r="578" spans="1:9" s="382" customFormat="1" ht="11.25" x14ac:dyDescent="0.2">
      <c r="A578" s="383" t="s">
        <v>1769</v>
      </c>
      <c r="B578" s="297">
        <v>1711240590</v>
      </c>
      <c r="C578" s="298">
        <v>112</v>
      </c>
      <c r="D578" s="296">
        <v>4</v>
      </c>
      <c r="E578" s="296">
        <v>9</v>
      </c>
      <c r="F578" s="384">
        <v>2828.4</v>
      </c>
      <c r="G578" s="384">
        <v>2817</v>
      </c>
      <c r="H578" s="384">
        <f t="shared" si="8"/>
        <v>99.59694526941027</v>
      </c>
      <c r="I578" s="376"/>
    </row>
    <row r="579" spans="1:9" s="382" customFormat="1" ht="22.5" x14ac:dyDescent="0.2">
      <c r="A579" s="383" t="s">
        <v>1770</v>
      </c>
      <c r="B579" s="297">
        <v>1711240590</v>
      </c>
      <c r="C579" s="298">
        <v>119</v>
      </c>
      <c r="D579" s="296">
        <v>4</v>
      </c>
      <c r="E579" s="296">
        <v>9</v>
      </c>
      <c r="F579" s="384">
        <v>9327.2000000000007</v>
      </c>
      <c r="G579" s="384">
        <v>9327.2000000000007</v>
      </c>
      <c r="H579" s="384">
        <f t="shared" si="8"/>
        <v>100</v>
      </c>
      <c r="I579" s="376"/>
    </row>
    <row r="580" spans="1:9" s="382" customFormat="1" ht="11.25" x14ac:dyDescent="0.2">
      <c r="A580" s="383" t="s">
        <v>1765</v>
      </c>
      <c r="B580" s="297">
        <v>1711240590</v>
      </c>
      <c r="C580" s="298">
        <v>242</v>
      </c>
      <c r="D580" s="296">
        <v>4</v>
      </c>
      <c r="E580" s="296">
        <v>9</v>
      </c>
      <c r="F580" s="384">
        <v>2333</v>
      </c>
      <c r="G580" s="384">
        <v>2133</v>
      </c>
      <c r="H580" s="384">
        <f t="shared" si="8"/>
        <v>91.427346763823408</v>
      </c>
      <c r="I580" s="376"/>
    </row>
    <row r="581" spans="1:9" s="382" customFormat="1" ht="11.25" x14ac:dyDescent="0.2">
      <c r="A581" s="383" t="s">
        <v>1752</v>
      </c>
      <c r="B581" s="297">
        <v>1711240590</v>
      </c>
      <c r="C581" s="298">
        <v>244</v>
      </c>
      <c r="D581" s="296">
        <v>4</v>
      </c>
      <c r="E581" s="296">
        <v>9</v>
      </c>
      <c r="F581" s="384">
        <v>39358.400000000001</v>
      </c>
      <c r="G581" s="384">
        <v>37659.1</v>
      </c>
      <c r="H581" s="384">
        <f t="shared" si="8"/>
        <v>95.682497255986007</v>
      </c>
      <c r="I581" s="376"/>
    </row>
    <row r="582" spans="1:9" s="382" customFormat="1" ht="22.5" x14ac:dyDescent="0.2">
      <c r="A582" s="383" t="s">
        <v>1758</v>
      </c>
      <c r="B582" s="297">
        <v>1711240590</v>
      </c>
      <c r="C582" s="298">
        <v>414</v>
      </c>
      <c r="D582" s="296">
        <v>4</v>
      </c>
      <c r="E582" s="296">
        <v>9</v>
      </c>
      <c r="F582" s="384">
        <v>8951</v>
      </c>
      <c r="G582" s="384">
        <v>8951</v>
      </c>
      <c r="H582" s="384">
        <f t="shared" si="8"/>
        <v>100</v>
      </c>
      <c r="I582" s="376"/>
    </row>
    <row r="583" spans="1:9" s="382" customFormat="1" ht="22.5" x14ac:dyDescent="0.2">
      <c r="A583" s="383" t="s">
        <v>1778</v>
      </c>
      <c r="B583" s="297">
        <v>1711240590</v>
      </c>
      <c r="C583" s="298">
        <v>831</v>
      </c>
      <c r="D583" s="296">
        <v>4</v>
      </c>
      <c r="E583" s="296">
        <v>9</v>
      </c>
      <c r="F583" s="384">
        <v>220</v>
      </c>
      <c r="G583" s="384">
        <v>2</v>
      </c>
      <c r="H583" s="384">
        <f t="shared" si="8"/>
        <v>0.90909090909090906</v>
      </c>
      <c r="I583" s="376"/>
    </row>
    <row r="584" spans="1:9" s="382" customFormat="1" ht="11.25" x14ac:dyDescent="0.2">
      <c r="A584" s="383" t="s">
        <v>1772</v>
      </c>
      <c r="B584" s="297">
        <v>1711240590</v>
      </c>
      <c r="C584" s="298">
        <v>851</v>
      </c>
      <c r="D584" s="296">
        <v>4</v>
      </c>
      <c r="E584" s="296">
        <v>9</v>
      </c>
      <c r="F584" s="384">
        <v>49341.3</v>
      </c>
      <c r="G584" s="384">
        <v>49341.3</v>
      </c>
      <c r="H584" s="384">
        <f t="shared" si="8"/>
        <v>100</v>
      </c>
      <c r="I584" s="376"/>
    </row>
    <row r="585" spans="1:9" s="382" customFormat="1" ht="11.25" x14ac:dyDescent="0.2">
      <c r="A585" s="383" t="s">
        <v>1773</v>
      </c>
      <c r="B585" s="297">
        <v>1711240590</v>
      </c>
      <c r="C585" s="298">
        <v>852</v>
      </c>
      <c r="D585" s="296">
        <v>4</v>
      </c>
      <c r="E585" s="296">
        <v>9</v>
      </c>
      <c r="F585" s="384">
        <v>223</v>
      </c>
      <c r="G585" s="384">
        <v>5</v>
      </c>
      <c r="H585" s="384">
        <f t="shared" si="8"/>
        <v>2.2421524663677128</v>
      </c>
      <c r="I585" s="376"/>
    </row>
    <row r="586" spans="1:9" s="382" customFormat="1" ht="11.25" x14ac:dyDescent="0.2">
      <c r="A586" s="383" t="s">
        <v>1774</v>
      </c>
      <c r="B586" s="297">
        <v>1711240590</v>
      </c>
      <c r="C586" s="298">
        <v>853</v>
      </c>
      <c r="D586" s="296">
        <v>4</v>
      </c>
      <c r="E586" s="296">
        <v>9</v>
      </c>
      <c r="F586" s="384">
        <v>2500</v>
      </c>
      <c r="G586" s="384">
        <v>2500</v>
      </c>
      <c r="H586" s="384">
        <f t="shared" si="8"/>
        <v>100</v>
      </c>
      <c r="I586" s="376"/>
    </row>
    <row r="587" spans="1:9" s="382" customFormat="1" ht="11.25" x14ac:dyDescent="0.2">
      <c r="A587" s="383" t="s">
        <v>971</v>
      </c>
      <c r="B587" s="297">
        <v>1711300000</v>
      </c>
      <c r="C587" s="298"/>
      <c r="D587" s="296"/>
      <c r="E587" s="296"/>
      <c r="F587" s="384">
        <v>45787.6</v>
      </c>
      <c r="G587" s="384">
        <v>45787.6</v>
      </c>
      <c r="H587" s="384">
        <f t="shared" si="8"/>
        <v>100</v>
      </c>
      <c r="I587" s="376"/>
    </row>
    <row r="588" spans="1:9" s="382" customFormat="1" ht="11.25" x14ac:dyDescent="0.2">
      <c r="A588" s="383" t="s">
        <v>1752</v>
      </c>
      <c r="B588" s="297">
        <v>1711310400</v>
      </c>
      <c r="C588" s="298">
        <v>244</v>
      </c>
      <c r="D588" s="296">
        <v>4</v>
      </c>
      <c r="E588" s="296">
        <v>9</v>
      </c>
      <c r="F588" s="384">
        <v>45787.6</v>
      </c>
      <c r="G588" s="384">
        <v>45787.6</v>
      </c>
      <c r="H588" s="384">
        <f t="shared" si="8"/>
        <v>100</v>
      </c>
      <c r="I588" s="376"/>
    </row>
    <row r="589" spans="1:9" s="382" customFormat="1" ht="11.25" x14ac:dyDescent="0.2">
      <c r="A589" s="383" t="s">
        <v>973</v>
      </c>
      <c r="B589" s="297">
        <v>1711400000</v>
      </c>
      <c r="C589" s="298"/>
      <c r="D589" s="296"/>
      <c r="E589" s="296"/>
      <c r="F589" s="384">
        <v>154708.5</v>
      </c>
      <c r="G589" s="384">
        <v>150463.29999999999</v>
      </c>
      <c r="H589" s="384">
        <f t="shared" si="8"/>
        <v>97.256000801507341</v>
      </c>
      <c r="I589" s="376"/>
    </row>
    <row r="590" spans="1:9" s="382" customFormat="1" ht="22.5" x14ac:dyDescent="0.2">
      <c r="A590" s="383" t="s">
        <v>1789</v>
      </c>
      <c r="B590" s="297">
        <v>1711475050</v>
      </c>
      <c r="C590" s="298">
        <v>522</v>
      </c>
      <c r="D590" s="296">
        <v>4</v>
      </c>
      <c r="E590" s="296">
        <v>9</v>
      </c>
      <c r="F590" s="384">
        <v>154708.5</v>
      </c>
      <c r="G590" s="384">
        <v>150463.29999999999</v>
      </c>
      <c r="H590" s="384">
        <f t="shared" si="8"/>
        <v>97.256000801507341</v>
      </c>
      <c r="I590" s="376"/>
    </row>
    <row r="591" spans="1:9" s="382" customFormat="1" ht="11.25" x14ac:dyDescent="0.2">
      <c r="A591" s="383" t="s">
        <v>975</v>
      </c>
      <c r="B591" s="297" t="s">
        <v>976</v>
      </c>
      <c r="C591" s="298"/>
      <c r="D591" s="296"/>
      <c r="E591" s="296"/>
      <c r="F591" s="384">
        <v>922000</v>
      </c>
      <c r="G591" s="384">
        <v>922000</v>
      </c>
      <c r="H591" s="384">
        <f t="shared" si="8"/>
        <v>100</v>
      </c>
      <c r="I591" s="376"/>
    </row>
    <row r="592" spans="1:9" s="382" customFormat="1" ht="22.5" x14ac:dyDescent="0.2">
      <c r="A592" s="383" t="s">
        <v>1758</v>
      </c>
      <c r="B592" s="297" t="s">
        <v>978</v>
      </c>
      <c r="C592" s="298">
        <v>414</v>
      </c>
      <c r="D592" s="296">
        <v>4</v>
      </c>
      <c r="E592" s="296">
        <v>9</v>
      </c>
      <c r="F592" s="384">
        <v>328575</v>
      </c>
      <c r="G592" s="384">
        <v>328575</v>
      </c>
      <c r="H592" s="384">
        <f t="shared" ref="H592:H655" si="9">+G592/F592*100</f>
        <v>100</v>
      </c>
      <c r="I592" s="376"/>
    </row>
    <row r="593" spans="1:9" s="382" customFormat="1" ht="11.25" x14ac:dyDescent="0.2">
      <c r="A593" s="383" t="s">
        <v>333</v>
      </c>
      <c r="B593" s="297" t="s">
        <v>978</v>
      </c>
      <c r="C593" s="298">
        <v>540</v>
      </c>
      <c r="D593" s="296">
        <v>4</v>
      </c>
      <c r="E593" s="296">
        <v>9</v>
      </c>
      <c r="F593" s="384">
        <v>377425</v>
      </c>
      <c r="G593" s="384">
        <v>377425</v>
      </c>
      <c r="H593" s="384">
        <f t="shared" si="9"/>
        <v>100</v>
      </c>
      <c r="I593" s="376"/>
    </row>
    <row r="594" spans="1:9" s="382" customFormat="1" ht="22.5" x14ac:dyDescent="0.2">
      <c r="A594" s="383" t="s">
        <v>1758</v>
      </c>
      <c r="B594" s="297" t="s">
        <v>980</v>
      </c>
      <c r="C594" s="298">
        <v>414</v>
      </c>
      <c r="D594" s="296">
        <v>4</v>
      </c>
      <c r="E594" s="296">
        <v>9</v>
      </c>
      <c r="F594" s="384">
        <v>108000</v>
      </c>
      <c r="G594" s="384">
        <v>108000</v>
      </c>
      <c r="H594" s="384">
        <f t="shared" si="9"/>
        <v>100</v>
      </c>
      <c r="I594" s="376"/>
    </row>
    <row r="595" spans="1:9" s="382" customFormat="1" ht="11.25" x14ac:dyDescent="0.2">
      <c r="A595" s="383" t="s">
        <v>333</v>
      </c>
      <c r="B595" s="297" t="s">
        <v>980</v>
      </c>
      <c r="C595" s="298">
        <v>540</v>
      </c>
      <c r="D595" s="296">
        <v>4</v>
      </c>
      <c r="E595" s="296">
        <v>9</v>
      </c>
      <c r="F595" s="384">
        <v>108000</v>
      </c>
      <c r="G595" s="384">
        <v>108000</v>
      </c>
      <c r="H595" s="384">
        <f t="shared" si="9"/>
        <v>100</v>
      </c>
      <c r="I595" s="376"/>
    </row>
    <row r="596" spans="1:9" s="382" customFormat="1" ht="11.25" x14ac:dyDescent="0.2">
      <c r="A596" s="383" t="s">
        <v>940</v>
      </c>
      <c r="B596" s="297">
        <v>1720000000</v>
      </c>
      <c r="C596" s="298"/>
      <c r="D596" s="296"/>
      <c r="E596" s="296"/>
      <c r="F596" s="384">
        <v>37847.800000000003</v>
      </c>
      <c r="G596" s="384">
        <v>37847.800000000003</v>
      </c>
      <c r="H596" s="384">
        <f t="shared" si="9"/>
        <v>100</v>
      </c>
      <c r="I596" s="376"/>
    </row>
    <row r="597" spans="1:9" s="382" customFormat="1" ht="11.25" x14ac:dyDescent="0.2">
      <c r="A597" s="383" t="s">
        <v>941</v>
      </c>
      <c r="B597" s="297">
        <v>1720100000</v>
      </c>
      <c r="C597" s="298"/>
      <c r="D597" s="296"/>
      <c r="E597" s="296"/>
      <c r="F597" s="384">
        <v>30285.599999999999</v>
      </c>
      <c r="G597" s="384">
        <v>30285.599999999999</v>
      </c>
      <c r="H597" s="384">
        <f t="shared" si="9"/>
        <v>100</v>
      </c>
      <c r="I597" s="376"/>
    </row>
    <row r="598" spans="1:9" s="382" customFormat="1" ht="33.75" x14ac:dyDescent="0.2">
      <c r="A598" s="383" t="s">
        <v>1755</v>
      </c>
      <c r="B598" s="297">
        <v>1720160320</v>
      </c>
      <c r="C598" s="298">
        <v>813</v>
      </c>
      <c r="D598" s="296">
        <v>4</v>
      </c>
      <c r="E598" s="296">
        <v>8</v>
      </c>
      <c r="F598" s="384">
        <v>30285.599999999999</v>
      </c>
      <c r="G598" s="384">
        <v>30285.599999999999</v>
      </c>
      <c r="H598" s="384">
        <f t="shared" si="9"/>
        <v>100</v>
      </c>
      <c r="I598" s="376"/>
    </row>
    <row r="599" spans="1:9" s="382" customFormat="1" ht="11.25" x14ac:dyDescent="0.2">
      <c r="A599" s="383" t="s">
        <v>943</v>
      </c>
      <c r="B599" s="297">
        <v>1720200000</v>
      </c>
      <c r="C599" s="298"/>
      <c r="D599" s="296"/>
      <c r="E599" s="296"/>
      <c r="F599" s="384">
        <v>7562.2</v>
      </c>
      <c r="G599" s="384">
        <v>7562.2</v>
      </c>
      <c r="H599" s="384">
        <f t="shared" si="9"/>
        <v>100</v>
      </c>
      <c r="I599" s="376"/>
    </row>
    <row r="600" spans="1:9" s="382" customFormat="1" ht="11.25" x14ac:dyDescent="0.2">
      <c r="A600" s="383" t="s">
        <v>1752</v>
      </c>
      <c r="B600" s="297">
        <v>1720265090</v>
      </c>
      <c r="C600" s="298">
        <v>244</v>
      </c>
      <c r="D600" s="296">
        <v>4</v>
      </c>
      <c r="E600" s="296">
        <v>8</v>
      </c>
      <c r="F600" s="384">
        <v>526.6</v>
      </c>
      <c r="G600" s="384">
        <v>526.6</v>
      </c>
      <c r="H600" s="384">
        <f t="shared" si="9"/>
        <v>100</v>
      </c>
      <c r="I600" s="376"/>
    </row>
    <row r="601" spans="1:9" s="382" customFormat="1" ht="33.75" x14ac:dyDescent="0.2">
      <c r="A601" s="383" t="s">
        <v>1755</v>
      </c>
      <c r="B601" s="297">
        <v>1720265090</v>
      </c>
      <c r="C601" s="298">
        <v>813</v>
      </c>
      <c r="D601" s="296">
        <v>4</v>
      </c>
      <c r="E601" s="296">
        <v>8</v>
      </c>
      <c r="F601" s="384">
        <v>7035.6</v>
      </c>
      <c r="G601" s="384">
        <v>7035.6</v>
      </c>
      <c r="H601" s="384">
        <f t="shared" si="9"/>
        <v>100</v>
      </c>
      <c r="I601" s="376"/>
    </row>
    <row r="602" spans="1:9" s="382" customFormat="1" ht="11.25" x14ac:dyDescent="0.2">
      <c r="A602" s="383" t="s">
        <v>981</v>
      </c>
      <c r="B602" s="297">
        <v>1730000000</v>
      </c>
      <c r="C602" s="298"/>
      <c r="D602" s="296"/>
      <c r="E602" s="296"/>
      <c r="F602" s="384">
        <v>161603.6</v>
      </c>
      <c r="G602" s="384">
        <v>109301.2</v>
      </c>
      <c r="H602" s="384">
        <f t="shared" si="9"/>
        <v>67.635374459479863</v>
      </c>
      <c r="I602" s="376"/>
    </row>
    <row r="603" spans="1:9" s="382" customFormat="1" ht="22.5" x14ac:dyDescent="0.2">
      <c r="A603" s="383" t="s">
        <v>982</v>
      </c>
      <c r="B603" s="297">
        <v>1730100000</v>
      </c>
      <c r="C603" s="298"/>
      <c r="D603" s="296"/>
      <c r="E603" s="296"/>
      <c r="F603" s="384">
        <v>125769</v>
      </c>
      <c r="G603" s="384">
        <v>73466.600000000006</v>
      </c>
      <c r="H603" s="384">
        <f t="shared" si="9"/>
        <v>58.413917579053667</v>
      </c>
      <c r="I603" s="376"/>
    </row>
    <row r="604" spans="1:9" s="382" customFormat="1" ht="11.25" x14ac:dyDescent="0.2">
      <c r="A604" s="383" t="s">
        <v>1752</v>
      </c>
      <c r="B604" s="297">
        <v>1730160310</v>
      </c>
      <c r="C604" s="298">
        <v>244</v>
      </c>
      <c r="D604" s="296">
        <v>4</v>
      </c>
      <c r="E604" s="296">
        <v>9</v>
      </c>
      <c r="F604" s="384">
        <v>89365.1</v>
      </c>
      <c r="G604" s="384">
        <v>37062.699999999997</v>
      </c>
      <c r="H604" s="384">
        <f t="shared" si="9"/>
        <v>41.473349215745294</v>
      </c>
      <c r="I604" s="376"/>
    </row>
    <row r="605" spans="1:9" s="382" customFormat="1" ht="33.75" x14ac:dyDescent="0.2">
      <c r="A605" s="383" t="s">
        <v>1755</v>
      </c>
      <c r="B605" s="297">
        <v>1730160310</v>
      </c>
      <c r="C605" s="298">
        <v>813</v>
      </c>
      <c r="D605" s="296">
        <v>4</v>
      </c>
      <c r="E605" s="296">
        <v>9</v>
      </c>
      <c r="F605" s="384">
        <v>36403.9</v>
      </c>
      <c r="G605" s="384">
        <v>36403.9</v>
      </c>
      <c r="H605" s="384">
        <f t="shared" si="9"/>
        <v>100</v>
      </c>
      <c r="I605" s="376"/>
    </row>
    <row r="606" spans="1:9" s="382" customFormat="1" ht="22.5" x14ac:dyDescent="0.2">
      <c r="A606" s="383" t="s">
        <v>984</v>
      </c>
      <c r="B606" s="297">
        <v>1730300000</v>
      </c>
      <c r="C606" s="298"/>
      <c r="D606" s="296"/>
      <c r="E606" s="296"/>
      <c r="F606" s="384">
        <v>35834.6</v>
      </c>
      <c r="G606" s="384">
        <v>35834.6</v>
      </c>
      <c r="H606" s="384">
        <f t="shared" si="9"/>
        <v>100</v>
      </c>
      <c r="I606" s="376"/>
    </row>
    <row r="607" spans="1:9" s="382" customFormat="1" ht="11.25" x14ac:dyDescent="0.2">
      <c r="A607" s="383" t="s">
        <v>1752</v>
      </c>
      <c r="B607" s="297">
        <v>1730310640</v>
      </c>
      <c r="C607" s="298">
        <v>244</v>
      </c>
      <c r="D607" s="296">
        <v>4</v>
      </c>
      <c r="E607" s="296">
        <v>9</v>
      </c>
      <c r="F607" s="384">
        <v>35834.6</v>
      </c>
      <c r="G607" s="384">
        <v>35834.6</v>
      </c>
      <c r="H607" s="384">
        <f t="shared" si="9"/>
        <v>100</v>
      </c>
      <c r="I607" s="376"/>
    </row>
    <row r="608" spans="1:9" s="380" customFormat="1" ht="31.5" x14ac:dyDescent="0.2">
      <c r="A608" s="280" t="s">
        <v>849</v>
      </c>
      <c r="B608" s="293">
        <v>1800000000</v>
      </c>
      <c r="C608" s="294"/>
      <c r="D608" s="296"/>
      <c r="E608" s="296"/>
      <c r="F608" s="378">
        <v>922900.1</v>
      </c>
      <c r="G608" s="378">
        <v>908788</v>
      </c>
      <c r="H608" s="378">
        <f t="shared" si="9"/>
        <v>98.470896254101618</v>
      </c>
      <c r="I608" s="379"/>
    </row>
    <row r="609" spans="1:9" s="382" customFormat="1" ht="11.25" x14ac:dyDescent="0.2">
      <c r="A609" s="383" t="s">
        <v>850</v>
      </c>
      <c r="B609" s="297">
        <v>1850000000</v>
      </c>
      <c r="C609" s="298"/>
      <c r="D609" s="296"/>
      <c r="E609" s="296"/>
      <c r="F609" s="384">
        <v>470584.8</v>
      </c>
      <c r="G609" s="384">
        <v>465070.4</v>
      </c>
      <c r="H609" s="384">
        <f t="shared" si="9"/>
        <v>98.828181445724567</v>
      </c>
      <c r="I609" s="376"/>
    </row>
    <row r="610" spans="1:9" s="382" customFormat="1" ht="22.5" x14ac:dyDescent="0.2">
      <c r="A610" s="383" t="s">
        <v>851</v>
      </c>
      <c r="B610" s="297">
        <v>1850100000</v>
      </c>
      <c r="C610" s="298"/>
      <c r="D610" s="296"/>
      <c r="E610" s="296"/>
      <c r="F610" s="384">
        <v>1152.2</v>
      </c>
      <c r="G610" s="384">
        <v>1152.2</v>
      </c>
      <c r="H610" s="384">
        <f t="shared" si="9"/>
        <v>100</v>
      </c>
      <c r="I610" s="376"/>
    </row>
    <row r="611" spans="1:9" s="382" customFormat="1" ht="33.75" x14ac:dyDescent="0.2">
      <c r="A611" s="383" t="s">
        <v>1755</v>
      </c>
      <c r="B611" s="297">
        <v>1850160410</v>
      </c>
      <c r="C611" s="298">
        <v>813</v>
      </c>
      <c r="D611" s="296">
        <v>4</v>
      </c>
      <c r="E611" s="296">
        <v>5</v>
      </c>
      <c r="F611" s="384">
        <v>1152.2</v>
      </c>
      <c r="G611" s="384">
        <v>1152.2</v>
      </c>
      <c r="H611" s="384">
        <f t="shared" si="9"/>
        <v>100</v>
      </c>
      <c r="I611" s="376"/>
    </row>
    <row r="612" spans="1:9" s="382" customFormat="1" ht="22.5" x14ac:dyDescent="0.2">
      <c r="A612" s="383" t="s">
        <v>853</v>
      </c>
      <c r="B612" s="297">
        <v>1850200000</v>
      </c>
      <c r="C612" s="298"/>
      <c r="D612" s="296"/>
      <c r="E612" s="296"/>
      <c r="F612" s="384">
        <v>279889.59999999998</v>
      </c>
      <c r="G612" s="384">
        <v>279889.59999999998</v>
      </c>
      <c r="H612" s="384">
        <f t="shared" si="9"/>
        <v>100</v>
      </c>
      <c r="I612" s="376"/>
    </row>
    <row r="613" spans="1:9" s="382" customFormat="1" ht="11.25" x14ac:dyDescent="0.2">
      <c r="A613" s="383" t="s">
        <v>1792</v>
      </c>
      <c r="B613" s="297" t="s">
        <v>855</v>
      </c>
      <c r="C613" s="298">
        <v>632</v>
      </c>
      <c r="D613" s="296">
        <v>4</v>
      </c>
      <c r="E613" s="296">
        <v>5</v>
      </c>
      <c r="F613" s="384">
        <v>12160.6</v>
      </c>
      <c r="G613" s="384">
        <v>12160.6</v>
      </c>
      <c r="H613" s="384">
        <f t="shared" si="9"/>
        <v>100</v>
      </c>
      <c r="I613" s="376"/>
    </row>
    <row r="614" spans="1:9" s="382" customFormat="1" ht="11.25" x14ac:dyDescent="0.2">
      <c r="A614" s="383" t="s">
        <v>1761</v>
      </c>
      <c r="B614" s="297" t="s">
        <v>855</v>
      </c>
      <c r="C614" s="298">
        <v>633</v>
      </c>
      <c r="D614" s="296">
        <v>4</v>
      </c>
      <c r="E614" s="296">
        <v>5</v>
      </c>
      <c r="F614" s="384">
        <v>26933.5</v>
      </c>
      <c r="G614" s="384">
        <v>26933.5</v>
      </c>
      <c r="H614" s="384">
        <f t="shared" si="9"/>
        <v>100</v>
      </c>
      <c r="I614" s="376"/>
    </row>
    <row r="615" spans="1:9" s="382" customFormat="1" ht="33.75" x14ac:dyDescent="0.2">
      <c r="A615" s="383" t="s">
        <v>1791</v>
      </c>
      <c r="B615" s="297" t="s">
        <v>855</v>
      </c>
      <c r="C615" s="298">
        <v>812</v>
      </c>
      <c r="D615" s="296">
        <v>4</v>
      </c>
      <c r="E615" s="296">
        <v>5</v>
      </c>
      <c r="F615" s="384">
        <v>69009.2</v>
      </c>
      <c r="G615" s="384">
        <v>69009.2</v>
      </c>
      <c r="H615" s="384">
        <f t="shared" si="9"/>
        <v>100</v>
      </c>
      <c r="I615" s="376"/>
    </row>
    <row r="616" spans="1:9" s="382" customFormat="1" ht="33.75" x14ac:dyDescent="0.2">
      <c r="A616" s="383" t="s">
        <v>1755</v>
      </c>
      <c r="B616" s="297" t="s">
        <v>855</v>
      </c>
      <c r="C616" s="298">
        <v>813</v>
      </c>
      <c r="D616" s="296">
        <v>4</v>
      </c>
      <c r="E616" s="296">
        <v>5</v>
      </c>
      <c r="F616" s="384">
        <v>59655.199999999997</v>
      </c>
      <c r="G616" s="384">
        <v>59655.199999999997</v>
      </c>
      <c r="H616" s="384">
        <f t="shared" si="9"/>
        <v>100</v>
      </c>
      <c r="I616" s="376"/>
    </row>
    <row r="617" spans="1:9" s="382" customFormat="1" ht="11.25" x14ac:dyDescent="0.2">
      <c r="A617" s="383" t="s">
        <v>1761</v>
      </c>
      <c r="B617" s="297" t="s">
        <v>857</v>
      </c>
      <c r="C617" s="298">
        <v>633</v>
      </c>
      <c r="D617" s="296">
        <v>4</v>
      </c>
      <c r="E617" s="296">
        <v>5</v>
      </c>
      <c r="F617" s="384">
        <v>1693.5</v>
      </c>
      <c r="G617" s="384">
        <v>1693.5</v>
      </c>
      <c r="H617" s="384">
        <f t="shared" si="9"/>
        <v>100</v>
      </c>
      <c r="I617" s="376"/>
    </row>
    <row r="618" spans="1:9" s="382" customFormat="1" ht="33.75" x14ac:dyDescent="0.2">
      <c r="A618" s="383" t="s">
        <v>1754</v>
      </c>
      <c r="B618" s="297" t="s">
        <v>857</v>
      </c>
      <c r="C618" s="298">
        <v>811</v>
      </c>
      <c r="D618" s="296">
        <v>4</v>
      </c>
      <c r="E618" s="296">
        <v>5</v>
      </c>
      <c r="F618" s="384">
        <v>26609.7</v>
      </c>
      <c r="G618" s="384">
        <v>26609.7</v>
      </c>
      <c r="H618" s="384">
        <f t="shared" si="9"/>
        <v>100</v>
      </c>
      <c r="I618" s="376"/>
    </row>
    <row r="619" spans="1:9" s="382" customFormat="1" ht="33.75" x14ac:dyDescent="0.2">
      <c r="A619" s="383" t="s">
        <v>1755</v>
      </c>
      <c r="B619" s="297" t="s">
        <v>857</v>
      </c>
      <c r="C619" s="298">
        <v>813</v>
      </c>
      <c r="D619" s="296">
        <v>4</v>
      </c>
      <c r="E619" s="296">
        <v>5</v>
      </c>
      <c r="F619" s="384">
        <v>83827.899999999994</v>
      </c>
      <c r="G619" s="384">
        <v>83827.899999999994</v>
      </c>
      <c r="H619" s="384">
        <f t="shared" si="9"/>
        <v>100</v>
      </c>
      <c r="I619" s="376"/>
    </row>
    <row r="620" spans="1:9" s="382" customFormat="1" ht="22.5" x14ac:dyDescent="0.2">
      <c r="A620" s="383" t="s">
        <v>858</v>
      </c>
      <c r="B620" s="297">
        <v>1850300000</v>
      </c>
      <c r="C620" s="298"/>
      <c r="D620" s="296"/>
      <c r="E620" s="296"/>
      <c r="F620" s="384">
        <v>1206.9000000000001</v>
      </c>
      <c r="G620" s="384">
        <v>1206.9000000000001</v>
      </c>
      <c r="H620" s="384">
        <f t="shared" si="9"/>
        <v>100</v>
      </c>
      <c r="I620" s="376"/>
    </row>
    <row r="621" spans="1:9" s="382" customFormat="1" ht="33.75" x14ac:dyDescent="0.2">
      <c r="A621" s="383" t="s">
        <v>1755</v>
      </c>
      <c r="B621" s="297">
        <v>1850360110</v>
      </c>
      <c r="C621" s="298">
        <v>813</v>
      </c>
      <c r="D621" s="296">
        <v>4</v>
      </c>
      <c r="E621" s="296">
        <v>5</v>
      </c>
      <c r="F621" s="384">
        <v>1206.9000000000001</v>
      </c>
      <c r="G621" s="384">
        <v>1206.9000000000001</v>
      </c>
      <c r="H621" s="384">
        <f t="shared" si="9"/>
        <v>100</v>
      </c>
      <c r="I621" s="376"/>
    </row>
    <row r="622" spans="1:9" s="382" customFormat="1" ht="22.5" x14ac:dyDescent="0.2">
      <c r="A622" s="383" t="s">
        <v>860</v>
      </c>
      <c r="B622" s="297">
        <v>1850400000</v>
      </c>
      <c r="C622" s="298"/>
      <c r="D622" s="296"/>
      <c r="E622" s="296"/>
      <c r="F622" s="384">
        <v>44205.8</v>
      </c>
      <c r="G622" s="384">
        <v>44027</v>
      </c>
      <c r="H622" s="384">
        <f t="shared" si="9"/>
        <v>99.595528188608725</v>
      </c>
      <c r="I622" s="376"/>
    </row>
    <row r="623" spans="1:9" s="382" customFormat="1" ht="11.25" x14ac:dyDescent="0.2">
      <c r="A623" s="383" t="s">
        <v>1752</v>
      </c>
      <c r="B623" s="297">
        <v>1850400120</v>
      </c>
      <c r="C623" s="298">
        <v>244</v>
      </c>
      <c r="D623" s="296">
        <v>4</v>
      </c>
      <c r="E623" s="296">
        <v>5</v>
      </c>
      <c r="F623" s="384">
        <v>4000</v>
      </c>
      <c r="G623" s="384">
        <v>4000</v>
      </c>
      <c r="H623" s="384">
        <f t="shared" si="9"/>
        <v>100</v>
      </c>
      <c r="I623" s="376"/>
    </row>
    <row r="624" spans="1:9" s="382" customFormat="1" ht="11.25" x14ac:dyDescent="0.2">
      <c r="A624" s="383" t="s">
        <v>1752</v>
      </c>
      <c r="B624" s="297">
        <v>1850400130</v>
      </c>
      <c r="C624" s="298">
        <v>244</v>
      </c>
      <c r="D624" s="296">
        <v>4</v>
      </c>
      <c r="E624" s="296">
        <v>5</v>
      </c>
      <c r="F624" s="384">
        <v>12</v>
      </c>
      <c r="G624" s="384">
        <v>12</v>
      </c>
      <c r="H624" s="384">
        <f t="shared" si="9"/>
        <v>100</v>
      </c>
      <c r="I624" s="376"/>
    </row>
    <row r="625" spans="1:9" s="382" customFormat="1" ht="33.75" x14ac:dyDescent="0.2">
      <c r="A625" s="383" t="s">
        <v>1755</v>
      </c>
      <c r="B625" s="297">
        <v>1850460110</v>
      </c>
      <c r="C625" s="298">
        <v>813</v>
      </c>
      <c r="D625" s="296">
        <v>4</v>
      </c>
      <c r="E625" s="296">
        <v>5</v>
      </c>
      <c r="F625" s="384">
        <v>4011</v>
      </c>
      <c r="G625" s="384">
        <v>4011</v>
      </c>
      <c r="H625" s="384">
        <f t="shared" si="9"/>
        <v>100</v>
      </c>
      <c r="I625" s="376"/>
    </row>
    <row r="626" spans="1:9" s="382" customFormat="1" ht="33.75" x14ac:dyDescent="0.2">
      <c r="A626" s="383" t="s">
        <v>1754</v>
      </c>
      <c r="B626" s="297">
        <v>1850460150</v>
      </c>
      <c r="C626" s="298">
        <v>811</v>
      </c>
      <c r="D626" s="296">
        <v>4</v>
      </c>
      <c r="E626" s="296">
        <v>5</v>
      </c>
      <c r="F626" s="384">
        <v>3304.4</v>
      </c>
      <c r="G626" s="384">
        <v>3125.6</v>
      </c>
      <c r="H626" s="384">
        <f t="shared" si="9"/>
        <v>94.589032804745187</v>
      </c>
      <c r="I626" s="376"/>
    </row>
    <row r="627" spans="1:9" s="382" customFormat="1" ht="33.75" x14ac:dyDescent="0.2">
      <c r="A627" s="383" t="s">
        <v>1754</v>
      </c>
      <c r="B627" s="297">
        <v>1850460160</v>
      </c>
      <c r="C627" s="298">
        <v>811</v>
      </c>
      <c r="D627" s="296">
        <v>4</v>
      </c>
      <c r="E627" s="296">
        <v>5</v>
      </c>
      <c r="F627" s="384">
        <v>540</v>
      </c>
      <c r="G627" s="384">
        <v>540</v>
      </c>
      <c r="H627" s="384">
        <f t="shared" si="9"/>
        <v>100</v>
      </c>
      <c r="I627" s="376"/>
    </row>
    <row r="628" spans="1:9" s="382" customFormat="1" ht="33.75" x14ac:dyDescent="0.2">
      <c r="A628" s="383" t="s">
        <v>1755</v>
      </c>
      <c r="B628" s="297">
        <v>1850460170</v>
      </c>
      <c r="C628" s="298">
        <v>813</v>
      </c>
      <c r="D628" s="296">
        <v>4</v>
      </c>
      <c r="E628" s="296">
        <v>5</v>
      </c>
      <c r="F628" s="384">
        <v>8445.4</v>
      </c>
      <c r="G628" s="384">
        <v>8445.4</v>
      </c>
      <c r="H628" s="384">
        <f t="shared" si="9"/>
        <v>100</v>
      </c>
      <c r="I628" s="376"/>
    </row>
    <row r="629" spans="1:9" s="382" customFormat="1" ht="22.5" x14ac:dyDescent="0.2">
      <c r="A629" s="383" t="s">
        <v>1766</v>
      </c>
      <c r="B629" s="297">
        <v>1850460190</v>
      </c>
      <c r="C629" s="298">
        <v>631</v>
      </c>
      <c r="D629" s="296">
        <v>4</v>
      </c>
      <c r="E629" s="296">
        <v>5</v>
      </c>
      <c r="F629" s="384">
        <v>3385.8</v>
      </c>
      <c r="G629" s="384">
        <v>3385.8</v>
      </c>
      <c r="H629" s="384">
        <f t="shared" si="9"/>
        <v>100</v>
      </c>
      <c r="I629" s="376"/>
    </row>
    <row r="630" spans="1:9" s="382" customFormat="1" ht="33.75" x14ac:dyDescent="0.2">
      <c r="A630" s="383" t="s">
        <v>1754</v>
      </c>
      <c r="B630" s="297">
        <v>1850460200</v>
      </c>
      <c r="C630" s="298">
        <v>811</v>
      </c>
      <c r="D630" s="296">
        <v>4</v>
      </c>
      <c r="E630" s="296">
        <v>5</v>
      </c>
      <c r="F630" s="384">
        <v>3507.2</v>
      </c>
      <c r="G630" s="384">
        <v>3507.2</v>
      </c>
      <c r="H630" s="384">
        <f t="shared" si="9"/>
        <v>100</v>
      </c>
      <c r="I630" s="376"/>
    </row>
    <row r="631" spans="1:9" s="382" customFormat="1" ht="33.75" x14ac:dyDescent="0.2">
      <c r="A631" s="383" t="s">
        <v>1755</v>
      </c>
      <c r="B631" s="297">
        <v>1850460210</v>
      </c>
      <c r="C631" s="298">
        <v>813</v>
      </c>
      <c r="D631" s="296">
        <v>4</v>
      </c>
      <c r="E631" s="296">
        <v>5</v>
      </c>
      <c r="F631" s="384">
        <v>17000</v>
      </c>
      <c r="G631" s="384">
        <v>17000</v>
      </c>
      <c r="H631" s="384">
        <f t="shared" si="9"/>
        <v>100</v>
      </c>
      <c r="I631" s="376"/>
    </row>
    <row r="632" spans="1:9" s="382" customFormat="1" ht="11.25" x14ac:dyDescent="0.2">
      <c r="A632" s="383" t="s">
        <v>868</v>
      </c>
      <c r="B632" s="297">
        <v>1850500000</v>
      </c>
      <c r="C632" s="298"/>
      <c r="D632" s="296"/>
      <c r="E632" s="296"/>
      <c r="F632" s="384">
        <v>90711.8</v>
      </c>
      <c r="G632" s="384">
        <v>85376.2</v>
      </c>
      <c r="H632" s="384">
        <f t="shared" si="9"/>
        <v>94.118075046465833</v>
      </c>
      <c r="I632" s="376"/>
    </row>
    <row r="633" spans="1:9" s="382" customFormat="1" ht="33.75" x14ac:dyDescent="0.2">
      <c r="A633" s="383" t="s">
        <v>1791</v>
      </c>
      <c r="B633" s="297">
        <v>1850560460</v>
      </c>
      <c r="C633" s="298">
        <v>812</v>
      </c>
      <c r="D633" s="296">
        <v>4</v>
      </c>
      <c r="E633" s="296">
        <v>5</v>
      </c>
      <c r="F633" s="384">
        <v>7000</v>
      </c>
      <c r="G633" s="384">
        <v>3100</v>
      </c>
      <c r="H633" s="384">
        <f t="shared" si="9"/>
        <v>44.285714285714285</v>
      </c>
      <c r="I633" s="376"/>
    </row>
    <row r="634" spans="1:9" s="382" customFormat="1" ht="11.25" x14ac:dyDescent="0.2">
      <c r="A634" s="383" t="s">
        <v>1792</v>
      </c>
      <c r="B634" s="297">
        <v>1850560470</v>
      </c>
      <c r="C634" s="298">
        <v>632</v>
      </c>
      <c r="D634" s="296">
        <v>4</v>
      </c>
      <c r="E634" s="296">
        <v>5</v>
      </c>
      <c r="F634" s="384">
        <v>3040.2</v>
      </c>
      <c r="G634" s="384">
        <v>3040.1</v>
      </c>
      <c r="H634" s="384">
        <f t="shared" si="9"/>
        <v>99.996710742714299</v>
      </c>
      <c r="I634" s="376"/>
    </row>
    <row r="635" spans="1:9" s="382" customFormat="1" ht="11.25" x14ac:dyDescent="0.2">
      <c r="A635" s="383" t="s">
        <v>1761</v>
      </c>
      <c r="B635" s="297">
        <v>1850560470</v>
      </c>
      <c r="C635" s="298">
        <v>633</v>
      </c>
      <c r="D635" s="296">
        <v>4</v>
      </c>
      <c r="E635" s="296">
        <v>5</v>
      </c>
      <c r="F635" s="384">
        <v>8000</v>
      </c>
      <c r="G635" s="384">
        <v>6832.1</v>
      </c>
      <c r="H635" s="384">
        <f t="shared" si="9"/>
        <v>85.401250000000005</v>
      </c>
      <c r="I635" s="376"/>
    </row>
    <row r="636" spans="1:9" s="382" customFormat="1" ht="33.75" x14ac:dyDescent="0.2">
      <c r="A636" s="383" t="s">
        <v>1755</v>
      </c>
      <c r="B636" s="297">
        <v>1850560490</v>
      </c>
      <c r="C636" s="298">
        <v>813</v>
      </c>
      <c r="D636" s="296">
        <v>4</v>
      </c>
      <c r="E636" s="296">
        <v>5</v>
      </c>
      <c r="F636" s="384">
        <v>7838</v>
      </c>
      <c r="G636" s="384">
        <v>7570.4</v>
      </c>
      <c r="H636" s="384">
        <f t="shared" si="9"/>
        <v>96.585863740750185</v>
      </c>
      <c r="I636" s="376"/>
    </row>
    <row r="637" spans="1:9" s="382" customFormat="1" ht="11.25" x14ac:dyDescent="0.2">
      <c r="A637" s="383" t="s">
        <v>1761</v>
      </c>
      <c r="B637" s="297">
        <v>1850560500</v>
      </c>
      <c r="C637" s="298">
        <v>633</v>
      </c>
      <c r="D637" s="296">
        <v>4</v>
      </c>
      <c r="E637" s="296">
        <v>5</v>
      </c>
      <c r="F637" s="384">
        <v>42063.6</v>
      </c>
      <c r="G637" s="384">
        <v>42063.6</v>
      </c>
      <c r="H637" s="384">
        <f t="shared" si="9"/>
        <v>100</v>
      </c>
      <c r="I637" s="376"/>
    </row>
    <row r="638" spans="1:9" s="382" customFormat="1" ht="22.5" x14ac:dyDescent="0.2">
      <c r="A638" s="383" t="s">
        <v>1764</v>
      </c>
      <c r="B638" s="297">
        <v>1850575030</v>
      </c>
      <c r="C638" s="298">
        <v>521</v>
      </c>
      <c r="D638" s="296">
        <v>4</v>
      </c>
      <c r="E638" s="296">
        <v>5</v>
      </c>
      <c r="F638" s="384">
        <v>22770</v>
      </c>
      <c r="G638" s="384">
        <v>22770</v>
      </c>
      <c r="H638" s="384">
        <f t="shared" si="9"/>
        <v>100</v>
      </c>
      <c r="I638" s="376"/>
    </row>
    <row r="639" spans="1:9" s="382" customFormat="1" ht="22.5" x14ac:dyDescent="0.2">
      <c r="A639" s="383" t="s">
        <v>874</v>
      </c>
      <c r="B639" s="297" t="s">
        <v>875</v>
      </c>
      <c r="C639" s="298"/>
      <c r="D639" s="296"/>
      <c r="E639" s="296"/>
      <c r="F639" s="384">
        <v>53418.5</v>
      </c>
      <c r="G639" s="384">
        <v>53418.5</v>
      </c>
      <c r="H639" s="384">
        <f t="shared" si="9"/>
        <v>100</v>
      </c>
      <c r="I639" s="376"/>
    </row>
    <row r="640" spans="1:9" s="382" customFormat="1" ht="22.5" x14ac:dyDescent="0.2">
      <c r="A640" s="383" t="s">
        <v>1766</v>
      </c>
      <c r="B640" s="297" t="s">
        <v>877</v>
      </c>
      <c r="C640" s="298">
        <v>631</v>
      </c>
      <c r="D640" s="296">
        <v>4</v>
      </c>
      <c r="E640" s="296">
        <v>5</v>
      </c>
      <c r="F640" s="384">
        <v>700.6</v>
      </c>
      <c r="G640" s="384">
        <v>700.6</v>
      </c>
      <c r="H640" s="384">
        <f t="shared" si="9"/>
        <v>100</v>
      </c>
      <c r="I640" s="376"/>
    </row>
    <row r="641" spans="1:9" s="382" customFormat="1" ht="11.25" x14ac:dyDescent="0.2">
      <c r="A641" s="383" t="s">
        <v>1761</v>
      </c>
      <c r="B641" s="297" t="s">
        <v>877</v>
      </c>
      <c r="C641" s="298">
        <v>633</v>
      </c>
      <c r="D641" s="296">
        <v>4</v>
      </c>
      <c r="E641" s="296">
        <v>5</v>
      </c>
      <c r="F641" s="384">
        <v>8899.1</v>
      </c>
      <c r="G641" s="384">
        <v>8899.1</v>
      </c>
      <c r="H641" s="384">
        <f t="shared" si="9"/>
        <v>100</v>
      </c>
      <c r="I641" s="376"/>
    </row>
    <row r="642" spans="1:9" s="382" customFormat="1" ht="33.75" x14ac:dyDescent="0.2">
      <c r="A642" s="383" t="s">
        <v>1791</v>
      </c>
      <c r="B642" s="297" t="s">
        <v>877</v>
      </c>
      <c r="C642" s="298">
        <v>812</v>
      </c>
      <c r="D642" s="296">
        <v>4</v>
      </c>
      <c r="E642" s="296">
        <v>5</v>
      </c>
      <c r="F642" s="384">
        <v>43818.8</v>
      </c>
      <c r="G642" s="384">
        <v>43818.8</v>
      </c>
      <c r="H642" s="384">
        <f t="shared" si="9"/>
        <v>100</v>
      </c>
      <c r="I642" s="376"/>
    </row>
    <row r="643" spans="1:9" s="382" customFormat="1" ht="22.5" x14ac:dyDescent="0.2">
      <c r="A643" s="383" t="s">
        <v>1010</v>
      </c>
      <c r="B643" s="297">
        <v>1860000000</v>
      </c>
      <c r="C643" s="298"/>
      <c r="D643" s="296"/>
      <c r="E643" s="296"/>
      <c r="F643" s="384">
        <v>70710</v>
      </c>
      <c r="G643" s="384">
        <v>70710</v>
      </c>
      <c r="H643" s="384">
        <f t="shared" si="9"/>
        <v>100</v>
      </c>
      <c r="I643" s="376"/>
    </row>
    <row r="644" spans="1:9" s="382" customFormat="1" ht="33.75" x14ac:dyDescent="0.2">
      <c r="A644" s="383" t="s">
        <v>1791</v>
      </c>
      <c r="B644" s="297" t="s">
        <v>1012</v>
      </c>
      <c r="C644" s="298">
        <v>812</v>
      </c>
      <c r="D644" s="296">
        <v>4</v>
      </c>
      <c r="E644" s="296">
        <v>12</v>
      </c>
      <c r="F644" s="384">
        <v>70710</v>
      </c>
      <c r="G644" s="384">
        <v>70710</v>
      </c>
      <c r="H644" s="384">
        <f t="shared" si="9"/>
        <v>100</v>
      </c>
      <c r="I644" s="376"/>
    </row>
    <row r="645" spans="1:9" s="382" customFormat="1" ht="22.5" x14ac:dyDescent="0.2">
      <c r="A645" s="383" t="s">
        <v>878</v>
      </c>
      <c r="B645" s="297">
        <v>1870000000</v>
      </c>
      <c r="C645" s="298"/>
      <c r="D645" s="296"/>
      <c r="E645" s="296"/>
      <c r="F645" s="384">
        <v>63706.400000000001</v>
      </c>
      <c r="G645" s="384">
        <v>63097.3</v>
      </c>
      <c r="H645" s="384">
        <f t="shared" si="9"/>
        <v>99.043895118857762</v>
      </c>
      <c r="I645" s="376"/>
    </row>
    <row r="646" spans="1:9" s="382" customFormat="1" ht="11.25" x14ac:dyDescent="0.2">
      <c r="A646" s="383" t="s">
        <v>1761</v>
      </c>
      <c r="B646" s="297">
        <v>1870060360</v>
      </c>
      <c r="C646" s="298">
        <v>633</v>
      </c>
      <c r="D646" s="296">
        <v>4</v>
      </c>
      <c r="E646" s="296">
        <v>5</v>
      </c>
      <c r="F646" s="384">
        <v>8056.1</v>
      </c>
      <c r="G646" s="384">
        <v>8056.1</v>
      </c>
      <c r="H646" s="384">
        <f t="shared" si="9"/>
        <v>100</v>
      </c>
      <c r="I646" s="376"/>
    </row>
    <row r="647" spans="1:9" s="382" customFormat="1" ht="33.75" x14ac:dyDescent="0.2">
      <c r="A647" s="383" t="s">
        <v>1755</v>
      </c>
      <c r="B647" s="297">
        <v>1870060360</v>
      </c>
      <c r="C647" s="298">
        <v>813</v>
      </c>
      <c r="D647" s="296">
        <v>4</v>
      </c>
      <c r="E647" s="296">
        <v>5</v>
      </c>
      <c r="F647" s="384">
        <v>55650.3</v>
      </c>
      <c r="G647" s="384">
        <v>55041.2</v>
      </c>
      <c r="H647" s="384">
        <f t="shared" si="9"/>
        <v>98.90548658318103</v>
      </c>
      <c r="I647" s="376"/>
    </row>
    <row r="648" spans="1:9" s="382" customFormat="1" ht="22.5" x14ac:dyDescent="0.2">
      <c r="A648" s="383" t="s">
        <v>880</v>
      </c>
      <c r="B648" s="297">
        <v>1890000000</v>
      </c>
      <c r="C648" s="298"/>
      <c r="D648" s="296"/>
      <c r="E648" s="296"/>
      <c r="F648" s="384">
        <v>96477.8</v>
      </c>
      <c r="G648" s="384">
        <v>96477.8</v>
      </c>
      <c r="H648" s="384">
        <f t="shared" si="9"/>
        <v>100</v>
      </c>
      <c r="I648" s="376"/>
    </row>
    <row r="649" spans="1:9" s="382" customFormat="1" ht="45" x14ac:dyDescent="0.2">
      <c r="A649" s="383" t="s">
        <v>881</v>
      </c>
      <c r="B649" s="297">
        <v>1890300000</v>
      </c>
      <c r="C649" s="298"/>
      <c r="D649" s="296"/>
      <c r="E649" s="296"/>
      <c r="F649" s="384">
        <v>96477.8</v>
      </c>
      <c r="G649" s="384">
        <v>96477.8</v>
      </c>
      <c r="H649" s="384">
        <f t="shared" si="9"/>
        <v>100</v>
      </c>
      <c r="I649" s="376"/>
    </row>
    <row r="650" spans="1:9" s="382" customFormat="1" ht="22.5" x14ac:dyDescent="0.2">
      <c r="A650" s="383" t="s">
        <v>1766</v>
      </c>
      <c r="B650" s="297" t="s">
        <v>883</v>
      </c>
      <c r="C650" s="298">
        <v>631</v>
      </c>
      <c r="D650" s="296">
        <v>4</v>
      </c>
      <c r="E650" s="296">
        <v>5</v>
      </c>
      <c r="F650" s="384">
        <v>18033</v>
      </c>
      <c r="G650" s="384">
        <v>18033</v>
      </c>
      <c r="H650" s="384">
        <f t="shared" si="9"/>
        <v>100</v>
      </c>
      <c r="I650" s="376"/>
    </row>
    <row r="651" spans="1:9" s="382" customFormat="1" ht="33.75" x14ac:dyDescent="0.2">
      <c r="A651" s="383" t="s">
        <v>1754</v>
      </c>
      <c r="B651" s="297" t="s">
        <v>883</v>
      </c>
      <c r="C651" s="298">
        <v>811</v>
      </c>
      <c r="D651" s="296">
        <v>4</v>
      </c>
      <c r="E651" s="296">
        <v>5</v>
      </c>
      <c r="F651" s="384">
        <v>78444.800000000003</v>
      </c>
      <c r="G651" s="384">
        <v>78444.800000000003</v>
      </c>
      <c r="H651" s="384">
        <f t="shared" si="9"/>
        <v>100</v>
      </c>
      <c r="I651" s="376"/>
    </row>
    <row r="652" spans="1:9" s="382" customFormat="1" ht="11.25" x14ac:dyDescent="0.2">
      <c r="A652" s="383" t="s">
        <v>884</v>
      </c>
      <c r="B652" s="297" t="s">
        <v>885</v>
      </c>
      <c r="C652" s="298"/>
      <c r="D652" s="296"/>
      <c r="E652" s="296"/>
      <c r="F652" s="384">
        <v>1800</v>
      </c>
      <c r="G652" s="384">
        <v>1255</v>
      </c>
      <c r="H652" s="384">
        <f t="shared" si="9"/>
        <v>69.722222222222214</v>
      </c>
      <c r="I652" s="376"/>
    </row>
    <row r="653" spans="1:9" s="382" customFormat="1" ht="11.25" x14ac:dyDescent="0.2">
      <c r="A653" s="383" t="s">
        <v>1752</v>
      </c>
      <c r="B653" s="297" t="s">
        <v>887</v>
      </c>
      <c r="C653" s="298">
        <v>244</v>
      </c>
      <c r="D653" s="296">
        <v>4</v>
      </c>
      <c r="E653" s="296">
        <v>5</v>
      </c>
      <c r="F653" s="384">
        <v>1800</v>
      </c>
      <c r="G653" s="384">
        <v>1255</v>
      </c>
      <c r="H653" s="384">
        <f t="shared" si="9"/>
        <v>69.722222222222214</v>
      </c>
      <c r="I653" s="376"/>
    </row>
    <row r="654" spans="1:9" s="382" customFormat="1" ht="11.25" x14ac:dyDescent="0.2">
      <c r="A654" s="383" t="s">
        <v>888</v>
      </c>
      <c r="B654" s="297" t="s">
        <v>889</v>
      </c>
      <c r="C654" s="298"/>
      <c r="D654" s="296"/>
      <c r="E654" s="296"/>
      <c r="F654" s="384">
        <v>22430.6</v>
      </c>
      <c r="G654" s="384">
        <v>22326.1</v>
      </c>
      <c r="H654" s="384">
        <f t="shared" si="9"/>
        <v>99.534118570167536</v>
      </c>
      <c r="I654" s="376"/>
    </row>
    <row r="655" spans="1:9" s="382" customFormat="1" ht="11.25" x14ac:dyDescent="0.2">
      <c r="A655" s="383" t="s">
        <v>1752</v>
      </c>
      <c r="B655" s="297" t="s">
        <v>891</v>
      </c>
      <c r="C655" s="298">
        <v>244</v>
      </c>
      <c r="D655" s="296">
        <v>4</v>
      </c>
      <c r="E655" s="296">
        <v>5</v>
      </c>
      <c r="F655" s="384">
        <v>1640.5</v>
      </c>
      <c r="G655" s="384">
        <v>1640.5</v>
      </c>
      <c r="H655" s="384">
        <f t="shared" si="9"/>
        <v>100</v>
      </c>
      <c r="I655" s="376"/>
    </row>
    <row r="656" spans="1:9" s="382" customFormat="1" ht="11.25" x14ac:dyDescent="0.2">
      <c r="A656" s="383" t="s">
        <v>1752</v>
      </c>
      <c r="B656" s="297" t="s">
        <v>892</v>
      </c>
      <c r="C656" s="298">
        <v>244</v>
      </c>
      <c r="D656" s="296">
        <v>4</v>
      </c>
      <c r="E656" s="296">
        <v>5</v>
      </c>
      <c r="F656" s="384">
        <v>135</v>
      </c>
      <c r="G656" s="384">
        <v>135</v>
      </c>
      <c r="H656" s="384">
        <f t="shared" ref="H656:H719" si="10">+G656/F656*100</f>
        <v>100</v>
      </c>
      <c r="I656" s="376"/>
    </row>
    <row r="657" spans="1:9" s="382" customFormat="1" ht="11.25" x14ac:dyDescent="0.2">
      <c r="A657" s="383" t="s">
        <v>1752</v>
      </c>
      <c r="B657" s="297" t="s">
        <v>894</v>
      </c>
      <c r="C657" s="298">
        <v>244</v>
      </c>
      <c r="D657" s="296">
        <v>4</v>
      </c>
      <c r="E657" s="296">
        <v>5</v>
      </c>
      <c r="F657" s="384">
        <v>14190</v>
      </c>
      <c r="G657" s="384">
        <v>14185.6</v>
      </c>
      <c r="H657" s="384">
        <f t="shared" si="10"/>
        <v>99.968992248062023</v>
      </c>
      <c r="I657" s="376"/>
    </row>
    <row r="658" spans="1:9" s="382" customFormat="1" ht="11.25" x14ac:dyDescent="0.2">
      <c r="A658" s="383" t="s">
        <v>1779</v>
      </c>
      <c r="B658" s="297" t="s">
        <v>894</v>
      </c>
      <c r="C658" s="298">
        <v>350</v>
      </c>
      <c r="D658" s="296">
        <v>4</v>
      </c>
      <c r="E658" s="296">
        <v>5</v>
      </c>
      <c r="F658" s="384">
        <v>366</v>
      </c>
      <c r="G658" s="384">
        <v>366</v>
      </c>
      <c r="H658" s="384">
        <f t="shared" si="10"/>
        <v>100</v>
      </c>
      <c r="I658" s="376"/>
    </row>
    <row r="659" spans="1:9" s="382" customFormat="1" ht="33.75" x14ac:dyDescent="0.2">
      <c r="A659" s="383" t="s">
        <v>1755</v>
      </c>
      <c r="B659" s="297" t="s">
        <v>894</v>
      </c>
      <c r="C659" s="298">
        <v>813</v>
      </c>
      <c r="D659" s="296">
        <v>4</v>
      </c>
      <c r="E659" s="296">
        <v>5</v>
      </c>
      <c r="F659" s="384">
        <v>3299.1</v>
      </c>
      <c r="G659" s="384">
        <v>3299</v>
      </c>
      <c r="H659" s="384">
        <f t="shared" si="10"/>
        <v>99.996968870297962</v>
      </c>
      <c r="I659" s="376"/>
    </row>
    <row r="660" spans="1:9" s="382" customFormat="1" ht="11.25" x14ac:dyDescent="0.2">
      <c r="A660" s="383" t="s">
        <v>1752</v>
      </c>
      <c r="B660" s="297" t="s">
        <v>896</v>
      </c>
      <c r="C660" s="298">
        <v>244</v>
      </c>
      <c r="D660" s="296">
        <v>4</v>
      </c>
      <c r="E660" s="296">
        <v>5</v>
      </c>
      <c r="F660" s="384">
        <v>2500</v>
      </c>
      <c r="G660" s="384">
        <v>2500</v>
      </c>
      <c r="H660" s="384">
        <f t="shared" si="10"/>
        <v>100</v>
      </c>
      <c r="I660" s="376"/>
    </row>
    <row r="661" spans="1:9" s="382" customFormat="1" ht="11.25" x14ac:dyDescent="0.2">
      <c r="A661" s="383" t="s">
        <v>333</v>
      </c>
      <c r="B661" s="297" t="s">
        <v>898</v>
      </c>
      <c r="C661" s="298">
        <v>540</v>
      </c>
      <c r="D661" s="296">
        <v>4</v>
      </c>
      <c r="E661" s="296">
        <v>5</v>
      </c>
      <c r="F661" s="384">
        <v>100</v>
      </c>
      <c r="G661" s="384">
        <v>0</v>
      </c>
      <c r="H661" s="384">
        <f t="shared" si="10"/>
        <v>0</v>
      </c>
      <c r="I661" s="376"/>
    </row>
    <row r="662" spans="1:9" s="382" customFormat="1" ht="11.25" x14ac:dyDescent="0.2">
      <c r="A662" s="383" t="s">
        <v>333</v>
      </c>
      <c r="B662" s="297" t="s">
        <v>1520</v>
      </c>
      <c r="C662" s="298">
        <v>540</v>
      </c>
      <c r="D662" s="296">
        <v>10</v>
      </c>
      <c r="E662" s="296">
        <v>3</v>
      </c>
      <c r="F662" s="384">
        <v>200</v>
      </c>
      <c r="G662" s="384">
        <v>200</v>
      </c>
      <c r="H662" s="384">
        <f t="shared" si="10"/>
        <v>100</v>
      </c>
      <c r="I662" s="376"/>
    </row>
    <row r="663" spans="1:9" s="382" customFormat="1" ht="22.5" x14ac:dyDescent="0.2">
      <c r="A663" s="383" t="s">
        <v>899</v>
      </c>
      <c r="B663" s="297" t="s">
        <v>900</v>
      </c>
      <c r="C663" s="298"/>
      <c r="D663" s="296"/>
      <c r="E663" s="296"/>
      <c r="F663" s="384">
        <v>197190.5</v>
      </c>
      <c r="G663" s="384">
        <v>189851.4</v>
      </c>
      <c r="H663" s="384">
        <f t="shared" si="10"/>
        <v>96.278167558781988</v>
      </c>
      <c r="I663" s="376"/>
    </row>
    <row r="664" spans="1:9" s="382" customFormat="1" ht="33.75" x14ac:dyDescent="0.2">
      <c r="A664" s="383" t="s">
        <v>1759</v>
      </c>
      <c r="B664" s="297" t="s">
        <v>902</v>
      </c>
      <c r="C664" s="298">
        <v>611</v>
      </c>
      <c r="D664" s="296">
        <v>4</v>
      </c>
      <c r="E664" s="296">
        <v>5</v>
      </c>
      <c r="F664" s="384">
        <v>179305.3</v>
      </c>
      <c r="G664" s="384">
        <v>174376.3</v>
      </c>
      <c r="H664" s="384">
        <f t="shared" si="10"/>
        <v>97.251057274938333</v>
      </c>
      <c r="I664" s="376"/>
    </row>
    <row r="665" spans="1:9" s="382" customFormat="1" ht="11.25" x14ac:dyDescent="0.2">
      <c r="A665" s="383" t="s">
        <v>1760</v>
      </c>
      <c r="B665" s="297" t="s">
        <v>902</v>
      </c>
      <c r="C665" s="298">
        <v>612</v>
      </c>
      <c r="D665" s="296">
        <v>4</v>
      </c>
      <c r="E665" s="296">
        <v>5</v>
      </c>
      <c r="F665" s="384">
        <v>13428.8</v>
      </c>
      <c r="G665" s="384">
        <v>11018.7</v>
      </c>
      <c r="H665" s="384">
        <f t="shared" si="10"/>
        <v>82.052752293577996</v>
      </c>
      <c r="I665" s="376"/>
    </row>
    <row r="666" spans="1:9" s="382" customFormat="1" ht="11.25" x14ac:dyDescent="0.2">
      <c r="A666" s="383" t="s">
        <v>1751</v>
      </c>
      <c r="B666" s="297" t="s">
        <v>904</v>
      </c>
      <c r="C666" s="298">
        <v>530</v>
      </c>
      <c r="D666" s="296">
        <v>4</v>
      </c>
      <c r="E666" s="296">
        <v>5</v>
      </c>
      <c r="F666" s="384">
        <v>4456.3999999999996</v>
      </c>
      <c r="G666" s="384">
        <v>4456.3999999999996</v>
      </c>
      <c r="H666" s="384">
        <f t="shared" si="10"/>
        <v>100</v>
      </c>
      <c r="I666" s="376"/>
    </row>
    <row r="667" spans="1:9" s="380" customFormat="1" ht="21" x14ac:dyDescent="0.2">
      <c r="A667" s="280" t="s">
        <v>759</v>
      </c>
      <c r="B667" s="293">
        <v>1900000000</v>
      </c>
      <c r="C667" s="294"/>
      <c r="D667" s="296"/>
      <c r="E667" s="296"/>
      <c r="F667" s="378">
        <v>3881384.9</v>
      </c>
      <c r="G667" s="378">
        <v>3871763.2</v>
      </c>
      <c r="H667" s="378">
        <f t="shared" si="10"/>
        <v>99.752106522597145</v>
      </c>
      <c r="I667" s="379"/>
    </row>
    <row r="668" spans="1:9" s="382" customFormat="1" ht="22.5" x14ac:dyDescent="0.2">
      <c r="A668" s="383" t="s">
        <v>760</v>
      </c>
      <c r="B668" s="297">
        <v>1930000000</v>
      </c>
      <c r="C668" s="298"/>
      <c r="D668" s="296"/>
      <c r="E668" s="296"/>
      <c r="F668" s="384">
        <v>3881384.9</v>
      </c>
      <c r="G668" s="384">
        <v>3871763.2</v>
      </c>
      <c r="H668" s="384">
        <f t="shared" si="10"/>
        <v>99.752106522597145</v>
      </c>
      <c r="I668" s="376"/>
    </row>
    <row r="669" spans="1:9" s="382" customFormat="1" ht="33.75" x14ac:dyDescent="0.2">
      <c r="A669" s="383" t="s">
        <v>1755</v>
      </c>
      <c r="B669" s="297">
        <v>1930000310</v>
      </c>
      <c r="C669" s="298">
        <v>813</v>
      </c>
      <c r="D669" s="296">
        <v>4</v>
      </c>
      <c r="E669" s="296">
        <v>2</v>
      </c>
      <c r="F669" s="384">
        <v>71315.8</v>
      </c>
      <c r="G669" s="384">
        <v>71315.8</v>
      </c>
      <c r="H669" s="384">
        <f t="shared" si="10"/>
        <v>100</v>
      </c>
      <c r="I669" s="376"/>
    </row>
    <row r="670" spans="1:9" s="382" customFormat="1" ht="22.5" x14ac:dyDescent="0.2">
      <c r="A670" s="383" t="s">
        <v>1771</v>
      </c>
      <c r="B670" s="297">
        <v>1930008830</v>
      </c>
      <c r="C670" s="298">
        <v>243</v>
      </c>
      <c r="D670" s="296">
        <v>12</v>
      </c>
      <c r="E670" s="296">
        <v>2</v>
      </c>
      <c r="F670" s="384">
        <v>79496.899999999994</v>
      </c>
      <c r="G670" s="384">
        <v>72001.5</v>
      </c>
      <c r="H670" s="384">
        <f t="shared" si="10"/>
        <v>90.571456245463665</v>
      </c>
      <c r="I670" s="376"/>
    </row>
    <row r="671" spans="1:9" s="382" customFormat="1" ht="33.75" x14ac:dyDescent="0.2">
      <c r="A671" s="383" t="s">
        <v>1776</v>
      </c>
      <c r="B671" s="297">
        <v>1930040670</v>
      </c>
      <c r="C671" s="298">
        <v>621</v>
      </c>
      <c r="D671" s="296">
        <v>4</v>
      </c>
      <c r="E671" s="296">
        <v>12</v>
      </c>
      <c r="F671" s="384">
        <v>6405.2</v>
      </c>
      <c r="G671" s="384">
        <v>6402.9</v>
      </c>
      <c r="H671" s="384">
        <f t="shared" si="10"/>
        <v>99.964091675513643</v>
      </c>
      <c r="I671" s="376"/>
    </row>
    <row r="672" spans="1:9" s="382" customFormat="1" ht="11.25" x14ac:dyDescent="0.2">
      <c r="A672" s="383" t="s">
        <v>1777</v>
      </c>
      <c r="B672" s="297">
        <v>1930040670</v>
      </c>
      <c r="C672" s="298">
        <v>622</v>
      </c>
      <c r="D672" s="296">
        <v>4</v>
      </c>
      <c r="E672" s="296">
        <v>12</v>
      </c>
      <c r="F672" s="384">
        <v>7900</v>
      </c>
      <c r="G672" s="384">
        <v>7900</v>
      </c>
      <c r="H672" s="384">
        <f t="shared" si="10"/>
        <v>100</v>
      </c>
      <c r="I672" s="376"/>
    </row>
    <row r="673" spans="1:12" s="382" customFormat="1" ht="11.25" x14ac:dyDescent="0.2">
      <c r="A673" s="383" t="s">
        <v>1793</v>
      </c>
      <c r="B673" s="297">
        <v>1930041200</v>
      </c>
      <c r="C673" s="298">
        <v>241</v>
      </c>
      <c r="D673" s="296">
        <v>4</v>
      </c>
      <c r="E673" s="296">
        <v>11</v>
      </c>
      <c r="F673" s="384">
        <v>6500</v>
      </c>
      <c r="G673" s="384">
        <v>6500</v>
      </c>
      <c r="H673" s="384">
        <f t="shared" si="10"/>
        <v>100</v>
      </c>
      <c r="I673" s="376"/>
    </row>
    <row r="674" spans="1:12" s="382" customFormat="1" ht="33.75" x14ac:dyDescent="0.2">
      <c r="A674" s="383" t="s">
        <v>1754</v>
      </c>
      <c r="B674" s="297">
        <v>1930067010</v>
      </c>
      <c r="C674" s="298">
        <v>811</v>
      </c>
      <c r="D674" s="296">
        <v>4</v>
      </c>
      <c r="E674" s="296">
        <v>2</v>
      </c>
      <c r="F674" s="384">
        <v>74788.600000000006</v>
      </c>
      <c r="G674" s="384">
        <v>74788.600000000006</v>
      </c>
      <c r="H674" s="384">
        <f t="shared" si="10"/>
        <v>100</v>
      </c>
      <c r="I674" s="376"/>
    </row>
    <row r="675" spans="1:12" s="382" customFormat="1" ht="33.75" x14ac:dyDescent="0.2">
      <c r="A675" s="383" t="s">
        <v>1754</v>
      </c>
      <c r="B675" s="297">
        <v>1930067020</v>
      </c>
      <c r="C675" s="298">
        <v>811</v>
      </c>
      <c r="D675" s="296">
        <v>4</v>
      </c>
      <c r="E675" s="296">
        <v>2</v>
      </c>
      <c r="F675" s="384">
        <v>218900.7</v>
      </c>
      <c r="G675" s="384">
        <v>218900.7</v>
      </c>
      <c r="H675" s="384">
        <f t="shared" si="10"/>
        <v>100</v>
      </c>
      <c r="I675" s="376"/>
    </row>
    <row r="676" spans="1:12" s="382" customFormat="1" ht="33.75" x14ac:dyDescent="0.2">
      <c r="A676" s="383" t="s">
        <v>1755</v>
      </c>
      <c r="B676" s="297">
        <v>1930067030</v>
      </c>
      <c r="C676" s="298">
        <v>813</v>
      </c>
      <c r="D676" s="296">
        <v>4</v>
      </c>
      <c r="E676" s="296">
        <v>2</v>
      </c>
      <c r="F676" s="384">
        <v>29900</v>
      </c>
      <c r="G676" s="384">
        <v>29900</v>
      </c>
      <c r="H676" s="384">
        <f t="shared" si="10"/>
        <v>100</v>
      </c>
      <c r="I676" s="376"/>
    </row>
    <row r="677" spans="1:12" s="382" customFormat="1" ht="33.75" x14ac:dyDescent="0.2">
      <c r="A677" s="383" t="s">
        <v>1755</v>
      </c>
      <c r="B677" s="297">
        <v>1930067031</v>
      </c>
      <c r="C677" s="298">
        <v>813</v>
      </c>
      <c r="D677" s="296">
        <v>4</v>
      </c>
      <c r="E677" s="296">
        <v>2</v>
      </c>
      <c r="F677" s="384">
        <v>29900</v>
      </c>
      <c r="G677" s="384">
        <v>29900</v>
      </c>
      <c r="H677" s="384">
        <f t="shared" si="10"/>
        <v>100</v>
      </c>
      <c r="I677" s="376"/>
    </row>
    <row r="678" spans="1:12" s="382" customFormat="1" ht="33.75" x14ac:dyDescent="0.2">
      <c r="A678" s="383" t="s">
        <v>1754</v>
      </c>
      <c r="B678" s="297">
        <v>1930067040</v>
      </c>
      <c r="C678" s="298">
        <v>811</v>
      </c>
      <c r="D678" s="296">
        <v>4</v>
      </c>
      <c r="E678" s="296">
        <v>2</v>
      </c>
      <c r="F678" s="384">
        <v>267620.40000000002</v>
      </c>
      <c r="G678" s="384">
        <v>267620.40000000002</v>
      </c>
      <c r="H678" s="384">
        <f t="shared" si="10"/>
        <v>100</v>
      </c>
      <c r="I678" s="376"/>
    </row>
    <row r="679" spans="1:12" s="382" customFormat="1" ht="33.75" x14ac:dyDescent="0.2">
      <c r="A679" s="386" t="s">
        <v>1755</v>
      </c>
      <c r="B679" s="297">
        <v>1930067050</v>
      </c>
      <c r="C679" s="298">
        <v>813</v>
      </c>
      <c r="D679" s="296">
        <v>4</v>
      </c>
      <c r="E679" s="296">
        <v>2</v>
      </c>
      <c r="F679" s="384">
        <v>1600</v>
      </c>
      <c r="G679" s="384">
        <v>1600</v>
      </c>
      <c r="H679" s="384">
        <f t="shared" si="10"/>
        <v>100</v>
      </c>
      <c r="I679" s="376"/>
      <c r="K679" s="376"/>
      <c r="L679" s="376"/>
    </row>
    <row r="680" spans="1:12" s="382" customFormat="1" ht="33.75" x14ac:dyDescent="0.2">
      <c r="A680" s="386" t="s">
        <v>1755</v>
      </c>
      <c r="B680" s="297">
        <v>1930067070</v>
      </c>
      <c r="C680" s="298">
        <v>813</v>
      </c>
      <c r="D680" s="296">
        <v>4</v>
      </c>
      <c r="E680" s="296">
        <v>2</v>
      </c>
      <c r="F680" s="385">
        <v>3017.1</v>
      </c>
      <c r="G680" s="385">
        <v>896.8</v>
      </c>
      <c r="H680" s="385">
        <f t="shared" si="10"/>
        <v>29.723907063073813</v>
      </c>
      <c r="I680" s="376"/>
    </row>
    <row r="681" spans="1:12" s="382" customFormat="1" ht="22.5" x14ac:dyDescent="0.2">
      <c r="A681" s="386" t="s">
        <v>1764</v>
      </c>
      <c r="B681" s="297">
        <v>1930075010</v>
      </c>
      <c r="C681" s="298">
        <v>521</v>
      </c>
      <c r="D681" s="296">
        <v>14</v>
      </c>
      <c r="E681" s="296">
        <v>3</v>
      </c>
      <c r="F681" s="385">
        <v>32828.9</v>
      </c>
      <c r="G681" s="385">
        <v>32828.800000000003</v>
      </c>
      <c r="H681" s="385">
        <f t="shared" si="10"/>
        <v>99.99969539034204</v>
      </c>
      <c r="I681" s="376"/>
    </row>
    <row r="682" spans="1:12" s="382" customFormat="1" ht="22.5" x14ac:dyDescent="0.2">
      <c r="A682" s="386" t="s">
        <v>1764</v>
      </c>
      <c r="B682" s="297">
        <v>1930075060</v>
      </c>
      <c r="C682" s="298">
        <v>521</v>
      </c>
      <c r="D682" s="296">
        <v>14</v>
      </c>
      <c r="E682" s="296">
        <v>3</v>
      </c>
      <c r="F682" s="385">
        <v>43871.3</v>
      </c>
      <c r="G682" s="385">
        <v>43867.7</v>
      </c>
      <c r="H682" s="385">
        <f t="shared" si="10"/>
        <v>99.99179417979407</v>
      </c>
      <c r="I682" s="376"/>
    </row>
    <row r="683" spans="1:12" s="382" customFormat="1" ht="11.25" x14ac:dyDescent="0.2">
      <c r="A683" s="386" t="s">
        <v>1793</v>
      </c>
      <c r="B683" s="297" t="s">
        <v>1003</v>
      </c>
      <c r="C683" s="298">
        <v>241</v>
      </c>
      <c r="D683" s="296">
        <v>4</v>
      </c>
      <c r="E683" s="296">
        <v>11</v>
      </c>
      <c r="F683" s="385">
        <v>7340</v>
      </c>
      <c r="G683" s="385">
        <v>7340</v>
      </c>
      <c r="H683" s="385">
        <f t="shared" si="10"/>
        <v>100</v>
      </c>
      <c r="I683" s="376"/>
    </row>
    <row r="684" spans="1:12" s="382" customFormat="1" ht="33.75" x14ac:dyDescent="0.2">
      <c r="A684" s="386" t="s">
        <v>1791</v>
      </c>
      <c r="B684" s="297" t="s">
        <v>847</v>
      </c>
      <c r="C684" s="298">
        <v>812</v>
      </c>
      <c r="D684" s="296">
        <v>4</v>
      </c>
      <c r="E684" s="296">
        <v>2</v>
      </c>
      <c r="F684" s="385">
        <v>3000000</v>
      </c>
      <c r="G684" s="385">
        <v>3000000</v>
      </c>
      <c r="H684" s="385">
        <f t="shared" si="10"/>
        <v>100</v>
      </c>
      <c r="I684" s="376"/>
    </row>
    <row r="685" spans="1:12" s="380" customFormat="1" ht="21" x14ac:dyDescent="0.2">
      <c r="A685" s="387" t="s">
        <v>1014</v>
      </c>
      <c r="B685" s="293">
        <v>2000000000</v>
      </c>
      <c r="C685" s="294"/>
      <c r="D685" s="296"/>
      <c r="E685" s="296"/>
      <c r="F685" s="388">
        <v>746372.3</v>
      </c>
      <c r="G685" s="388">
        <v>744005</v>
      </c>
      <c r="H685" s="388">
        <f t="shared" si="10"/>
        <v>99.682825849780315</v>
      </c>
      <c r="I685" s="379"/>
    </row>
    <row r="686" spans="1:12" s="382" customFormat="1" ht="11.25" x14ac:dyDescent="0.2">
      <c r="A686" s="386" t="s">
        <v>1015</v>
      </c>
      <c r="B686" s="297">
        <v>2020000000</v>
      </c>
      <c r="C686" s="298"/>
      <c r="D686" s="296"/>
      <c r="E686" s="296"/>
      <c r="F686" s="385">
        <v>34308.6</v>
      </c>
      <c r="G686" s="385">
        <v>34308.6</v>
      </c>
      <c r="H686" s="385">
        <f t="shared" si="10"/>
        <v>100</v>
      </c>
      <c r="I686" s="376"/>
    </row>
    <row r="687" spans="1:12" s="382" customFormat="1" ht="33.75" x14ac:dyDescent="0.2">
      <c r="A687" s="386" t="s">
        <v>1755</v>
      </c>
      <c r="B687" s="297">
        <v>2020065290</v>
      </c>
      <c r="C687" s="298">
        <v>813</v>
      </c>
      <c r="D687" s="296">
        <v>4</v>
      </c>
      <c r="E687" s="296">
        <v>12</v>
      </c>
      <c r="F687" s="385">
        <v>321.10000000000002</v>
      </c>
      <c r="G687" s="385">
        <v>321.10000000000002</v>
      </c>
      <c r="H687" s="385">
        <f t="shared" si="10"/>
        <v>100</v>
      </c>
      <c r="I687" s="376"/>
    </row>
    <row r="688" spans="1:12" s="382" customFormat="1" ht="33.75" x14ac:dyDescent="0.2">
      <c r="A688" s="386" t="s">
        <v>1755</v>
      </c>
      <c r="B688" s="297">
        <v>2020065300</v>
      </c>
      <c r="C688" s="298">
        <v>813</v>
      </c>
      <c r="D688" s="296">
        <v>4</v>
      </c>
      <c r="E688" s="296">
        <v>12</v>
      </c>
      <c r="F688" s="385">
        <v>2128.6999999999998</v>
      </c>
      <c r="G688" s="385">
        <v>2128.6999999999998</v>
      </c>
      <c r="H688" s="385">
        <f t="shared" si="10"/>
        <v>100</v>
      </c>
      <c r="I688" s="376"/>
    </row>
    <row r="689" spans="1:9" s="382" customFormat="1" ht="11.25" x14ac:dyDescent="0.2">
      <c r="A689" s="386" t="s">
        <v>1761</v>
      </c>
      <c r="B689" s="297" t="s">
        <v>1019</v>
      </c>
      <c r="C689" s="298">
        <v>633</v>
      </c>
      <c r="D689" s="296">
        <v>4</v>
      </c>
      <c r="E689" s="296">
        <v>12</v>
      </c>
      <c r="F689" s="385">
        <v>31858.799999999999</v>
      </c>
      <c r="G689" s="385">
        <v>31858.799999999999</v>
      </c>
      <c r="H689" s="385">
        <f t="shared" si="10"/>
        <v>100</v>
      </c>
      <c r="I689" s="376"/>
    </row>
    <row r="690" spans="1:9" s="382" customFormat="1" ht="22.5" x14ac:dyDescent="0.2">
      <c r="A690" s="386" t="s">
        <v>1020</v>
      </c>
      <c r="B690" s="297">
        <v>2030000000</v>
      </c>
      <c r="C690" s="298"/>
      <c r="D690" s="296"/>
      <c r="E690" s="296"/>
      <c r="F690" s="385">
        <v>1741.7</v>
      </c>
      <c r="G690" s="385">
        <v>358.2</v>
      </c>
      <c r="H690" s="385">
        <f t="shared" si="10"/>
        <v>20.566113567204454</v>
      </c>
      <c r="I690" s="376"/>
    </row>
    <row r="691" spans="1:9" s="382" customFormat="1" ht="11.25" x14ac:dyDescent="0.2">
      <c r="A691" s="386" t="s">
        <v>1752</v>
      </c>
      <c r="B691" s="297">
        <v>2030065030</v>
      </c>
      <c r="C691" s="298">
        <v>244</v>
      </c>
      <c r="D691" s="296">
        <v>4</v>
      </c>
      <c r="E691" s="296">
        <v>12</v>
      </c>
      <c r="F691" s="385">
        <v>1741.7</v>
      </c>
      <c r="G691" s="385">
        <v>358.2</v>
      </c>
      <c r="H691" s="385">
        <f t="shared" si="10"/>
        <v>20.566113567204454</v>
      </c>
      <c r="I691" s="376"/>
    </row>
    <row r="692" spans="1:9" s="382" customFormat="1" ht="11.25" x14ac:dyDescent="0.2">
      <c r="A692" s="386" t="s">
        <v>1022</v>
      </c>
      <c r="B692" s="297">
        <v>2040000000</v>
      </c>
      <c r="C692" s="298"/>
      <c r="D692" s="296"/>
      <c r="E692" s="296"/>
      <c r="F692" s="385">
        <v>233090</v>
      </c>
      <c r="G692" s="385">
        <v>233090</v>
      </c>
      <c r="H692" s="385">
        <f t="shared" si="10"/>
        <v>100</v>
      </c>
      <c r="I692" s="376"/>
    </row>
    <row r="693" spans="1:9" s="382" customFormat="1" ht="33.75" x14ac:dyDescent="0.2">
      <c r="A693" s="386" t="s">
        <v>1755</v>
      </c>
      <c r="B693" s="297" t="s">
        <v>1024</v>
      </c>
      <c r="C693" s="298">
        <v>813</v>
      </c>
      <c r="D693" s="296">
        <v>4</v>
      </c>
      <c r="E693" s="296">
        <v>12</v>
      </c>
      <c r="F693" s="385">
        <v>50510</v>
      </c>
      <c r="G693" s="385">
        <v>50510</v>
      </c>
      <c r="H693" s="385">
        <f t="shared" si="10"/>
        <v>100</v>
      </c>
      <c r="I693" s="376"/>
    </row>
    <row r="694" spans="1:9" s="382" customFormat="1" ht="33.75" x14ac:dyDescent="0.2">
      <c r="A694" s="386" t="s">
        <v>1025</v>
      </c>
      <c r="B694" s="297">
        <v>2040100000</v>
      </c>
      <c r="C694" s="298"/>
      <c r="D694" s="296"/>
      <c r="E694" s="296"/>
      <c r="F694" s="385">
        <v>180080</v>
      </c>
      <c r="G694" s="385">
        <v>180080</v>
      </c>
      <c r="H694" s="385">
        <f t="shared" si="10"/>
        <v>100</v>
      </c>
      <c r="I694" s="376"/>
    </row>
    <row r="695" spans="1:9" s="382" customFormat="1" ht="11.25" x14ac:dyDescent="0.2">
      <c r="A695" s="386" t="s">
        <v>1761</v>
      </c>
      <c r="B695" s="297" t="s">
        <v>1026</v>
      </c>
      <c r="C695" s="298">
        <v>633</v>
      </c>
      <c r="D695" s="296">
        <v>4</v>
      </c>
      <c r="E695" s="296">
        <v>12</v>
      </c>
      <c r="F695" s="385">
        <v>180080</v>
      </c>
      <c r="G695" s="385">
        <v>180080</v>
      </c>
      <c r="H695" s="385">
        <f t="shared" si="10"/>
        <v>100</v>
      </c>
      <c r="I695" s="376"/>
    </row>
    <row r="696" spans="1:9" s="382" customFormat="1" ht="22.5" x14ac:dyDescent="0.2">
      <c r="A696" s="386" t="s">
        <v>1027</v>
      </c>
      <c r="B696" s="297">
        <v>2040200000</v>
      </c>
      <c r="C696" s="298"/>
      <c r="D696" s="296"/>
      <c r="E696" s="296"/>
      <c r="F696" s="385">
        <v>2500</v>
      </c>
      <c r="G696" s="385">
        <v>2500</v>
      </c>
      <c r="H696" s="385">
        <f t="shared" si="10"/>
        <v>100</v>
      </c>
      <c r="I696" s="376"/>
    </row>
    <row r="697" spans="1:9" s="382" customFormat="1" ht="33.75" x14ac:dyDescent="0.2">
      <c r="A697" s="386" t="s">
        <v>1755</v>
      </c>
      <c r="B697" s="297">
        <v>2040260070</v>
      </c>
      <c r="C697" s="298">
        <v>813</v>
      </c>
      <c r="D697" s="296">
        <v>4</v>
      </c>
      <c r="E697" s="296">
        <v>12</v>
      </c>
      <c r="F697" s="385">
        <v>2500</v>
      </c>
      <c r="G697" s="385">
        <v>2500</v>
      </c>
      <c r="H697" s="385">
        <f t="shared" si="10"/>
        <v>100</v>
      </c>
      <c r="I697" s="376"/>
    </row>
    <row r="698" spans="1:9" s="382" customFormat="1" ht="11.25" x14ac:dyDescent="0.2">
      <c r="A698" s="386" t="s">
        <v>1029</v>
      </c>
      <c r="B698" s="377">
        <v>2060000000</v>
      </c>
      <c r="C698" s="377"/>
      <c r="D698" s="296"/>
      <c r="E698" s="296"/>
      <c r="F698" s="385">
        <v>128140.8</v>
      </c>
      <c r="G698" s="385">
        <v>127157</v>
      </c>
      <c r="H698" s="385">
        <f t="shared" si="10"/>
        <v>99.23225077414844</v>
      </c>
    </row>
    <row r="699" spans="1:9" s="382" customFormat="1" ht="33.75" x14ac:dyDescent="0.2">
      <c r="A699" s="383" t="s">
        <v>1776</v>
      </c>
      <c r="B699" s="377">
        <v>2060047000</v>
      </c>
      <c r="C699" s="377">
        <v>621</v>
      </c>
      <c r="D699" s="296">
        <v>4</v>
      </c>
      <c r="E699" s="296">
        <v>12</v>
      </c>
      <c r="F699" s="385">
        <v>25723.9</v>
      </c>
      <c r="G699" s="385">
        <v>24740.1</v>
      </c>
      <c r="H699" s="385">
        <f t="shared" si="10"/>
        <v>96.175541033824558</v>
      </c>
    </row>
    <row r="700" spans="1:9" s="382" customFormat="1" ht="11.25" x14ac:dyDescent="0.2">
      <c r="A700" s="389" t="s">
        <v>1777</v>
      </c>
      <c r="B700" s="377">
        <v>2060047000</v>
      </c>
      <c r="C700" s="377">
        <v>622</v>
      </c>
      <c r="D700" s="296">
        <v>4</v>
      </c>
      <c r="E700" s="296">
        <v>12</v>
      </c>
      <c r="F700" s="385">
        <v>500</v>
      </c>
      <c r="G700" s="385">
        <v>500</v>
      </c>
      <c r="H700" s="385">
        <f t="shared" si="10"/>
        <v>100</v>
      </c>
    </row>
    <row r="701" spans="1:9" s="382" customFormat="1" ht="33.75" x14ac:dyDescent="0.2">
      <c r="A701" s="389" t="s">
        <v>1755</v>
      </c>
      <c r="B701" s="377">
        <v>2060047290</v>
      </c>
      <c r="C701" s="377">
        <v>813</v>
      </c>
      <c r="D701" s="296">
        <v>4</v>
      </c>
      <c r="E701" s="296">
        <v>12</v>
      </c>
      <c r="F701" s="385">
        <v>906.9</v>
      </c>
      <c r="G701" s="385">
        <v>906.9</v>
      </c>
      <c r="H701" s="385">
        <f t="shared" si="10"/>
        <v>100</v>
      </c>
    </row>
    <row r="702" spans="1:9" s="382" customFormat="1" ht="33.75" x14ac:dyDescent="0.2">
      <c r="A702" s="389" t="s">
        <v>1755</v>
      </c>
      <c r="B702" s="377" t="s">
        <v>1033</v>
      </c>
      <c r="C702" s="377">
        <v>813</v>
      </c>
      <c r="D702" s="296">
        <v>4</v>
      </c>
      <c r="E702" s="296">
        <v>12</v>
      </c>
      <c r="F702" s="385">
        <v>101010</v>
      </c>
      <c r="G702" s="385">
        <v>101010</v>
      </c>
      <c r="H702" s="385">
        <f t="shared" si="10"/>
        <v>100</v>
      </c>
    </row>
    <row r="703" spans="1:9" s="382" customFormat="1" ht="33.75" x14ac:dyDescent="0.2">
      <c r="A703" s="389" t="s">
        <v>1034</v>
      </c>
      <c r="B703" s="377">
        <v>2070000000</v>
      </c>
      <c r="C703" s="377"/>
      <c r="D703" s="296"/>
      <c r="E703" s="296"/>
      <c r="F703" s="385">
        <v>341893</v>
      </c>
      <c r="G703" s="385">
        <v>341893</v>
      </c>
      <c r="H703" s="385">
        <f t="shared" si="10"/>
        <v>100</v>
      </c>
    </row>
    <row r="704" spans="1:9" s="382" customFormat="1" ht="22.5" x14ac:dyDescent="0.2">
      <c r="A704" s="389" t="s">
        <v>1035</v>
      </c>
      <c r="B704" s="377" t="s">
        <v>1036</v>
      </c>
      <c r="C704" s="377"/>
      <c r="D704" s="296"/>
      <c r="E704" s="296"/>
      <c r="F704" s="385">
        <v>46094.1</v>
      </c>
      <c r="G704" s="385">
        <v>46094.1</v>
      </c>
      <c r="H704" s="385">
        <f t="shared" si="10"/>
        <v>100</v>
      </c>
    </row>
    <row r="705" spans="1:8" s="382" customFormat="1" ht="11.25" x14ac:dyDescent="0.2">
      <c r="A705" s="389" t="s">
        <v>1761</v>
      </c>
      <c r="B705" s="377" t="s">
        <v>1038</v>
      </c>
      <c r="C705" s="377">
        <v>633</v>
      </c>
      <c r="D705" s="296">
        <v>4</v>
      </c>
      <c r="E705" s="296">
        <v>12</v>
      </c>
      <c r="F705" s="385">
        <v>46094.1</v>
      </c>
      <c r="G705" s="385">
        <v>46094.1</v>
      </c>
      <c r="H705" s="385">
        <f t="shared" si="10"/>
        <v>100</v>
      </c>
    </row>
    <row r="706" spans="1:8" s="382" customFormat="1" ht="11.25" x14ac:dyDescent="0.2">
      <c r="A706" s="389" t="s">
        <v>1039</v>
      </c>
      <c r="B706" s="377" t="s">
        <v>1040</v>
      </c>
      <c r="C706" s="377"/>
      <c r="D706" s="296"/>
      <c r="E706" s="296"/>
      <c r="F706" s="385">
        <v>293253.5</v>
      </c>
      <c r="G706" s="385">
        <v>293253.5</v>
      </c>
      <c r="H706" s="385">
        <f t="shared" si="10"/>
        <v>100</v>
      </c>
    </row>
    <row r="707" spans="1:8" s="382" customFormat="1" ht="11.25" x14ac:dyDescent="0.2">
      <c r="A707" s="389" t="s">
        <v>1761</v>
      </c>
      <c r="B707" s="377" t="s">
        <v>1042</v>
      </c>
      <c r="C707" s="377">
        <v>633</v>
      </c>
      <c r="D707" s="296">
        <v>4</v>
      </c>
      <c r="E707" s="296">
        <v>12</v>
      </c>
      <c r="F707" s="385">
        <v>40728.300000000003</v>
      </c>
      <c r="G707" s="385">
        <v>40728.300000000003</v>
      </c>
      <c r="H707" s="385">
        <f t="shared" si="10"/>
        <v>100</v>
      </c>
    </row>
    <row r="708" spans="1:8" s="382" customFormat="1" ht="33.75" x14ac:dyDescent="0.2">
      <c r="A708" s="389" t="s">
        <v>1755</v>
      </c>
      <c r="B708" s="377" t="s">
        <v>1042</v>
      </c>
      <c r="C708" s="377">
        <v>813</v>
      </c>
      <c r="D708" s="296">
        <v>4</v>
      </c>
      <c r="E708" s="296">
        <v>12</v>
      </c>
      <c r="F708" s="385">
        <v>252525.2</v>
      </c>
      <c r="G708" s="385">
        <v>252525.2</v>
      </c>
      <c r="H708" s="385">
        <f t="shared" si="10"/>
        <v>100</v>
      </c>
    </row>
    <row r="709" spans="1:8" s="382" customFormat="1" ht="11.25" x14ac:dyDescent="0.2">
      <c r="A709" s="389" t="s">
        <v>1043</v>
      </c>
      <c r="B709" s="377" t="s">
        <v>1044</v>
      </c>
      <c r="C709" s="377"/>
      <c r="D709" s="296"/>
      <c r="E709" s="296"/>
      <c r="F709" s="385">
        <v>2545.4</v>
      </c>
      <c r="G709" s="385">
        <v>2545.4</v>
      </c>
      <c r="H709" s="385">
        <f t="shared" si="10"/>
        <v>100</v>
      </c>
    </row>
    <row r="710" spans="1:8" s="382" customFormat="1" ht="11.25" x14ac:dyDescent="0.2">
      <c r="A710" s="389" t="s">
        <v>1777</v>
      </c>
      <c r="B710" s="377" t="s">
        <v>1045</v>
      </c>
      <c r="C710" s="377">
        <v>622</v>
      </c>
      <c r="D710" s="296">
        <v>4</v>
      </c>
      <c r="E710" s="296">
        <v>12</v>
      </c>
      <c r="F710" s="385">
        <v>2545.4</v>
      </c>
      <c r="G710" s="385">
        <v>2545.4</v>
      </c>
      <c r="H710" s="385">
        <f t="shared" si="10"/>
        <v>100</v>
      </c>
    </row>
    <row r="711" spans="1:8" s="382" customFormat="1" ht="22.5" x14ac:dyDescent="0.2">
      <c r="A711" s="389" t="s">
        <v>1046</v>
      </c>
      <c r="B711" s="377">
        <v>2080000000</v>
      </c>
      <c r="C711" s="377"/>
      <c r="D711" s="296"/>
      <c r="E711" s="296"/>
      <c r="F711" s="385">
        <v>7198.2</v>
      </c>
      <c r="G711" s="385">
        <v>7198.2</v>
      </c>
      <c r="H711" s="385">
        <f t="shared" si="10"/>
        <v>100</v>
      </c>
    </row>
    <row r="712" spans="1:8" s="382" customFormat="1" ht="22.5" x14ac:dyDescent="0.2">
      <c r="A712" s="389" t="s">
        <v>1047</v>
      </c>
      <c r="B712" s="377" t="s">
        <v>1048</v>
      </c>
      <c r="C712" s="377"/>
      <c r="D712" s="296"/>
      <c r="E712" s="296"/>
      <c r="F712" s="385">
        <v>7198.2</v>
      </c>
      <c r="G712" s="385">
        <v>7198.2</v>
      </c>
      <c r="H712" s="385">
        <f t="shared" si="10"/>
        <v>100</v>
      </c>
    </row>
    <row r="713" spans="1:8" s="382" customFormat="1" ht="11.25" x14ac:dyDescent="0.2">
      <c r="A713" s="389" t="s">
        <v>1761</v>
      </c>
      <c r="B713" s="377" t="s">
        <v>1050</v>
      </c>
      <c r="C713" s="377">
        <v>633</v>
      </c>
      <c r="D713" s="296">
        <v>4</v>
      </c>
      <c r="E713" s="296">
        <v>12</v>
      </c>
      <c r="F713" s="385">
        <v>7198.2</v>
      </c>
      <c r="G713" s="385">
        <v>7198.2</v>
      </c>
      <c r="H713" s="385">
        <f t="shared" si="10"/>
        <v>100</v>
      </c>
    </row>
    <row r="714" spans="1:8" s="380" customFormat="1" ht="21" x14ac:dyDescent="0.2">
      <c r="A714" s="390" t="s">
        <v>918</v>
      </c>
      <c r="B714" s="391">
        <v>2100000000</v>
      </c>
      <c r="C714" s="391"/>
      <c r="D714" s="296"/>
      <c r="E714" s="296"/>
      <c r="F714" s="388">
        <v>525829.1</v>
      </c>
      <c r="G714" s="388">
        <v>525669.4</v>
      </c>
      <c r="H714" s="388">
        <f t="shared" si="10"/>
        <v>99.969628915554509</v>
      </c>
    </row>
    <row r="715" spans="1:8" s="382" customFormat="1" ht="11.25" x14ac:dyDescent="0.2">
      <c r="A715" s="389" t="s">
        <v>919</v>
      </c>
      <c r="B715" s="377">
        <v>2110000000</v>
      </c>
      <c r="C715" s="377"/>
      <c r="D715" s="296"/>
      <c r="E715" s="296"/>
      <c r="F715" s="385">
        <v>343127.8</v>
      </c>
      <c r="G715" s="385">
        <v>343127.7</v>
      </c>
      <c r="H715" s="385">
        <f t="shared" si="10"/>
        <v>99.999970856339829</v>
      </c>
    </row>
    <row r="716" spans="1:8" s="382" customFormat="1" ht="11.25" x14ac:dyDescent="0.2">
      <c r="A716" s="389" t="s">
        <v>920</v>
      </c>
      <c r="B716" s="377">
        <v>2110100000</v>
      </c>
      <c r="C716" s="377"/>
      <c r="D716" s="296"/>
      <c r="E716" s="296"/>
      <c r="F716" s="385">
        <v>217294.4</v>
      </c>
      <c r="G716" s="385">
        <v>217294.3</v>
      </c>
      <c r="H716" s="385">
        <f t="shared" si="10"/>
        <v>99.999953979485895</v>
      </c>
    </row>
    <row r="717" spans="1:8" s="382" customFormat="1" ht="33.75" x14ac:dyDescent="0.2">
      <c r="A717" s="389" t="s">
        <v>1776</v>
      </c>
      <c r="B717" s="377">
        <v>2110151290</v>
      </c>
      <c r="C717" s="377">
        <v>621</v>
      </c>
      <c r="D717" s="296">
        <v>4</v>
      </c>
      <c r="E717" s="296">
        <v>7</v>
      </c>
      <c r="F717" s="385">
        <v>163370.6</v>
      </c>
      <c r="G717" s="385">
        <v>163370.5</v>
      </c>
      <c r="H717" s="385">
        <f t="shared" si="10"/>
        <v>99.99993878947619</v>
      </c>
    </row>
    <row r="718" spans="1:8" s="382" customFormat="1" ht="11.25" x14ac:dyDescent="0.2">
      <c r="A718" s="389" t="s">
        <v>1777</v>
      </c>
      <c r="B718" s="377" t="s">
        <v>923</v>
      </c>
      <c r="C718" s="377">
        <v>622</v>
      </c>
      <c r="D718" s="296">
        <v>4</v>
      </c>
      <c r="E718" s="296">
        <v>7</v>
      </c>
      <c r="F718" s="385">
        <v>53923.8</v>
      </c>
      <c r="G718" s="385">
        <v>53923.8</v>
      </c>
      <c r="H718" s="385">
        <f t="shared" si="10"/>
        <v>100</v>
      </c>
    </row>
    <row r="719" spans="1:8" s="382" customFormat="1" ht="11.25" x14ac:dyDescent="0.2">
      <c r="A719" s="389" t="s">
        <v>924</v>
      </c>
      <c r="B719" s="377" t="s">
        <v>925</v>
      </c>
      <c r="C719" s="377"/>
      <c r="D719" s="296"/>
      <c r="E719" s="296"/>
      <c r="F719" s="385">
        <v>125833.4</v>
      </c>
      <c r="G719" s="385">
        <v>125833.4</v>
      </c>
      <c r="H719" s="385">
        <f t="shared" si="10"/>
        <v>100</v>
      </c>
    </row>
    <row r="720" spans="1:8" s="382" customFormat="1" ht="33.75" x14ac:dyDescent="0.2">
      <c r="A720" s="389" t="s">
        <v>1776</v>
      </c>
      <c r="B720" s="377" t="s">
        <v>927</v>
      </c>
      <c r="C720" s="377">
        <v>621</v>
      </c>
      <c r="D720" s="296">
        <v>4</v>
      </c>
      <c r="E720" s="296">
        <v>7</v>
      </c>
      <c r="F720" s="385">
        <v>29584.799999999999</v>
      </c>
      <c r="G720" s="385">
        <v>29584.799999999999</v>
      </c>
      <c r="H720" s="385">
        <f t="shared" ref="H720:H783" si="11">+G720/F720*100</f>
        <v>100</v>
      </c>
    </row>
    <row r="721" spans="1:8" s="382" customFormat="1" ht="11.25" x14ac:dyDescent="0.2">
      <c r="A721" s="389" t="s">
        <v>1752</v>
      </c>
      <c r="B721" s="377" t="s">
        <v>929</v>
      </c>
      <c r="C721" s="377">
        <v>244</v>
      </c>
      <c r="D721" s="296">
        <v>4</v>
      </c>
      <c r="E721" s="296">
        <v>7</v>
      </c>
      <c r="F721" s="385">
        <v>8684.2000000000007</v>
      </c>
      <c r="G721" s="385">
        <v>8684.2000000000007</v>
      </c>
      <c r="H721" s="385">
        <f t="shared" si="11"/>
        <v>100</v>
      </c>
    </row>
    <row r="722" spans="1:8" s="382" customFormat="1" ht="33.75" x14ac:dyDescent="0.2">
      <c r="A722" s="389" t="s">
        <v>1776</v>
      </c>
      <c r="B722" s="377" t="s">
        <v>931</v>
      </c>
      <c r="C722" s="377">
        <v>621</v>
      </c>
      <c r="D722" s="296">
        <v>4</v>
      </c>
      <c r="E722" s="296">
        <v>7</v>
      </c>
      <c r="F722" s="385">
        <v>277.10000000000002</v>
      </c>
      <c r="G722" s="385">
        <v>277.10000000000002</v>
      </c>
      <c r="H722" s="385">
        <f t="shared" si="11"/>
        <v>100</v>
      </c>
    </row>
    <row r="723" spans="1:8" s="382" customFormat="1" ht="11.25" x14ac:dyDescent="0.2">
      <c r="A723" s="389" t="s">
        <v>1752</v>
      </c>
      <c r="B723" s="377" t="s">
        <v>933</v>
      </c>
      <c r="C723" s="377">
        <v>244</v>
      </c>
      <c r="D723" s="296">
        <v>4</v>
      </c>
      <c r="E723" s="296">
        <v>7</v>
      </c>
      <c r="F723" s="385">
        <v>87287.3</v>
      </c>
      <c r="G723" s="385">
        <v>87287.3</v>
      </c>
      <c r="H723" s="385">
        <f t="shared" si="11"/>
        <v>100</v>
      </c>
    </row>
    <row r="724" spans="1:8" s="382" customFormat="1" ht="11.25" x14ac:dyDescent="0.2">
      <c r="A724" s="389" t="s">
        <v>934</v>
      </c>
      <c r="B724" s="377">
        <v>2120000000</v>
      </c>
      <c r="C724" s="377"/>
      <c r="D724" s="296"/>
      <c r="E724" s="296"/>
      <c r="F724" s="385">
        <v>182701.3</v>
      </c>
      <c r="G724" s="385">
        <v>182541.7</v>
      </c>
      <c r="H724" s="385">
        <f t="shared" si="11"/>
        <v>99.912644299739526</v>
      </c>
    </row>
    <row r="725" spans="1:8" s="382" customFormat="1" ht="11.25" x14ac:dyDescent="0.2">
      <c r="A725" s="389" t="s">
        <v>1768</v>
      </c>
      <c r="B725" s="377">
        <v>2120051290</v>
      </c>
      <c r="C725" s="377">
        <v>111</v>
      </c>
      <c r="D725" s="296">
        <v>4</v>
      </c>
      <c r="E725" s="296">
        <v>7</v>
      </c>
      <c r="F725" s="385">
        <v>83160.800000000003</v>
      </c>
      <c r="G725" s="385">
        <v>83160.800000000003</v>
      </c>
      <c r="H725" s="385">
        <f t="shared" si="11"/>
        <v>100</v>
      </c>
    </row>
    <row r="726" spans="1:8" s="382" customFormat="1" ht="11.25" x14ac:dyDescent="0.2">
      <c r="A726" s="389" t="s">
        <v>1769</v>
      </c>
      <c r="B726" s="377">
        <v>2120051290</v>
      </c>
      <c r="C726" s="377">
        <v>112</v>
      </c>
      <c r="D726" s="296">
        <v>4</v>
      </c>
      <c r="E726" s="296">
        <v>7</v>
      </c>
      <c r="F726" s="385">
        <v>218</v>
      </c>
      <c r="G726" s="385">
        <v>218</v>
      </c>
      <c r="H726" s="385">
        <f t="shared" si="11"/>
        <v>100</v>
      </c>
    </row>
    <row r="727" spans="1:8" s="382" customFormat="1" ht="22.5" x14ac:dyDescent="0.2">
      <c r="A727" s="389" t="s">
        <v>1770</v>
      </c>
      <c r="B727" s="377">
        <v>2120051290</v>
      </c>
      <c r="C727" s="377">
        <v>119</v>
      </c>
      <c r="D727" s="296">
        <v>4</v>
      </c>
      <c r="E727" s="296">
        <v>7</v>
      </c>
      <c r="F727" s="385">
        <v>25102.400000000001</v>
      </c>
      <c r="G727" s="385">
        <v>25102.400000000001</v>
      </c>
      <c r="H727" s="385">
        <f t="shared" si="11"/>
        <v>100</v>
      </c>
    </row>
    <row r="728" spans="1:8" s="382" customFormat="1" ht="11.25" x14ac:dyDescent="0.2">
      <c r="A728" s="389" t="s">
        <v>1765</v>
      </c>
      <c r="B728" s="377">
        <v>2120051290</v>
      </c>
      <c r="C728" s="377">
        <v>242</v>
      </c>
      <c r="D728" s="296">
        <v>4</v>
      </c>
      <c r="E728" s="296">
        <v>7</v>
      </c>
      <c r="F728" s="385">
        <v>1556.4</v>
      </c>
      <c r="G728" s="385">
        <v>1556.4</v>
      </c>
      <c r="H728" s="385">
        <f t="shared" si="11"/>
        <v>100</v>
      </c>
    </row>
    <row r="729" spans="1:8" s="382" customFormat="1" ht="11.25" x14ac:dyDescent="0.2">
      <c r="A729" s="389" t="s">
        <v>1752</v>
      </c>
      <c r="B729" s="377">
        <v>2120051290</v>
      </c>
      <c r="C729" s="377">
        <v>244</v>
      </c>
      <c r="D729" s="296">
        <v>4</v>
      </c>
      <c r="E729" s="296">
        <v>7</v>
      </c>
      <c r="F729" s="385">
        <v>36605.699999999997</v>
      </c>
      <c r="G729" s="385">
        <v>36605.699999999997</v>
      </c>
      <c r="H729" s="385">
        <f t="shared" si="11"/>
        <v>100</v>
      </c>
    </row>
    <row r="730" spans="1:8" s="382" customFormat="1" ht="11.25" x14ac:dyDescent="0.2">
      <c r="A730" s="389" t="s">
        <v>1782</v>
      </c>
      <c r="B730" s="377">
        <v>2120051291</v>
      </c>
      <c r="C730" s="377">
        <v>121</v>
      </c>
      <c r="D730" s="296">
        <v>4</v>
      </c>
      <c r="E730" s="296">
        <v>7</v>
      </c>
      <c r="F730" s="385">
        <v>24524.1</v>
      </c>
      <c r="G730" s="385">
        <v>24524.1</v>
      </c>
      <c r="H730" s="385">
        <f t="shared" si="11"/>
        <v>100</v>
      </c>
    </row>
    <row r="731" spans="1:8" s="382" customFormat="1" ht="22.5" x14ac:dyDescent="0.2">
      <c r="A731" s="389" t="s">
        <v>1783</v>
      </c>
      <c r="B731" s="377">
        <v>2120051291</v>
      </c>
      <c r="C731" s="377">
        <v>122</v>
      </c>
      <c r="D731" s="296">
        <v>4</v>
      </c>
      <c r="E731" s="296">
        <v>7</v>
      </c>
      <c r="F731" s="385">
        <v>283.39999999999998</v>
      </c>
      <c r="G731" s="385">
        <v>282.5</v>
      </c>
      <c r="H731" s="385">
        <f t="shared" si="11"/>
        <v>99.682427664079043</v>
      </c>
    </row>
    <row r="732" spans="1:8" s="382" customFormat="1" ht="22.5" x14ac:dyDescent="0.2">
      <c r="A732" s="389" t="s">
        <v>1784</v>
      </c>
      <c r="B732" s="377">
        <v>2120051291</v>
      </c>
      <c r="C732" s="377">
        <v>129</v>
      </c>
      <c r="D732" s="296">
        <v>4</v>
      </c>
      <c r="E732" s="296">
        <v>7</v>
      </c>
      <c r="F732" s="385">
        <v>7319.5</v>
      </c>
      <c r="G732" s="385">
        <v>7319.5</v>
      </c>
      <c r="H732" s="385">
        <f t="shared" si="11"/>
        <v>100</v>
      </c>
    </row>
    <row r="733" spans="1:8" s="382" customFormat="1" ht="11.25" x14ac:dyDescent="0.2">
      <c r="A733" s="389" t="s">
        <v>1765</v>
      </c>
      <c r="B733" s="377">
        <v>2120051291</v>
      </c>
      <c r="C733" s="377">
        <v>242</v>
      </c>
      <c r="D733" s="296">
        <v>4</v>
      </c>
      <c r="E733" s="296">
        <v>7</v>
      </c>
      <c r="F733" s="385">
        <v>452.1</v>
      </c>
      <c r="G733" s="385">
        <v>397.3</v>
      </c>
      <c r="H733" s="385">
        <f t="shared" si="11"/>
        <v>87.878787878787875</v>
      </c>
    </row>
    <row r="734" spans="1:8" s="382" customFormat="1" ht="11.25" x14ac:dyDescent="0.2">
      <c r="A734" s="389" t="s">
        <v>1752</v>
      </c>
      <c r="B734" s="377">
        <v>2120051291</v>
      </c>
      <c r="C734" s="377">
        <v>244</v>
      </c>
      <c r="D734" s="296">
        <v>4</v>
      </c>
      <c r="E734" s="296">
        <v>7</v>
      </c>
      <c r="F734" s="385">
        <v>3478.9</v>
      </c>
      <c r="G734" s="385">
        <v>3375</v>
      </c>
      <c r="H734" s="385">
        <f t="shared" si="11"/>
        <v>97.013423783379807</v>
      </c>
    </row>
    <row r="735" spans="1:8" s="380" customFormat="1" ht="21" x14ac:dyDescent="0.2">
      <c r="A735" s="390" t="s">
        <v>1258</v>
      </c>
      <c r="B735" s="391">
        <v>2200000000</v>
      </c>
      <c r="C735" s="391"/>
      <c r="D735" s="296"/>
      <c r="E735" s="296"/>
      <c r="F735" s="388">
        <v>5712.6</v>
      </c>
      <c r="G735" s="388">
        <v>4781.8999999999996</v>
      </c>
      <c r="H735" s="388">
        <f t="shared" si="11"/>
        <v>83.707943843433796</v>
      </c>
    </row>
    <row r="736" spans="1:8" s="382" customFormat="1" ht="22.5" x14ac:dyDescent="0.2">
      <c r="A736" s="389" t="s">
        <v>1259</v>
      </c>
      <c r="B736" s="377">
        <v>2210000000</v>
      </c>
      <c r="C736" s="377"/>
      <c r="D736" s="296"/>
      <c r="E736" s="296"/>
      <c r="F736" s="385">
        <v>516</v>
      </c>
      <c r="G736" s="385">
        <v>0</v>
      </c>
      <c r="H736" s="385">
        <f t="shared" si="11"/>
        <v>0</v>
      </c>
    </row>
    <row r="737" spans="1:8" s="382" customFormat="1" ht="33.75" x14ac:dyDescent="0.2">
      <c r="A737" s="389" t="s">
        <v>1260</v>
      </c>
      <c r="B737" s="377">
        <v>2210200000</v>
      </c>
      <c r="C737" s="377"/>
      <c r="D737" s="296"/>
      <c r="E737" s="296"/>
      <c r="F737" s="385">
        <v>516</v>
      </c>
      <c r="G737" s="385">
        <v>0</v>
      </c>
      <c r="H737" s="385">
        <f t="shared" si="11"/>
        <v>0</v>
      </c>
    </row>
    <row r="738" spans="1:8" s="382" customFormat="1" ht="11.25" x14ac:dyDescent="0.2">
      <c r="A738" s="389" t="s">
        <v>1752</v>
      </c>
      <c r="B738" s="377">
        <v>2210243200</v>
      </c>
      <c r="C738" s="377">
        <v>244</v>
      </c>
      <c r="D738" s="296">
        <v>7</v>
      </c>
      <c r="E738" s="296">
        <v>7</v>
      </c>
      <c r="F738" s="385">
        <v>516</v>
      </c>
      <c r="G738" s="385">
        <v>0</v>
      </c>
      <c r="H738" s="385">
        <f t="shared" si="11"/>
        <v>0</v>
      </c>
    </row>
    <row r="739" spans="1:8" s="382" customFormat="1" ht="11.25" x14ac:dyDescent="0.2">
      <c r="A739" s="389" t="s">
        <v>1262</v>
      </c>
      <c r="B739" s="377">
        <v>2220000000</v>
      </c>
      <c r="C739" s="377"/>
      <c r="D739" s="296"/>
      <c r="E739" s="296"/>
      <c r="F739" s="385">
        <v>5196.6000000000004</v>
      </c>
      <c r="G739" s="385">
        <v>4781.8999999999996</v>
      </c>
      <c r="H739" s="385">
        <f t="shared" si="11"/>
        <v>92.019782165261887</v>
      </c>
    </row>
    <row r="740" spans="1:8" s="382" customFormat="1" ht="22.5" x14ac:dyDescent="0.2">
      <c r="A740" s="389" t="s">
        <v>1263</v>
      </c>
      <c r="B740" s="377">
        <v>2220100000</v>
      </c>
      <c r="C740" s="377"/>
      <c r="D740" s="296"/>
      <c r="E740" s="296"/>
      <c r="F740" s="385">
        <v>5196.6000000000004</v>
      </c>
      <c r="G740" s="385">
        <v>4781.8999999999996</v>
      </c>
      <c r="H740" s="385">
        <f t="shared" si="11"/>
        <v>92.019782165261887</v>
      </c>
    </row>
    <row r="741" spans="1:8" s="382" customFormat="1" ht="11.25" x14ac:dyDescent="0.2">
      <c r="A741" s="389" t="s">
        <v>1752</v>
      </c>
      <c r="B741" s="377">
        <v>2220160930</v>
      </c>
      <c r="C741" s="377">
        <v>244</v>
      </c>
      <c r="D741" s="296">
        <v>7</v>
      </c>
      <c r="E741" s="296">
        <v>7</v>
      </c>
      <c r="F741" s="385">
        <v>185</v>
      </c>
      <c r="G741" s="385">
        <v>162.80000000000001</v>
      </c>
      <c r="H741" s="385">
        <f t="shared" si="11"/>
        <v>88.000000000000014</v>
      </c>
    </row>
    <row r="742" spans="1:8" s="382" customFormat="1" ht="11.25" x14ac:dyDescent="0.2">
      <c r="A742" s="389" t="s">
        <v>1779</v>
      </c>
      <c r="B742" s="377">
        <v>2220160930</v>
      </c>
      <c r="C742" s="377">
        <v>350</v>
      </c>
      <c r="D742" s="296">
        <v>7</v>
      </c>
      <c r="E742" s="296">
        <v>7</v>
      </c>
      <c r="F742" s="385">
        <v>1000.3</v>
      </c>
      <c r="G742" s="385">
        <v>1000.2</v>
      </c>
      <c r="H742" s="385">
        <f t="shared" si="11"/>
        <v>99.990002999100284</v>
      </c>
    </row>
    <row r="743" spans="1:8" s="382" customFormat="1" ht="33.75" x14ac:dyDescent="0.2">
      <c r="A743" s="389" t="s">
        <v>1759</v>
      </c>
      <c r="B743" s="377">
        <v>2220160930</v>
      </c>
      <c r="C743" s="377">
        <v>611</v>
      </c>
      <c r="D743" s="296">
        <v>7</v>
      </c>
      <c r="E743" s="296">
        <v>7</v>
      </c>
      <c r="F743" s="385">
        <v>2952.1</v>
      </c>
      <c r="G743" s="385">
        <v>2559.6999999999998</v>
      </c>
      <c r="H743" s="385">
        <f t="shared" si="11"/>
        <v>86.707767352054461</v>
      </c>
    </row>
    <row r="744" spans="1:8" s="382" customFormat="1" ht="33.75" x14ac:dyDescent="0.2">
      <c r="A744" s="389" t="s">
        <v>1755</v>
      </c>
      <c r="B744" s="377">
        <v>2220160930</v>
      </c>
      <c r="C744" s="377">
        <v>813</v>
      </c>
      <c r="D744" s="296">
        <v>7</v>
      </c>
      <c r="E744" s="296">
        <v>7</v>
      </c>
      <c r="F744" s="385">
        <v>1059.2</v>
      </c>
      <c r="G744" s="385">
        <v>1059.2</v>
      </c>
      <c r="H744" s="385">
        <f t="shared" si="11"/>
        <v>100</v>
      </c>
    </row>
    <row r="745" spans="1:8" s="380" customFormat="1" ht="21" x14ac:dyDescent="0.2">
      <c r="A745" s="390" t="s">
        <v>1051</v>
      </c>
      <c r="B745" s="391">
        <v>2300000000</v>
      </c>
      <c r="C745" s="391"/>
      <c r="D745" s="296"/>
      <c r="E745" s="296"/>
      <c r="F745" s="388">
        <v>2500</v>
      </c>
      <c r="G745" s="388">
        <v>2495.6999999999998</v>
      </c>
      <c r="H745" s="388">
        <f t="shared" si="11"/>
        <v>99.827999999999989</v>
      </c>
    </row>
    <row r="746" spans="1:8" s="382" customFormat="1" ht="11.25" x14ac:dyDescent="0.2">
      <c r="A746" s="389" t="s">
        <v>1752</v>
      </c>
      <c r="B746" s="377">
        <v>2300006000</v>
      </c>
      <c r="C746" s="377">
        <v>244</v>
      </c>
      <c r="D746" s="296">
        <v>4</v>
      </c>
      <c r="E746" s="296">
        <v>12</v>
      </c>
      <c r="F746" s="385">
        <v>700</v>
      </c>
      <c r="G746" s="385">
        <v>695.7</v>
      </c>
      <c r="H746" s="385">
        <f t="shared" si="11"/>
        <v>99.385714285714286</v>
      </c>
    </row>
    <row r="747" spans="1:8" s="382" customFormat="1" ht="33.75" x14ac:dyDescent="0.2">
      <c r="A747" s="389" t="s">
        <v>1754</v>
      </c>
      <c r="B747" s="377">
        <v>2300067000</v>
      </c>
      <c r="C747" s="377">
        <v>811</v>
      </c>
      <c r="D747" s="296">
        <v>4</v>
      </c>
      <c r="E747" s="296">
        <v>12</v>
      </c>
      <c r="F747" s="385">
        <v>1000</v>
      </c>
      <c r="G747" s="385">
        <v>1000</v>
      </c>
      <c r="H747" s="385">
        <f t="shared" si="11"/>
        <v>100</v>
      </c>
    </row>
    <row r="748" spans="1:8" s="382" customFormat="1" ht="33.75" x14ac:dyDescent="0.2">
      <c r="A748" s="389" t="s">
        <v>1754</v>
      </c>
      <c r="B748" s="377">
        <v>2300068000</v>
      </c>
      <c r="C748" s="377">
        <v>811</v>
      </c>
      <c r="D748" s="296">
        <v>4</v>
      </c>
      <c r="E748" s="296">
        <v>12</v>
      </c>
      <c r="F748" s="385">
        <v>800</v>
      </c>
      <c r="G748" s="385">
        <v>800</v>
      </c>
      <c r="H748" s="385">
        <f t="shared" si="11"/>
        <v>100</v>
      </c>
    </row>
    <row r="749" spans="1:8" s="380" customFormat="1" ht="21" x14ac:dyDescent="0.2">
      <c r="A749" s="390" t="s">
        <v>1159</v>
      </c>
      <c r="B749" s="391">
        <v>2400000000</v>
      </c>
      <c r="C749" s="391"/>
      <c r="D749" s="296"/>
      <c r="E749" s="296"/>
      <c r="F749" s="388">
        <v>11328.3</v>
      </c>
      <c r="G749" s="388">
        <v>10529.3</v>
      </c>
      <c r="H749" s="388">
        <f t="shared" si="11"/>
        <v>92.946867579424975</v>
      </c>
    </row>
    <row r="750" spans="1:8" s="382" customFormat="1" ht="33.75" x14ac:dyDescent="0.2">
      <c r="A750" s="389" t="s">
        <v>1160</v>
      </c>
      <c r="B750" s="377">
        <v>2410000000</v>
      </c>
      <c r="C750" s="377"/>
      <c r="D750" s="296"/>
      <c r="E750" s="296"/>
      <c r="F750" s="385">
        <v>11328.3</v>
      </c>
      <c r="G750" s="385">
        <v>10529.3</v>
      </c>
      <c r="H750" s="385">
        <f t="shared" si="11"/>
        <v>92.946867579424975</v>
      </c>
    </row>
    <row r="751" spans="1:8" s="382" customFormat="1" ht="22.5" x14ac:dyDescent="0.2">
      <c r="A751" s="389" t="s">
        <v>1354</v>
      </c>
      <c r="B751" s="377">
        <v>2410100000</v>
      </c>
      <c r="C751" s="377"/>
      <c r="D751" s="296"/>
      <c r="E751" s="296"/>
      <c r="F751" s="385">
        <v>2789.3</v>
      </c>
      <c r="G751" s="385">
        <v>2045.7</v>
      </c>
      <c r="H751" s="385">
        <f t="shared" si="11"/>
        <v>73.340981608288814</v>
      </c>
    </row>
    <row r="752" spans="1:8" s="382" customFormat="1" ht="11.25" x14ac:dyDescent="0.2">
      <c r="A752" s="389" t="s">
        <v>1752</v>
      </c>
      <c r="B752" s="377">
        <v>2410142250</v>
      </c>
      <c r="C752" s="377">
        <v>244</v>
      </c>
      <c r="D752" s="296">
        <v>10</v>
      </c>
      <c r="E752" s="296">
        <v>3</v>
      </c>
      <c r="F752" s="385">
        <v>749.6</v>
      </c>
      <c r="G752" s="385">
        <v>206.4</v>
      </c>
      <c r="H752" s="385">
        <f t="shared" si="11"/>
        <v>27.534685165421557</v>
      </c>
    </row>
    <row r="753" spans="1:8" s="382" customFormat="1" ht="22.5" x14ac:dyDescent="0.2">
      <c r="A753" s="389" t="s">
        <v>1757</v>
      </c>
      <c r="B753" s="377">
        <v>2410142250</v>
      </c>
      <c r="C753" s="377">
        <v>323</v>
      </c>
      <c r="D753" s="296">
        <v>10</v>
      </c>
      <c r="E753" s="296">
        <v>3</v>
      </c>
      <c r="F753" s="385">
        <v>120</v>
      </c>
      <c r="G753" s="385">
        <v>0</v>
      </c>
      <c r="H753" s="385">
        <f t="shared" si="11"/>
        <v>0</v>
      </c>
    </row>
    <row r="754" spans="1:8" s="382" customFormat="1" ht="11.25" x14ac:dyDescent="0.2">
      <c r="A754" s="389" t="s">
        <v>1760</v>
      </c>
      <c r="B754" s="377">
        <v>2410142250</v>
      </c>
      <c r="C754" s="377">
        <v>612</v>
      </c>
      <c r="D754" s="296">
        <v>11</v>
      </c>
      <c r="E754" s="296">
        <v>3</v>
      </c>
      <c r="F754" s="385">
        <v>591</v>
      </c>
      <c r="G754" s="385">
        <v>591</v>
      </c>
      <c r="H754" s="385">
        <f t="shared" si="11"/>
        <v>100</v>
      </c>
    </row>
    <row r="755" spans="1:8" s="382" customFormat="1" ht="11.25" x14ac:dyDescent="0.2">
      <c r="A755" s="389" t="s">
        <v>1761</v>
      </c>
      <c r="B755" s="377">
        <v>2410142250</v>
      </c>
      <c r="C755" s="377">
        <v>633</v>
      </c>
      <c r="D755" s="296">
        <v>10</v>
      </c>
      <c r="E755" s="296">
        <v>3</v>
      </c>
      <c r="F755" s="385">
        <v>290</v>
      </c>
      <c r="G755" s="385">
        <v>210</v>
      </c>
      <c r="H755" s="385">
        <f t="shared" si="11"/>
        <v>72.41379310344827</v>
      </c>
    </row>
    <row r="756" spans="1:8" s="382" customFormat="1" ht="11.25" x14ac:dyDescent="0.2">
      <c r="A756" s="389" t="s">
        <v>1751</v>
      </c>
      <c r="B756" s="377">
        <v>2410176110</v>
      </c>
      <c r="C756" s="377">
        <v>530</v>
      </c>
      <c r="D756" s="296">
        <v>10</v>
      </c>
      <c r="E756" s="296">
        <v>3</v>
      </c>
      <c r="F756" s="385">
        <v>1038.7</v>
      </c>
      <c r="G756" s="385">
        <v>1038.3</v>
      </c>
      <c r="H756" s="385">
        <f t="shared" si="11"/>
        <v>99.961490324444</v>
      </c>
    </row>
    <row r="757" spans="1:8" s="382" customFormat="1" ht="22.5" x14ac:dyDescent="0.2">
      <c r="A757" s="389" t="s">
        <v>1161</v>
      </c>
      <c r="B757" s="377">
        <v>2410200000</v>
      </c>
      <c r="C757" s="377"/>
      <c r="D757" s="296"/>
      <c r="E757" s="296"/>
      <c r="F757" s="385">
        <v>8539</v>
      </c>
      <c r="G757" s="385">
        <v>8483.6</v>
      </c>
      <c r="H757" s="385">
        <f t="shared" si="11"/>
        <v>99.351212085724327</v>
      </c>
    </row>
    <row r="758" spans="1:8" s="382" customFormat="1" ht="22.5" x14ac:dyDescent="0.2">
      <c r="A758" s="389" t="s">
        <v>1764</v>
      </c>
      <c r="B758" s="377" t="s">
        <v>1163</v>
      </c>
      <c r="C758" s="377">
        <v>521</v>
      </c>
      <c r="D758" s="296">
        <v>7</v>
      </c>
      <c r="E758" s="296">
        <v>1</v>
      </c>
      <c r="F758" s="385">
        <v>2692.1</v>
      </c>
      <c r="G758" s="385">
        <v>2636.7</v>
      </c>
      <c r="H758" s="385">
        <f t="shared" si="11"/>
        <v>97.942126964080074</v>
      </c>
    </row>
    <row r="759" spans="1:8" s="382" customFormat="1" ht="11.25" x14ac:dyDescent="0.2">
      <c r="A759" s="389" t="s">
        <v>1760</v>
      </c>
      <c r="B759" s="377" t="s">
        <v>1163</v>
      </c>
      <c r="C759" s="377">
        <v>612</v>
      </c>
      <c r="D759" s="296">
        <v>11</v>
      </c>
      <c r="E759" s="296">
        <v>3</v>
      </c>
      <c r="F759" s="385">
        <v>5846.9</v>
      </c>
      <c r="G759" s="385">
        <v>5846.9</v>
      </c>
      <c r="H759" s="385">
        <f t="shared" si="11"/>
        <v>100</v>
      </c>
    </row>
    <row r="760" spans="1:8" s="380" customFormat="1" ht="31.5" x14ac:dyDescent="0.2">
      <c r="A760" s="390" t="s">
        <v>909</v>
      </c>
      <c r="B760" s="391">
        <v>2500000000</v>
      </c>
      <c r="C760" s="391"/>
      <c r="D760" s="296"/>
      <c r="E760" s="296"/>
      <c r="F760" s="388">
        <v>16937.5</v>
      </c>
      <c r="G760" s="388">
        <v>15704.5</v>
      </c>
      <c r="H760" s="388">
        <f t="shared" si="11"/>
        <v>92.72029520295203</v>
      </c>
    </row>
    <row r="761" spans="1:8" s="382" customFormat="1" ht="11.25" x14ac:dyDescent="0.2">
      <c r="A761" s="389" t="s">
        <v>1752</v>
      </c>
      <c r="B761" s="377">
        <v>2500002500</v>
      </c>
      <c r="C761" s="377">
        <v>244</v>
      </c>
      <c r="D761" s="296">
        <v>4</v>
      </c>
      <c r="E761" s="296">
        <v>6</v>
      </c>
      <c r="F761" s="385">
        <v>2836.6</v>
      </c>
      <c r="G761" s="385">
        <v>1670</v>
      </c>
      <c r="H761" s="385">
        <f t="shared" si="11"/>
        <v>58.873299019953464</v>
      </c>
    </row>
    <row r="762" spans="1:8" s="382" customFormat="1" ht="11.25" x14ac:dyDescent="0.2">
      <c r="A762" s="389" t="s">
        <v>1752</v>
      </c>
      <c r="B762" s="377">
        <v>2500005120</v>
      </c>
      <c r="C762" s="377">
        <v>244</v>
      </c>
      <c r="D762" s="296">
        <v>4</v>
      </c>
      <c r="E762" s="296">
        <v>6</v>
      </c>
      <c r="F762" s="385">
        <v>97.4</v>
      </c>
      <c r="G762" s="385">
        <v>97.4</v>
      </c>
      <c r="H762" s="385">
        <f t="shared" si="11"/>
        <v>100</v>
      </c>
    </row>
    <row r="763" spans="1:8" s="382" customFormat="1" ht="11.25" x14ac:dyDescent="0.2">
      <c r="A763" s="389" t="s">
        <v>1773</v>
      </c>
      <c r="B763" s="377">
        <v>2500005120</v>
      </c>
      <c r="C763" s="377">
        <v>852</v>
      </c>
      <c r="D763" s="296">
        <v>4</v>
      </c>
      <c r="E763" s="296">
        <v>6</v>
      </c>
      <c r="F763" s="385">
        <v>66</v>
      </c>
      <c r="G763" s="385">
        <v>0</v>
      </c>
      <c r="H763" s="385">
        <f t="shared" si="11"/>
        <v>0</v>
      </c>
    </row>
    <row r="764" spans="1:8" s="382" customFormat="1" ht="11.25" x14ac:dyDescent="0.2">
      <c r="A764" s="389" t="s">
        <v>1752</v>
      </c>
      <c r="B764" s="377" t="s">
        <v>913</v>
      </c>
      <c r="C764" s="377">
        <v>244</v>
      </c>
      <c r="D764" s="296">
        <v>4</v>
      </c>
      <c r="E764" s="296">
        <v>6</v>
      </c>
      <c r="F764" s="385">
        <v>21.3</v>
      </c>
      <c r="G764" s="385">
        <v>21</v>
      </c>
      <c r="H764" s="385">
        <f t="shared" si="11"/>
        <v>98.591549295774655</v>
      </c>
    </row>
    <row r="765" spans="1:8" s="382" customFormat="1" ht="22.5" x14ac:dyDescent="0.2">
      <c r="A765" s="389" t="s">
        <v>1758</v>
      </c>
      <c r="B765" s="377" t="s">
        <v>913</v>
      </c>
      <c r="C765" s="377">
        <v>414</v>
      </c>
      <c r="D765" s="296">
        <v>4</v>
      </c>
      <c r="E765" s="296">
        <v>6</v>
      </c>
      <c r="F765" s="385">
        <v>13916.2</v>
      </c>
      <c r="G765" s="385">
        <v>13916.1</v>
      </c>
      <c r="H765" s="385">
        <f t="shared" si="11"/>
        <v>99.999281413029422</v>
      </c>
    </row>
    <row r="766" spans="1:8" s="380" customFormat="1" ht="21" x14ac:dyDescent="0.2">
      <c r="A766" s="390" t="s">
        <v>1055</v>
      </c>
      <c r="B766" s="391">
        <v>2600000000</v>
      </c>
      <c r="C766" s="391"/>
      <c r="D766" s="296"/>
      <c r="E766" s="296"/>
      <c r="F766" s="388">
        <v>32047.200000000001</v>
      </c>
      <c r="G766" s="388">
        <v>31996.7</v>
      </c>
      <c r="H766" s="388">
        <f t="shared" si="11"/>
        <v>99.842419930602361</v>
      </c>
    </row>
    <row r="767" spans="1:8" s="382" customFormat="1" ht="22.5" x14ac:dyDescent="0.2">
      <c r="A767" s="389" t="s">
        <v>1056</v>
      </c>
      <c r="B767" s="377">
        <v>2600100000</v>
      </c>
      <c r="C767" s="377"/>
      <c r="D767" s="296"/>
      <c r="E767" s="296"/>
      <c r="F767" s="385">
        <v>32047.200000000001</v>
      </c>
      <c r="G767" s="385">
        <v>31996.7</v>
      </c>
      <c r="H767" s="385">
        <f t="shared" si="11"/>
        <v>99.842419930602361</v>
      </c>
    </row>
    <row r="768" spans="1:8" s="382" customFormat="1" ht="11.25" x14ac:dyDescent="0.2">
      <c r="A768" s="389" t="s">
        <v>1765</v>
      </c>
      <c r="B768" s="377">
        <v>2600102601</v>
      </c>
      <c r="C768" s="377">
        <v>242</v>
      </c>
      <c r="D768" s="296">
        <v>4</v>
      </c>
      <c r="E768" s="296">
        <v>12</v>
      </c>
      <c r="F768" s="385">
        <v>1300</v>
      </c>
      <c r="G768" s="385">
        <v>1300</v>
      </c>
      <c r="H768" s="385">
        <f t="shared" si="11"/>
        <v>100</v>
      </c>
    </row>
    <row r="769" spans="1:8" s="382" customFormat="1" ht="11.25" x14ac:dyDescent="0.2">
      <c r="A769" s="389" t="s">
        <v>1752</v>
      </c>
      <c r="B769" s="377">
        <v>2600102602</v>
      </c>
      <c r="C769" s="377">
        <v>244</v>
      </c>
      <c r="D769" s="296">
        <v>4</v>
      </c>
      <c r="E769" s="296">
        <v>12</v>
      </c>
      <c r="F769" s="385">
        <v>450</v>
      </c>
      <c r="G769" s="385">
        <v>450</v>
      </c>
      <c r="H769" s="385">
        <f t="shared" si="11"/>
        <v>100</v>
      </c>
    </row>
    <row r="770" spans="1:8" s="382" customFormat="1" ht="33.75" x14ac:dyDescent="0.2">
      <c r="A770" s="389" t="s">
        <v>1759</v>
      </c>
      <c r="B770" s="377">
        <v>2600142603</v>
      </c>
      <c r="C770" s="377">
        <v>611</v>
      </c>
      <c r="D770" s="296">
        <v>4</v>
      </c>
      <c r="E770" s="296">
        <v>12</v>
      </c>
      <c r="F770" s="385">
        <v>8641.1</v>
      </c>
      <c r="G770" s="385">
        <v>8590.6</v>
      </c>
      <c r="H770" s="385">
        <f t="shared" si="11"/>
        <v>99.415583664116838</v>
      </c>
    </row>
    <row r="771" spans="1:8" s="382" customFormat="1" ht="22.5" x14ac:dyDescent="0.2">
      <c r="A771" s="389" t="s">
        <v>1764</v>
      </c>
      <c r="B771" s="377" t="s">
        <v>1060</v>
      </c>
      <c r="C771" s="377">
        <v>521</v>
      </c>
      <c r="D771" s="296">
        <v>4</v>
      </c>
      <c r="E771" s="296">
        <v>12</v>
      </c>
      <c r="F771" s="385">
        <v>21656.1</v>
      </c>
      <c r="G771" s="385">
        <v>21656.1</v>
      </c>
      <c r="H771" s="385">
        <f t="shared" si="11"/>
        <v>100</v>
      </c>
    </row>
    <row r="772" spans="1:8" s="380" customFormat="1" ht="31.5" x14ac:dyDescent="0.2">
      <c r="A772" s="390" t="s">
        <v>1265</v>
      </c>
      <c r="B772" s="391">
        <v>2700000000</v>
      </c>
      <c r="C772" s="391"/>
      <c r="D772" s="296"/>
      <c r="E772" s="296"/>
      <c r="F772" s="388">
        <v>12979.1</v>
      </c>
      <c r="G772" s="388">
        <v>12131.1</v>
      </c>
      <c r="H772" s="388">
        <f t="shared" si="11"/>
        <v>93.466419089151017</v>
      </c>
    </row>
    <row r="773" spans="1:8" s="382" customFormat="1" ht="11.25" x14ac:dyDescent="0.2">
      <c r="A773" s="389" t="s">
        <v>1752</v>
      </c>
      <c r="B773" s="377">
        <v>2700004000</v>
      </c>
      <c r="C773" s="377">
        <v>244</v>
      </c>
      <c r="D773" s="296">
        <v>12</v>
      </c>
      <c r="E773" s="296">
        <v>4</v>
      </c>
      <c r="F773" s="385">
        <v>257.8</v>
      </c>
      <c r="G773" s="385">
        <v>257</v>
      </c>
      <c r="H773" s="385">
        <f t="shared" si="11"/>
        <v>99.68968192397206</v>
      </c>
    </row>
    <row r="774" spans="1:8" s="382" customFormat="1" ht="22.5" x14ac:dyDescent="0.2">
      <c r="A774" s="389" t="s">
        <v>1266</v>
      </c>
      <c r="B774" s="377">
        <v>2700100000</v>
      </c>
      <c r="C774" s="377"/>
      <c r="D774" s="296"/>
      <c r="E774" s="296"/>
      <c r="F774" s="385">
        <v>1665.2</v>
      </c>
      <c r="G774" s="385">
        <v>818</v>
      </c>
      <c r="H774" s="385">
        <f t="shared" si="11"/>
        <v>49.123228441028104</v>
      </c>
    </row>
    <row r="775" spans="1:8" s="382" customFormat="1" ht="11.25" x14ac:dyDescent="0.2">
      <c r="A775" s="389" t="s">
        <v>1752</v>
      </c>
      <c r="B775" s="377">
        <v>2700102000</v>
      </c>
      <c r="C775" s="377">
        <v>244</v>
      </c>
      <c r="D775" s="296">
        <v>7</v>
      </c>
      <c r="E775" s="296">
        <v>9</v>
      </c>
      <c r="F775" s="385">
        <v>425</v>
      </c>
      <c r="G775" s="385">
        <v>0</v>
      </c>
      <c r="H775" s="385">
        <f t="shared" si="11"/>
        <v>0</v>
      </c>
    </row>
    <row r="776" spans="1:8" s="382" customFormat="1" ht="33.75" x14ac:dyDescent="0.2">
      <c r="A776" s="389" t="s">
        <v>1759</v>
      </c>
      <c r="B776" s="377">
        <v>2700102000</v>
      </c>
      <c r="C776" s="377">
        <v>611</v>
      </c>
      <c r="D776" s="296">
        <v>7</v>
      </c>
      <c r="E776" s="296">
        <v>9</v>
      </c>
      <c r="F776" s="385">
        <v>400</v>
      </c>
      <c r="G776" s="385">
        <v>0</v>
      </c>
      <c r="H776" s="385">
        <f t="shared" si="11"/>
        <v>0</v>
      </c>
    </row>
    <row r="777" spans="1:8" s="382" customFormat="1" ht="11.25" x14ac:dyDescent="0.2">
      <c r="A777" s="389" t="s">
        <v>333</v>
      </c>
      <c r="B777" s="377">
        <v>2700103000</v>
      </c>
      <c r="C777" s="377">
        <v>540</v>
      </c>
      <c r="D777" s="296">
        <v>8</v>
      </c>
      <c r="E777" s="296">
        <v>1</v>
      </c>
      <c r="F777" s="385">
        <v>50</v>
      </c>
      <c r="G777" s="385">
        <v>50</v>
      </c>
      <c r="H777" s="385">
        <f t="shared" si="11"/>
        <v>100</v>
      </c>
    </row>
    <row r="778" spans="1:8" s="382" customFormat="1" ht="11.25" x14ac:dyDescent="0.2">
      <c r="A778" s="389" t="s">
        <v>1777</v>
      </c>
      <c r="B778" s="377">
        <v>2700103000</v>
      </c>
      <c r="C778" s="377">
        <v>622</v>
      </c>
      <c r="D778" s="296">
        <v>8</v>
      </c>
      <c r="E778" s="296">
        <v>1</v>
      </c>
      <c r="F778" s="385">
        <v>467.9</v>
      </c>
      <c r="G778" s="385">
        <v>468</v>
      </c>
      <c r="H778" s="385">
        <f t="shared" si="11"/>
        <v>100.02137208805301</v>
      </c>
    </row>
    <row r="779" spans="1:8" s="382" customFormat="1" ht="11.25" x14ac:dyDescent="0.2">
      <c r="A779" s="389" t="s">
        <v>1761</v>
      </c>
      <c r="B779" s="377">
        <v>2700103000</v>
      </c>
      <c r="C779" s="377">
        <v>633</v>
      </c>
      <c r="D779" s="296">
        <v>8</v>
      </c>
      <c r="E779" s="296">
        <v>1</v>
      </c>
      <c r="F779" s="385">
        <v>300</v>
      </c>
      <c r="G779" s="385">
        <v>300</v>
      </c>
      <c r="H779" s="385">
        <f t="shared" si="11"/>
        <v>100</v>
      </c>
    </row>
    <row r="780" spans="1:8" s="382" customFormat="1" ht="11.25" x14ac:dyDescent="0.2">
      <c r="A780" s="389" t="s">
        <v>1752</v>
      </c>
      <c r="B780" s="377">
        <v>2700104000</v>
      </c>
      <c r="C780" s="377">
        <v>244</v>
      </c>
      <c r="D780" s="296">
        <v>12</v>
      </c>
      <c r="E780" s="296">
        <v>4</v>
      </c>
      <c r="F780" s="385">
        <v>22.3</v>
      </c>
      <c r="G780" s="385">
        <v>0</v>
      </c>
      <c r="H780" s="385">
        <f t="shared" si="11"/>
        <v>0</v>
      </c>
    </row>
    <row r="781" spans="1:8" s="382" customFormat="1" ht="22.5" x14ac:dyDescent="0.2">
      <c r="A781" s="389" t="s">
        <v>1357</v>
      </c>
      <c r="B781" s="377">
        <v>2700200000</v>
      </c>
      <c r="C781" s="377"/>
      <c r="D781" s="296"/>
      <c r="E781" s="296"/>
      <c r="F781" s="385">
        <v>9124.2999999999993</v>
      </c>
      <c r="G781" s="385">
        <v>9124.2999999999993</v>
      </c>
      <c r="H781" s="385">
        <f t="shared" si="11"/>
        <v>100</v>
      </c>
    </row>
    <row r="782" spans="1:8" s="382" customFormat="1" ht="22.5" x14ac:dyDescent="0.2">
      <c r="A782" s="389" t="s">
        <v>1764</v>
      </c>
      <c r="B782" s="377" t="s">
        <v>1359</v>
      </c>
      <c r="C782" s="377">
        <v>521</v>
      </c>
      <c r="D782" s="296">
        <v>8</v>
      </c>
      <c r="E782" s="296">
        <v>1</v>
      </c>
      <c r="F782" s="385">
        <v>1229.0999999999999</v>
      </c>
      <c r="G782" s="385">
        <v>1229.0999999999999</v>
      </c>
      <c r="H782" s="385">
        <f t="shared" si="11"/>
        <v>100</v>
      </c>
    </row>
    <row r="783" spans="1:8" s="382" customFormat="1" ht="11.25" x14ac:dyDescent="0.2">
      <c r="A783" s="389" t="s">
        <v>1777</v>
      </c>
      <c r="B783" s="377" t="s">
        <v>1359</v>
      </c>
      <c r="C783" s="377">
        <v>622</v>
      </c>
      <c r="D783" s="296">
        <v>8</v>
      </c>
      <c r="E783" s="296">
        <v>1</v>
      </c>
      <c r="F783" s="385">
        <v>6380.1</v>
      </c>
      <c r="G783" s="385">
        <v>6380.1</v>
      </c>
      <c r="H783" s="385">
        <f t="shared" si="11"/>
        <v>100</v>
      </c>
    </row>
    <row r="784" spans="1:8" s="382" customFormat="1" ht="11.25" x14ac:dyDescent="0.2">
      <c r="A784" s="389" t="s">
        <v>1761</v>
      </c>
      <c r="B784" s="377" t="s">
        <v>1359</v>
      </c>
      <c r="C784" s="377">
        <v>633</v>
      </c>
      <c r="D784" s="296">
        <v>8</v>
      </c>
      <c r="E784" s="296">
        <v>1</v>
      </c>
      <c r="F784" s="385">
        <v>1515.1</v>
      </c>
      <c r="G784" s="385">
        <v>1515.1</v>
      </c>
      <c r="H784" s="385">
        <f t="shared" ref="H784:H847" si="12">+G784/F784*100</f>
        <v>100</v>
      </c>
    </row>
    <row r="785" spans="1:8" s="382" customFormat="1" ht="33.75" x14ac:dyDescent="0.2">
      <c r="A785" s="389" t="s">
        <v>1360</v>
      </c>
      <c r="B785" s="377">
        <v>2700600000</v>
      </c>
      <c r="C785" s="377"/>
      <c r="D785" s="296"/>
      <c r="E785" s="296"/>
      <c r="F785" s="385">
        <v>1931.8</v>
      </c>
      <c r="G785" s="385">
        <v>1931.8</v>
      </c>
      <c r="H785" s="385">
        <f t="shared" si="12"/>
        <v>100</v>
      </c>
    </row>
    <row r="786" spans="1:8" s="382" customFormat="1" ht="22.5" x14ac:dyDescent="0.2">
      <c r="A786" s="389" t="s">
        <v>1764</v>
      </c>
      <c r="B786" s="377" t="s">
        <v>1362</v>
      </c>
      <c r="C786" s="377">
        <v>521</v>
      </c>
      <c r="D786" s="296">
        <v>8</v>
      </c>
      <c r="E786" s="296">
        <v>1</v>
      </c>
      <c r="F786" s="385">
        <v>681.8</v>
      </c>
      <c r="G786" s="385">
        <v>681.8</v>
      </c>
      <c r="H786" s="385">
        <f t="shared" si="12"/>
        <v>100</v>
      </c>
    </row>
    <row r="787" spans="1:8" s="382" customFormat="1" ht="11.25" x14ac:dyDescent="0.2">
      <c r="A787" s="389" t="s">
        <v>1777</v>
      </c>
      <c r="B787" s="377" t="s">
        <v>1362</v>
      </c>
      <c r="C787" s="377">
        <v>622</v>
      </c>
      <c r="D787" s="296">
        <v>8</v>
      </c>
      <c r="E787" s="296">
        <v>1</v>
      </c>
      <c r="F787" s="385">
        <v>869</v>
      </c>
      <c r="G787" s="385">
        <v>869</v>
      </c>
      <c r="H787" s="385">
        <f t="shared" si="12"/>
        <v>100</v>
      </c>
    </row>
    <row r="788" spans="1:8" s="382" customFormat="1" ht="11.25" x14ac:dyDescent="0.2">
      <c r="A788" s="389" t="s">
        <v>1761</v>
      </c>
      <c r="B788" s="377" t="s">
        <v>1362</v>
      </c>
      <c r="C788" s="377">
        <v>633</v>
      </c>
      <c r="D788" s="296">
        <v>8</v>
      </c>
      <c r="E788" s="296">
        <v>1</v>
      </c>
      <c r="F788" s="385">
        <v>381</v>
      </c>
      <c r="G788" s="385">
        <v>381</v>
      </c>
      <c r="H788" s="385">
        <f t="shared" si="12"/>
        <v>100</v>
      </c>
    </row>
    <row r="789" spans="1:8" s="380" customFormat="1" ht="21" x14ac:dyDescent="0.2">
      <c r="A789" s="390" t="s">
        <v>1248</v>
      </c>
      <c r="B789" s="391">
        <v>2800000000</v>
      </c>
      <c r="C789" s="391"/>
      <c r="D789" s="296"/>
      <c r="E789" s="296"/>
      <c r="F789" s="388">
        <v>1200</v>
      </c>
      <c r="G789" s="388">
        <v>1200</v>
      </c>
      <c r="H789" s="388">
        <f t="shared" si="12"/>
        <v>100</v>
      </c>
    </row>
    <row r="790" spans="1:8" s="382" customFormat="1" ht="11.25" x14ac:dyDescent="0.2">
      <c r="A790" s="389" t="s">
        <v>1752</v>
      </c>
      <c r="B790" s="377">
        <v>2800000020</v>
      </c>
      <c r="C790" s="377">
        <v>244</v>
      </c>
      <c r="D790" s="296">
        <v>7</v>
      </c>
      <c r="E790" s="296">
        <v>5</v>
      </c>
      <c r="F790" s="385">
        <v>1200</v>
      </c>
      <c r="G790" s="385">
        <v>1200</v>
      </c>
      <c r="H790" s="385">
        <f t="shared" si="12"/>
        <v>100</v>
      </c>
    </row>
    <row r="791" spans="1:8" s="380" customFormat="1" ht="21" x14ac:dyDescent="0.2">
      <c r="A791" s="390" t="s">
        <v>1122</v>
      </c>
      <c r="B791" s="391">
        <v>2900000000</v>
      </c>
      <c r="C791" s="391"/>
      <c r="D791" s="296"/>
      <c r="E791" s="296"/>
      <c r="F791" s="388">
        <v>2320</v>
      </c>
      <c r="G791" s="388">
        <v>2320</v>
      </c>
      <c r="H791" s="388">
        <f t="shared" si="12"/>
        <v>100</v>
      </c>
    </row>
    <row r="792" spans="1:8" s="382" customFormat="1" ht="22.5" x14ac:dyDescent="0.2">
      <c r="A792" s="389" t="s">
        <v>1123</v>
      </c>
      <c r="B792" s="377">
        <v>2940000000</v>
      </c>
      <c r="C792" s="377"/>
      <c r="D792" s="296"/>
      <c r="E792" s="296"/>
      <c r="F792" s="385">
        <v>2320</v>
      </c>
      <c r="G792" s="385">
        <v>2320</v>
      </c>
      <c r="H792" s="385">
        <f t="shared" si="12"/>
        <v>100</v>
      </c>
    </row>
    <row r="793" spans="1:8" s="382" customFormat="1" ht="11.25" x14ac:dyDescent="0.2">
      <c r="A793" s="389" t="s">
        <v>1752</v>
      </c>
      <c r="B793" s="377">
        <v>2940002050</v>
      </c>
      <c r="C793" s="377">
        <v>244</v>
      </c>
      <c r="D793" s="296">
        <v>6</v>
      </c>
      <c r="E793" s="296">
        <v>3</v>
      </c>
      <c r="F793" s="385">
        <v>1020</v>
      </c>
      <c r="G793" s="385">
        <v>1020</v>
      </c>
      <c r="H793" s="385">
        <f t="shared" si="12"/>
        <v>100</v>
      </c>
    </row>
    <row r="794" spans="1:8" s="382" customFormat="1" ht="11.25" x14ac:dyDescent="0.2">
      <c r="A794" s="389" t="s">
        <v>1752</v>
      </c>
      <c r="B794" s="377">
        <v>2940002070</v>
      </c>
      <c r="C794" s="377">
        <v>244</v>
      </c>
      <c r="D794" s="296">
        <v>6</v>
      </c>
      <c r="E794" s="296">
        <v>3</v>
      </c>
      <c r="F794" s="385">
        <v>1300</v>
      </c>
      <c r="G794" s="385">
        <v>1300</v>
      </c>
      <c r="H794" s="385">
        <f t="shared" si="12"/>
        <v>100</v>
      </c>
    </row>
    <row r="795" spans="1:8" s="380" customFormat="1" ht="21" x14ac:dyDescent="0.2">
      <c r="A795" s="390" t="s">
        <v>745</v>
      </c>
      <c r="B795" s="391">
        <v>3000000000</v>
      </c>
      <c r="C795" s="391"/>
      <c r="D795" s="296"/>
      <c r="E795" s="296"/>
      <c r="F795" s="388">
        <v>38012.699999999997</v>
      </c>
      <c r="G795" s="388">
        <v>38012.699999999997</v>
      </c>
      <c r="H795" s="388">
        <f t="shared" si="12"/>
        <v>100</v>
      </c>
    </row>
    <row r="796" spans="1:8" s="382" customFormat="1" ht="11.25" x14ac:dyDescent="0.2">
      <c r="A796" s="389" t="s">
        <v>1782</v>
      </c>
      <c r="B796" s="377">
        <v>3000059301</v>
      </c>
      <c r="C796" s="377">
        <v>121</v>
      </c>
      <c r="D796" s="296">
        <v>3</v>
      </c>
      <c r="E796" s="296">
        <v>4</v>
      </c>
      <c r="F796" s="385">
        <v>24776.799999999999</v>
      </c>
      <c r="G796" s="385">
        <v>24776.799999999999</v>
      </c>
      <c r="H796" s="385">
        <f t="shared" si="12"/>
        <v>100</v>
      </c>
    </row>
    <row r="797" spans="1:8" s="382" customFormat="1" ht="22.5" x14ac:dyDescent="0.2">
      <c r="A797" s="389" t="s">
        <v>1784</v>
      </c>
      <c r="B797" s="377">
        <v>3000059301</v>
      </c>
      <c r="C797" s="377">
        <v>129</v>
      </c>
      <c r="D797" s="296">
        <v>3</v>
      </c>
      <c r="E797" s="296">
        <v>4</v>
      </c>
      <c r="F797" s="385">
        <v>7392.5</v>
      </c>
      <c r="G797" s="385">
        <v>7392.5</v>
      </c>
      <c r="H797" s="385">
        <f t="shared" si="12"/>
        <v>100</v>
      </c>
    </row>
    <row r="798" spans="1:8" s="382" customFormat="1" ht="11.25" x14ac:dyDescent="0.2">
      <c r="A798" s="389" t="s">
        <v>1752</v>
      </c>
      <c r="B798" s="377">
        <v>3000059301</v>
      </c>
      <c r="C798" s="377">
        <v>244</v>
      </c>
      <c r="D798" s="296">
        <v>3</v>
      </c>
      <c r="E798" s="296">
        <v>4</v>
      </c>
      <c r="F798" s="385">
        <v>400.5</v>
      </c>
      <c r="G798" s="385">
        <v>400.5</v>
      </c>
      <c r="H798" s="385">
        <f t="shared" si="12"/>
        <v>100</v>
      </c>
    </row>
    <row r="799" spans="1:8" s="382" customFormat="1" ht="22.5" x14ac:dyDescent="0.2">
      <c r="A799" s="389" t="s">
        <v>1778</v>
      </c>
      <c r="B799" s="377">
        <v>3000059301</v>
      </c>
      <c r="C799" s="377">
        <v>831</v>
      </c>
      <c r="D799" s="296">
        <v>3</v>
      </c>
      <c r="E799" s="296">
        <v>4</v>
      </c>
      <c r="F799" s="385">
        <v>7.5</v>
      </c>
      <c r="G799" s="385">
        <v>7.5</v>
      </c>
      <c r="H799" s="385">
        <f t="shared" si="12"/>
        <v>100</v>
      </c>
    </row>
    <row r="800" spans="1:8" s="382" customFormat="1" ht="11.25" x14ac:dyDescent="0.2">
      <c r="A800" s="389" t="s">
        <v>1773</v>
      </c>
      <c r="B800" s="377">
        <v>3000059301</v>
      </c>
      <c r="C800" s="377">
        <v>852</v>
      </c>
      <c r="D800" s="296">
        <v>3</v>
      </c>
      <c r="E800" s="296">
        <v>4</v>
      </c>
      <c r="F800" s="385">
        <v>1.6</v>
      </c>
      <c r="G800" s="385">
        <v>1.6</v>
      </c>
      <c r="H800" s="385">
        <f t="shared" si="12"/>
        <v>100</v>
      </c>
    </row>
    <row r="801" spans="1:8" s="382" customFormat="1" ht="11.25" x14ac:dyDescent="0.2">
      <c r="A801" s="389" t="s">
        <v>1765</v>
      </c>
      <c r="B801" s="377">
        <v>3000059302</v>
      </c>
      <c r="C801" s="377">
        <v>242</v>
      </c>
      <c r="D801" s="296">
        <v>3</v>
      </c>
      <c r="E801" s="296">
        <v>4</v>
      </c>
      <c r="F801" s="385">
        <v>1907.4</v>
      </c>
      <c r="G801" s="385">
        <v>1907.4</v>
      </c>
      <c r="H801" s="385">
        <f t="shared" si="12"/>
        <v>100</v>
      </c>
    </row>
    <row r="802" spans="1:8" s="382" customFormat="1" ht="11.25" x14ac:dyDescent="0.2">
      <c r="A802" s="389" t="s">
        <v>1752</v>
      </c>
      <c r="B802" s="377">
        <v>3000059302</v>
      </c>
      <c r="C802" s="377">
        <v>244</v>
      </c>
      <c r="D802" s="296">
        <v>3</v>
      </c>
      <c r="E802" s="296">
        <v>4</v>
      </c>
      <c r="F802" s="385">
        <v>602.29999999999995</v>
      </c>
      <c r="G802" s="385">
        <v>602.29999999999995</v>
      </c>
      <c r="H802" s="385">
        <f t="shared" si="12"/>
        <v>100</v>
      </c>
    </row>
    <row r="803" spans="1:8" s="382" customFormat="1" ht="11.25" x14ac:dyDescent="0.2">
      <c r="A803" s="389" t="s">
        <v>1765</v>
      </c>
      <c r="B803" s="377" t="s">
        <v>749</v>
      </c>
      <c r="C803" s="377">
        <v>242</v>
      </c>
      <c r="D803" s="296">
        <v>3</v>
      </c>
      <c r="E803" s="296">
        <v>4</v>
      </c>
      <c r="F803" s="385">
        <v>594.9</v>
      </c>
      <c r="G803" s="385">
        <v>594.9</v>
      </c>
      <c r="H803" s="385">
        <f t="shared" si="12"/>
        <v>100</v>
      </c>
    </row>
    <row r="804" spans="1:8" s="382" customFormat="1" ht="11.25" x14ac:dyDescent="0.2">
      <c r="A804" s="389" t="s">
        <v>1782</v>
      </c>
      <c r="B804" s="377" t="s">
        <v>751</v>
      </c>
      <c r="C804" s="377">
        <v>121</v>
      </c>
      <c r="D804" s="296">
        <v>3</v>
      </c>
      <c r="E804" s="296">
        <v>4</v>
      </c>
      <c r="F804" s="385">
        <v>1773.6</v>
      </c>
      <c r="G804" s="385">
        <v>1773.6</v>
      </c>
      <c r="H804" s="385">
        <f t="shared" si="12"/>
        <v>100</v>
      </c>
    </row>
    <row r="805" spans="1:8" s="382" customFormat="1" ht="22.5" x14ac:dyDescent="0.2">
      <c r="A805" s="389" t="s">
        <v>1784</v>
      </c>
      <c r="B805" s="377" t="s">
        <v>751</v>
      </c>
      <c r="C805" s="377">
        <v>129</v>
      </c>
      <c r="D805" s="296">
        <v>3</v>
      </c>
      <c r="E805" s="296">
        <v>4</v>
      </c>
      <c r="F805" s="385">
        <v>535.6</v>
      </c>
      <c r="G805" s="385">
        <v>535.6</v>
      </c>
      <c r="H805" s="385">
        <f t="shared" si="12"/>
        <v>100</v>
      </c>
    </row>
    <row r="806" spans="1:8" s="382" customFormat="1" ht="22.5" x14ac:dyDescent="0.2">
      <c r="A806" s="389" t="s">
        <v>752</v>
      </c>
      <c r="B806" s="377">
        <v>3000100000</v>
      </c>
      <c r="C806" s="377"/>
      <c r="D806" s="296"/>
      <c r="E806" s="296"/>
      <c r="F806" s="385">
        <v>20</v>
      </c>
      <c r="G806" s="385">
        <v>20</v>
      </c>
      <c r="H806" s="385">
        <f t="shared" si="12"/>
        <v>100</v>
      </c>
    </row>
    <row r="807" spans="1:8" s="382" customFormat="1" ht="11.25" x14ac:dyDescent="0.2">
      <c r="A807" s="389" t="s">
        <v>1765</v>
      </c>
      <c r="B807" s="377">
        <v>3000100890</v>
      </c>
      <c r="C807" s="377">
        <v>242</v>
      </c>
      <c r="D807" s="296">
        <v>3</v>
      </c>
      <c r="E807" s="296">
        <v>4</v>
      </c>
      <c r="F807" s="385">
        <v>20</v>
      </c>
      <c r="G807" s="385">
        <v>20</v>
      </c>
      <c r="H807" s="385">
        <f t="shared" si="12"/>
        <v>100</v>
      </c>
    </row>
    <row r="808" spans="1:8" s="380" customFormat="1" ht="21" x14ac:dyDescent="0.2">
      <c r="A808" s="390" t="s">
        <v>1299</v>
      </c>
      <c r="B808" s="391">
        <v>3100000000</v>
      </c>
      <c r="C808" s="391"/>
      <c r="D808" s="296"/>
      <c r="E808" s="296"/>
      <c r="F808" s="388">
        <v>6217.6</v>
      </c>
      <c r="G808" s="388">
        <v>4641.7</v>
      </c>
      <c r="H808" s="388">
        <f t="shared" si="12"/>
        <v>74.654207411219758</v>
      </c>
    </row>
    <row r="809" spans="1:8" s="382" customFormat="1" ht="22.5" x14ac:dyDescent="0.2">
      <c r="A809" s="389" t="s">
        <v>1300</v>
      </c>
      <c r="B809" s="377">
        <v>3110000000</v>
      </c>
      <c r="C809" s="377"/>
      <c r="D809" s="296"/>
      <c r="E809" s="296"/>
      <c r="F809" s="385">
        <v>661.7</v>
      </c>
      <c r="G809" s="385">
        <v>241.7</v>
      </c>
      <c r="H809" s="385">
        <f t="shared" si="12"/>
        <v>36.527127096871695</v>
      </c>
    </row>
    <row r="810" spans="1:8" s="382" customFormat="1" ht="11.25" x14ac:dyDescent="0.2">
      <c r="A810" s="389" t="s">
        <v>1752</v>
      </c>
      <c r="B810" s="377">
        <v>3110000280</v>
      </c>
      <c r="C810" s="377">
        <v>244</v>
      </c>
      <c r="D810" s="296">
        <v>7</v>
      </c>
      <c r="E810" s="296">
        <v>9</v>
      </c>
      <c r="F810" s="385">
        <v>661.7</v>
      </c>
      <c r="G810" s="385">
        <v>241.7</v>
      </c>
      <c r="H810" s="385">
        <f t="shared" si="12"/>
        <v>36.527127096871695</v>
      </c>
    </row>
    <row r="811" spans="1:8" s="382" customFormat="1" ht="22.5" x14ac:dyDescent="0.2">
      <c r="A811" s="389" t="s">
        <v>1301</v>
      </c>
      <c r="B811" s="377">
        <v>3120000000</v>
      </c>
      <c r="C811" s="377"/>
      <c r="D811" s="296"/>
      <c r="E811" s="296"/>
      <c r="F811" s="385">
        <v>5555.9</v>
      </c>
      <c r="G811" s="385">
        <v>4400</v>
      </c>
      <c r="H811" s="385">
        <f t="shared" si="12"/>
        <v>79.195089904425927</v>
      </c>
    </row>
    <row r="812" spans="1:8" s="382" customFormat="1" ht="11.25" x14ac:dyDescent="0.2">
      <c r="A812" s="389" t="s">
        <v>1752</v>
      </c>
      <c r="B812" s="377">
        <v>3120000280</v>
      </c>
      <c r="C812" s="377">
        <v>244</v>
      </c>
      <c r="D812" s="296">
        <v>7</v>
      </c>
      <c r="E812" s="296">
        <v>9</v>
      </c>
      <c r="F812" s="385">
        <v>5555.9</v>
      </c>
      <c r="G812" s="385">
        <v>4400</v>
      </c>
      <c r="H812" s="385">
        <f t="shared" si="12"/>
        <v>79.195089904425927</v>
      </c>
    </row>
    <row r="813" spans="1:8" s="380" customFormat="1" ht="21" x14ac:dyDescent="0.2">
      <c r="A813" s="390" t="s">
        <v>1103</v>
      </c>
      <c r="B813" s="391">
        <v>3300000000</v>
      </c>
      <c r="C813" s="391"/>
      <c r="D813" s="296"/>
      <c r="E813" s="296"/>
      <c r="F813" s="388">
        <v>90897.4</v>
      </c>
      <c r="G813" s="388">
        <v>90897.4</v>
      </c>
      <c r="H813" s="388">
        <f t="shared" si="12"/>
        <v>100</v>
      </c>
    </row>
    <row r="814" spans="1:8" s="382" customFormat="1" ht="11.25" x14ac:dyDescent="0.2">
      <c r="A814" s="389" t="s">
        <v>1104</v>
      </c>
      <c r="B814" s="377" t="s">
        <v>1105</v>
      </c>
      <c r="C814" s="377"/>
      <c r="D814" s="296"/>
      <c r="E814" s="296"/>
      <c r="F814" s="385">
        <v>90897.4</v>
      </c>
      <c r="G814" s="385">
        <v>90897.4</v>
      </c>
      <c r="H814" s="385">
        <f t="shared" si="12"/>
        <v>100</v>
      </c>
    </row>
    <row r="815" spans="1:8" s="382" customFormat="1" ht="22.5" x14ac:dyDescent="0.2">
      <c r="A815" s="389" t="s">
        <v>1764</v>
      </c>
      <c r="B815" s="377" t="s">
        <v>1107</v>
      </c>
      <c r="C815" s="377">
        <v>521</v>
      </c>
      <c r="D815" s="296">
        <v>5</v>
      </c>
      <c r="E815" s="296">
        <v>3</v>
      </c>
      <c r="F815" s="385">
        <v>90897.4</v>
      </c>
      <c r="G815" s="385">
        <v>90897.4</v>
      </c>
      <c r="H815" s="385">
        <f t="shared" si="12"/>
        <v>100</v>
      </c>
    </row>
    <row r="816" spans="1:8" s="380" customFormat="1" ht="21" x14ac:dyDescent="0.2">
      <c r="A816" s="390" t="s">
        <v>1074</v>
      </c>
      <c r="B816" s="391">
        <v>3400000000</v>
      </c>
      <c r="C816" s="391"/>
      <c r="D816" s="296"/>
      <c r="E816" s="296"/>
      <c r="F816" s="388">
        <v>1225426.3999999999</v>
      </c>
      <c r="G816" s="388">
        <v>831355.7</v>
      </c>
      <c r="H816" s="388">
        <f t="shared" si="12"/>
        <v>67.842156819862865</v>
      </c>
    </row>
    <row r="817" spans="1:8" s="382" customFormat="1" ht="22.5" x14ac:dyDescent="0.2">
      <c r="A817" s="389" t="s">
        <v>1788</v>
      </c>
      <c r="B817" s="377">
        <v>3400009502</v>
      </c>
      <c r="C817" s="377">
        <v>412</v>
      </c>
      <c r="D817" s="296">
        <v>5</v>
      </c>
      <c r="E817" s="296">
        <v>1</v>
      </c>
      <c r="F817" s="385">
        <v>565703.6</v>
      </c>
      <c r="G817" s="385">
        <v>412836.4</v>
      </c>
      <c r="H817" s="385">
        <f t="shared" si="12"/>
        <v>72.977509777204887</v>
      </c>
    </row>
    <row r="818" spans="1:8" s="382" customFormat="1" ht="22.5" x14ac:dyDescent="0.2">
      <c r="A818" s="389" t="s">
        <v>1758</v>
      </c>
      <c r="B818" s="377">
        <v>3400009502</v>
      </c>
      <c r="C818" s="377">
        <v>414</v>
      </c>
      <c r="D818" s="296">
        <v>5</v>
      </c>
      <c r="E818" s="296">
        <v>1</v>
      </c>
      <c r="F818" s="385">
        <v>378937</v>
      </c>
      <c r="G818" s="385">
        <v>227448.2</v>
      </c>
      <c r="H818" s="385">
        <f t="shared" si="12"/>
        <v>60.022695065406651</v>
      </c>
    </row>
    <row r="819" spans="1:8" s="382" customFormat="1" ht="22.5" x14ac:dyDescent="0.2">
      <c r="A819" s="389" t="s">
        <v>1789</v>
      </c>
      <c r="B819" s="377">
        <v>3400009502</v>
      </c>
      <c r="C819" s="377">
        <v>522</v>
      </c>
      <c r="D819" s="296">
        <v>5</v>
      </c>
      <c r="E819" s="296">
        <v>1</v>
      </c>
      <c r="F819" s="385">
        <v>10495</v>
      </c>
      <c r="G819" s="385">
        <v>0</v>
      </c>
      <c r="H819" s="385">
        <f t="shared" si="12"/>
        <v>0</v>
      </c>
    </row>
    <row r="820" spans="1:8" s="382" customFormat="1" ht="11.25" x14ac:dyDescent="0.2">
      <c r="A820" s="389" t="s">
        <v>1752</v>
      </c>
      <c r="B820" s="377">
        <v>3400009602</v>
      </c>
      <c r="C820" s="377">
        <v>244</v>
      </c>
      <c r="D820" s="296">
        <v>5</v>
      </c>
      <c r="E820" s="296">
        <v>1</v>
      </c>
      <c r="F820" s="385">
        <v>292.5</v>
      </c>
      <c r="G820" s="385">
        <v>292.5</v>
      </c>
      <c r="H820" s="385">
        <f t="shared" si="12"/>
        <v>100</v>
      </c>
    </row>
    <row r="821" spans="1:8" s="382" customFormat="1" ht="22.5" x14ac:dyDescent="0.2">
      <c r="A821" s="389" t="s">
        <v>1788</v>
      </c>
      <c r="B821" s="377">
        <v>3400009602</v>
      </c>
      <c r="C821" s="377">
        <v>412</v>
      </c>
      <c r="D821" s="296">
        <v>5</v>
      </c>
      <c r="E821" s="296">
        <v>1</v>
      </c>
      <c r="F821" s="385">
        <v>54125.1</v>
      </c>
      <c r="G821" s="385">
        <v>54074</v>
      </c>
      <c r="H821" s="385">
        <f t="shared" si="12"/>
        <v>99.905589088980904</v>
      </c>
    </row>
    <row r="822" spans="1:8" s="382" customFormat="1" ht="22.5" x14ac:dyDescent="0.2">
      <c r="A822" s="389" t="s">
        <v>1758</v>
      </c>
      <c r="B822" s="377">
        <v>3400009602</v>
      </c>
      <c r="C822" s="377">
        <v>414</v>
      </c>
      <c r="D822" s="296">
        <v>5</v>
      </c>
      <c r="E822" s="296">
        <v>1</v>
      </c>
      <c r="F822" s="385">
        <v>145627.1</v>
      </c>
      <c r="G822" s="385">
        <v>114142.7</v>
      </c>
      <c r="H822" s="385">
        <f t="shared" si="12"/>
        <v>78.380122930416107</v>
      </c>
    </row>
    <row r="823" spans="1:8" s="382" customFormat="1" ht="22.5" x14ac:dyDescent="0.2">
      <c r="A823" s="389" t="s">
        <v>1077</v>
      </c>
      <c r="B823" s="377" t="s">
        <v>1078</v>
      </c>
      <c r="C823" s="377"/>
      <c r="D823" s="296"/>
      <c r="E823" s="296"/>
      <c r="F823" s="385">
        <v>70246.100000000006</v>
      </c>
      <c r="G823" s="385">
        <v>22561.9</v>
      </c>
      <c r="H823" s="385">
        <f t="shared" si="12"/>
        <v>32.118366713596913</v>
      </c>
    </row>
    <row r="824" spans="1:8" s="382" customFormat="1" ht="22.5" x14ac:dyDescent="0.2">
      <c r="A824" s="389" t="s">
        <v>1788</v>
      </c>
      <c r="B824" s="377" t="s">
        <v>1079</v>
      </c>
      <c r="C824" s="377">
        <v>412</v>
      </c>
      <c r="D824" s="296">
        <v>5</v>
      </c>
      <c r="E824" s="296">
        <v>1</v>
      </c>
      <c r="F824" s="385">
        <v>42761</v>
      </c>
      <c r="G824" s="385">
        <v>11238.4</v>
      </c>
      <c r="H824" s="385">
        <f t="shared" si="12"/>
        <v>26.281892378569253</v>
      </c>
    </row>
    <row r="825" spans="1:8" s="382" customFormat="1" ht="22.5" x14ac:dyDescent="0.2">
      <c r="A825" s="389" t="s">
        <v>1758</v>
      </c>
      <c r="B825" s="377" t="s">
        <v>1079</v>
      </c>
      <c r="C825" s="377">
        <v>414</v>
      </c>
      <c r="D825" s="296">
        <v>5</v>
      </c>
      <c r="E825" s="296">
        <v>1</v>
      </c>
      <c r="F825" s="385">
        <v>21902.7</v>
      </c>
      <c r="G825" s="385">
        <v>5741.1</v>
      </c>
      <c r="H825" s="385">
        <f t="shared" si="12"/>
        <v>26.211836896820941</v>
      </c>
    </row>
    <row r="826" spans="1:8" s="382" customFormat="1" ht="22.5" x14ac:dyDescent="0.2">
      <c r="A826" s="389" t="s">
        <v>1788</v>
      </c>
      <c r="B826" s="377" t="s">
        <v>1080</v>
      </c>
      <c r="C826" s="377">
        <v>412</v>
      </c>
      <c r="D826" s="296">
        <v>5</v>
      </c>
      <c r="E826" s="296">
        <v>1</v>
      </c>
      <c r="F826" s="385">
        <v>5582.4</v>
      </c>
      <c r="G826" s="385">
        <v>5582.4</v>
      </c>
      <c r="H826" s="385">
        <f t="shared" si="12"/>
        <v>100</v>
      </c>
    </row>
    <row r="827" spans="1:8" s="380" customFormat="1" ht="31.5" x14ac:dyDescent="0.2">
      <c r="A827" s="390" t="s">
        <v>1126</v>
      </c>
      <c r="B827" s="391">
        <v>3500000000</v>
      </c>
      <c r="C827" s="391"/>
      <c r="D827" s="296"/>
      <c r="E827" s="296"/>
      <c r="F827" s="388">
        <v>8000</v>
      </c>
      <c r="G827" s="388">
        <v>7789.7</v>
      </c>
      <c r="H827" s="388">
        <f t="shared" si="12"/>
        <v>97.371250000000003</v>
      </c>
    </row>
    <row r="828" spans="1:8" s="382" customFormat="1" ht="22.5" x14ac:dyDescent="0.2">
      <c r="A828" s="389" t="s">
        <v>1127</v>
      </c>
      <c r="B828" s="377">
        <v>3500300000</v>
      </c>
      <c r="C828" s="377"/>
      <c r="D828" s="296"/>
      <c r="E828" s="296"/>
      <c r="F828" s="385">
        <v>3300</v>
      </c>
      <c r="G828" s="385">
        <v>3295</v>
      </c>
      <c r="H828" s="385">
        <f t="shared" si="12"/>
        <v>99.848484848484858</v>
      </c>
    </row>
    <row r="829" spans="1:8" s="382" customFormat="1" ht="11.25" x14ac:dyDescent="0.2">
      <c r="A829" s="389" t="s">
        <v>1752</v>
      </c>
      <c r="B829" s="377">
        <v>3500301000</v>
      </c>
      <c r="C829" s="377">
        <v>244</v>
      </c>
      <c r="D829" s="296">
        <v>6</v>
      </c>
      <c r="E829" s="296">
        <v>3</v>
      </c>
      <c r="F829" s="385">
        <v>1100</v>
      </c>
      <c r="G829" s="385">
        <v>1100</v>
      </c>
      <c r="H829" s="385">
        <f t="shared" si="12"/>
        <v>100</v>
      </c>
    </row>
    <row r="830" spans="1:8" s="382" customFormat="1" ht="11.25" x14ac:dyDescent="0.2">
      <c r="A830" s="389" t="s">
        <v>1752</v>
      </c>
      <c r="B830" s="377">
        <v>3500303000</v>
      </c>
      <c r="C830" s="377">
        <v>244</v>
      </c>
      <c r="D830" s="296">
        <v>6</v>
      </c>
      <c r="E830" s="296">
        <v>3</v>
      </c>
      <c r="F830" s="385">
        <v>1200</v>
      </c>
      <c r="G830" s="385">
        <v>1200</v>
      </c>
      <c r="H830" s="385">
        <f t="shared" si="12"/>
        <v>100</v>
      </c>
    </row>
    <row r="831" spans="1:8" s="382" customFormat="1" ht="11.25" x14ac:dyDescent="0.2">
      <c r="A831" s="389" t="s">
        <v>1752</v>
      </c>
      <c r="B831" s="377">
        <v>3500304000</v>
      </c>
      <c r="C831" s="377">
        <v>244</v>
      </c>
      <c r="D831" s="296">
        <v>6</v>
      </c>
      <c r="E831" s="296">
        <v>3</v>
      </c>
      <c r="F831" s="385">
        <v>1000</v>
      </c>
      <c r="G831" s="385">
        <v>995</v>
      </c>
      <c r="H831" s="385">
        <f t="shared" si="12"/>
        <v>99.5</v>
      </c>
    </row>
    <row r="832" spans="1:8" s="382" customFormat="1" ht="33.75" x14ac:dyDescent="0.2">
      <c r="A832" s="389" t="s">
        <v>1131</v>
      </c>
      <c r="B832" s="377">
        <v>3500400000</v>
      </c>
      <c r="C832" s="377"/>
      <c r="D832" s="296"/>
      <c r="E832" s="296"/>
      <c r="F832" s="385">
        <v>4700</v>
      </c>
      <c r="G832" s="385">
        <v>4494.7</v>
      </c>
      <c r="H832" s="385">
        <f t="shared" si="12"/>
        <v>95.631914893617022</v>
      </c>
    </row>
    <row r="833" spans="1:8" s="382" customFormat="1" ht="11.25" x14ac:dyDescent="0.2">
      <c r="A833" s="389" t="s">
        <v>1752</v>
      </c>
      <c r="B833" s="377">
        <v>3500401000</v>
      </c>
      <c r="C833" s="377">
        <v>244</v>
      </c>
      <c r="D833" s="296">
        <v>6</v>
      </c>
      <c r="E833" s="296">
        <v>3</v>
      </c>
      <c r="F833" s="385">
        <v>300</v>
      </c>
      <c r="G833" s="385">
        <v>299.7</v>
      </c>
      <c r="H833" s="385">
        <f t="shared" si="12"/>
        <v>99.9</v>
      </c>
    </row>
    <row r="834" spans="1:8" s="382" customFormat="1" ht="11.25" x14ac:dyDescent="0.2">
      <c r="A834" s="389" t="s">
        <v>1752</v>
      </c>
      <c r="B834" s="377">
        <v>3500403000</v>
      </c>
      <c r="C834" s="377">
        <v>244</v>
      </c>
      <c r="D834" s="296">
        <v>6</v>
      </c>
      <c r="E834" s="296">
        <v>3</v>
      </c>
      <c r="F834" s="385">
        <v>300</v>
      </c>
      <c r="G834" s="385">
        <v>300</v>
      </c>
      <c r="H834" s="385">
        <f t="shared" si="12"/>
        <v>100</v>
      </c>
    </row>
    <row r="835" spans="1:8" s="382" customFormat="1" ht="22.5" x14ac:dyDescent="0.2">
      <c r="A835" s="389" t="s">
        <v>1764</v>
      </c>
      <c r="B835" s="377">
        <v>3500475100</v>
      </c>
      <c r="C835" s="377">
        <v>521</v>
      </c>
      <c r="D835" s="296">
        <v>6</v>
      </c>
      <c r="E835" s="296">
        <v>3</v>
      </c>
      <c r="F835" s="385">
        <v>4100</v>
      </c>
      <c r="G835" s="385">
        <v>3895</v>
      </c>
      <c r="H835" s="385">
        <f t="shared" si="12"/>
        <v>95</v>
      </c>
    </row>
    <row r="836" spans="1:8" s="380" customFormat="1" ht="21" x14ac:dyDescent="0.2">
      <c r="A836" s="390" t="s">
        <v>1302</v>
      </c>
      <c r="B836" s="391">
        <v>3600000000</v>
      </c>
      <c r="C836" s="391"/>
      <c r="D836" s="296"/>
      <c r="E836" s="296"/>
      <c r="F836" s="388">
        <v>3517</v>
      </c>
      <c r="G836" s="388">
        <v>2100</v>
      </c>
      <c r="H836" s="388">
        <f t="shared" si="12"/>
        <v>59.709980096673299</v>
      </c>
    </row>
    <row r="837" spans="1:8" s="382" customFormat="1" ht="22.5" x14ac:dyDescent="0.2">
      <c r="A837" s="389" t="s">
        <v>1303</v>
      </c>
      <c r="B837" s="377">
        <v>3620000000</v>
      </c>
      <c r="C837" s="377"/>
      <c r="D837" s="296"/>
      <c r="E837" s="296"/>
      <c r="F837" s="385">
        <v>1867</v>
      </c>
      <c r="G837" s="385">
        <v>450</v>
      </c>
      <c r="H837" s="385">
        <f t="shared" si="12"/>
        <v>24.102838778789501</v>
      </c>
    </row>
    <row r="838" spans="1:8" s="382" customFormat="1" ht="33.75" x14ac:dyDescent="0.2">
      <c r="A838" s="389" t="s">
        <v>1759</v>
      </c>
      <c r="B838" s="377">
        <v>3620042310</v>
      </c>
      <c r="C838" s="377">
        <v>611</v>
      </c>
      <c r="D838" s="296">
        <v>7</v>
      </c>
      <c r="E838" s="296">
        <v>9</v>
      </c>
      <c r="F838" s="385">
        <v>1867</v>
      </c>
      <c r="G838" s="385">
        <v>450</v>
      </c>
      <c r="H838" s="385">
        <f t="shared" si="12"/>
        <v>24.102838778789501</v>
      </c>
    </row>
    <row r="839" spans="1:8" s="382" customFormat="1" ht="22.5" x14ac:dyDescent="0.2">
      <c r="A839" s="389" t="s">
        <v>1305</v>
      </c>
      <c r="B839" s="377">
        <v>3630000000</v>
      </c>
      <c r="C839" s="377"/>
      <c r="D839" s="296"/>
      <c r="E839" s="296"/>
      <c r="F839" s="385">
        <v>1650</v>
      </c>
      <c r="G839" s="385">
        <v>1650</v>
      </c>
      <c r="H839" s="385">
        <f t="shared" si="12"/>
        <v>100</v>
      </c>
    </row>
    <row r="840" spans="1:8" s="382" customFormat="1" ht="11.25" x14ac:dyDescent="0.2">
      <c r="A840" s="389" t="s">
        <v>1752</v>
      </c>
      <c r="B840" s="377">
        <v>3630003500</v>
      </c>
      <c r="C840" s="377">
        <v>244</v>
      </c>
      <c r="D840" s="296">
        <v>7</v>
      </c>
      <c r="E840" s="296">
        <v>9</v>
      </c>
      <c r="F840" s="385">
        <v>1600</v>
      </c>
      <c r="G840" s="385">
        <v>1600</v>
      </c>
      <c r="H840" s="385">
        <f t="shared" si="12"/>
        <v>100</v>
      </c>
    </row>
    <row r="841" spans="1:8" s="382" customFormat="1" ht="33.75" x14ac:dyDescent="0.2">
      <c r="A841" s="389" t="s">
        <v>1759</v>
      </c>
      <c r="B841" s="377">
        <v>3630042310</v>
      </c>
      <c r="C841" s="377">
        <v>611</v>
      </c>
      <c r="D841" s="296">
        <v>7</v>
      </c>
      <c r="E841" s="296">
        <v>9</v>
      </c>
      <c r="F841" s="385">
        <v>50</v>
      </c>
      <c r="G841" s="385">
        <v>50</v>
      </c>
      <c r="H841" s="385">
        <f t="shared" si="12"/>
        <v>100</v>
      </c>
    </row>
    <row r="842" spans="1:8" s="380" customFormat="1" ht="21" x14ac:dyDescent="0.2">
      <c r="A842" s="390" t="s">
        <v>1306</v>
      </c>
      <c r="B842" s="391">
        <v>3700000000</v>
      </c>
      <c r="C842" s="391"/>
      <c r="D842" s="296"/>
      <c r="E842" s="296"/>
      <c r="F842" s="388">
        <v>4353</v>
      </c>
      <c r="G842" s="388">
        <v>50</v>
      </c>
      <c r="H842" s="388">
        <f t="shared" si="12"/>
        <v>1.1486331265793706</v>
      </c>
    </row>
    <row r="843" spans="1:8" s="382" customFormat="1" ht="22.5" x14ac:dyDescent="0.2">
      <c r="A843" s="389" t="s">
        <v>1565</v>
      </c>
      <c r="B843" s="377">
        <v>3700300000</v>
      </c>
      <c r="C843" s="377"/>
      <c r="D843" s="296"/>
      <c r="E843" s="296"/>
      <c r="F843" s="385">
        <v>140</v>
      </c>
      <c r="G843" s="385">
        <v>0</v>
      </c>
      <c r="H843" s="385">
        <f t="shared" si="12"/>
        <v>0</v>
      </c>
    </row>
    <row r="844" spans="1:8" s="382" customFormat="1" ht="11.25" x14ac:dyDescent="0.2">
      <c r="A844" s="389" t="s">
        <v>1752</v>
      </c>
      <c r="B844" s="377">
        <v>3700303010</v>
      </c>
      <c r="C844" s="377">
        <v>244</v>
      </c>
      <c r="D844" s="296">
        <v>10</v>
      </c>
      <c r="E844" s="296">
        <v>6</v>
      </c>
      <c r="F844" s="385">
        <v>60</v>
      </c>
      <c r="G844" s="385">
        <v>0</v>
      </c>
      <c r="H844" s="385">
        <f t="shared" si="12"/>
        <v>0</v>
      </c>
    </row>
    <row r="845" spans="1:8" s="382" customFormat="1" ht="11.25" x14ac:dyDescent="0.2">
      <c r="A845" s="389" t="s">
        <v>1752</v>
      </c>
      <c r="B845" s="377">
        <v>3700303040</v>
      </c>
      <c r="C845" s="377">
        <v>244</v>
      </c>
      <c r="D845" s="296">
        <v>10</v>
      </c>
      <c r="E845" s="296">
        <v>6</v>
      </c>
      <c r="F845" s="385">
        <v>80</v>
      </c>
      <c r="G845" s="385">
        <v>0</v>
      </c>
      <c r="H845" s="385">
        <f t="shared" si="12"/>
        <v>0</v>
      </c>
    </row>
    <row r="846" spans="1:8" s="382" customFormat="1" ht="22.5" x14ac:dyDescent="0.2">
      <c r="A846" s="389" t="s">
        <v>1568</v>
      </c>
      <c r="B846" s="377">
        <v>3700400000</v>
      </c>
      <c r="C846" s="377"/>
      <c r="D846" s="296"/>
      <c r="E846" s="296"/>
      <c r="F846" s="385">
        <v>50</v>
      </c>
      <c r="G846" s="385">
        <v>50</v>
      </c>
      <c r="H846" s="385">
        <f t="shared" si="12"/>
        <v>100</v>
      </c>
    </row>
    <row r="847" spans="1:8" s="382" customFormat="1" ht="11.25" x14ac:dyDescent="0.2">
      <c r="A847" s="389" t="s">
        <v>1760</v>
      </c>
      <c r="B847" s="377">
        <v>3700403010</v>
      </c>
      <c r="C847" s="377">
        <v>612</v>
      </c>
      <c r="D847" s="296">
        <v>10</v>
      </c>
      <c r="E847" s="296">
        <v>6</v>
      </c>
      <c r="F847" s="385">
        <v>50</v>
      </c>
      <c r="G847" s="385">
        <v>50</v>
      </c>
      <c r="H847" s="385">
        <f t="shared" si="12"/>
        <v>100</v>
      </c>
    </row>
    <row r="848" spans="1:8" s="382" customFormat="1" ht="22.5" x14ac:dyDescent="0.2">
      <c r="A848" s="389" t="s">
        <v>1307</v>
      </c>
      <c r="B848" s="377">
        <v>3700700000</v>
      </c>
      <c r="C848" s="377"/>
      <c r="D848" s="296"/>
      <c r="E848" s="296"/>
      <c r="F848" s="385">
        <v>55.1</v>
      </c>
      <c r="G848" s="385">
        <v>0</v>
      </c>
      <c r="H848" s="385">
        <f t="shared" ref="H848:H894" si="13">+G848/F848*100</f>
        <v>0</v>
      </c>
    </row>
    <row r="849" spans="1:8" s="382" customFormat="1" ht="33.75" x14ac:dyDescent="0.2">
      <c r="A849" s="389" t="s">
        <v>1759</v>
      </c>
      <c r="B849" s="377">
        <v>3700742720</v>
      </c>
      <c r="C849" s="377">
        <v>611</v>
      </c>
      <c r="D849" s="296">
        <v>7</v>
      </c>
      <c r="E849" s="296">
        <v>9</v>
      </c>
      <c r="F849" s="385">
        <v>55.1</v>
      </c>
      <c r="G849" s="385">
        <v>0</v>
      </c>
      <c r="H849" s="385">
        <f t="shared" si="13"/>
        <v>0</v>
      </c>
    </row>
    <row r="850" spans="1:8" s="382" customFormat="1" ht="22.5" x14ac:dyDescent="0.2">
      <c r="A850" s="389" t="s">
        <v>1309</v>
      </c>
      <c r="B850" s="377">
        <v>3700800000</v>
      </c>
      <c r="C850" s="377"/>
      <c r="D850" s="296"/>
      <c r="E850" s="296"/>
      <c r="F850" s="385">
        <v>4107.8999999999996</v>
      </c>
      <c r="G850" s="385">
        <v>0</v>
      </c>
      <c r="H850" s="385">
        <f t="shared" si="13"/>
        <v>0</v>
      </c>
    </row>
    <row r="851" spans="1:8" s="382" customFormat="1" ht="11.25" x14ac:dyDescent="0.2">
      <c r="A851" s="389" t="s">
        <v>1752</v>
      </c>
      <c r="B851" s="377">
        <v>3700842720</v>
      </c>
      <c r="C851" s="377">
        <v>244</v>
      </c>
      <c r="D851" s="296">
        <v>7</v>
      </c>
      <c r="E851" s="296">
        <v>9</v>
      </c>
      <c r="F851" s="385">
        <v>1433</v>
      </c>
      <c r="G851" s="385">
        <v>0</v>
      </c>
      <c r="H851" s="385">
        <f t="shared" si="13"/>
        <v>0</v>
      </c>
    </row>
    <row r="852" spans="1:8" s="382" customFormat="1" ht="33.75" x14ac:dyDescent="0.2">
      <c r="A852" s="389" t="s">
        <v>1759</v>
      </c>
      <c r="B852" s="377">
        <v>3700842720</v>
      </c>
      <c r="C852" s="377">
        <v>611</v>
      </c>
      <c r="D852" s="296">
        <v>7</v>
      </c>
      <c r="E852" s="296">
        <v>9</v>
      </c>
      <c r="F852" s="385">
        <v>2674.9</v>
      </c>
      <c r="G852" s="385">
        <v>0</v>
      </c>
      <c r="H852" s="385">
        <f t="shared" si="13"/>
        <v>0</v>
      </c>
    </row>
    <row r="853" spans="1:8" s="380" customFormat="1" ht="31.5" x14ac:dyDescent="0.2">
      <c r="A853" s="390" t="s">
        <v>772</v>
      </c>
      <c r="B853" s="391">
        <v>3900000000</v>
      </c>
      <c r="C853" s="391"/>
      <c r="D853" s="296"/>
      <c r="E853" s="296"/>
      <c r="F853" s="388">
        <v>130</v>
      </c>
      <c r="G853" s="388">
        <v>15</v>
      </c>
      <c r="H853" s="388">
        <f t="shared" si="13"/>
        <v>11.538461538461538</v>
      </c>
    </row>
    <row r="854" spans="1:8" s="382" customFormat="1" ht="11.25" x14ac:dyDescent="0.2">
      <c r="A854" s="389" t="s">
        <v>1752</v>
      </c>
      <c r="B854" s="377" t="s">
        <v>774</v>
      </c>
      <c r="C854" s="377">
        <v>244</v>
      </c>
      <c r="D854" s="296">
        <v>3</v>
      </c>
      <c r="E854" s="296">
        <v>11</v>
      </c>
      <c r="F854" s="385">
        <v>30</v>
      </c>
      <c r="G854" s="385">
        <v>15</v>
      </c>
      <c r="H854" s="385">
        <f t="shared" si="13"/>
        <v>50</v>
      </c>
    </row>
    <row r="855" spans="1:8" s="382" customFormat="1" ht="22.5" x14ac:dyDescent="0.2">
      <c r="A855" s="389" t="s">
        <v>1756</v>
      </c>
      <c r="B855" s="377" t="s">
        <v>774</v>
      </c>
      <c r="C855" s="377">
        <v>321</v>
      </c>
      <c r="D855" s="296">
        <v>3</v>
      </c>
      <c r="E855" s="296">
        <v>11</v>
      </c>
      <c r="F855" s="385">
        <v>100</v>
      </c>
      <c r="G855" s="385">
        <v>0</v>
      </c>
      <c r="H855" s="385">
        <f t="shared" si="13"/>
        <v>0</v>
      </c>
    </row>
    <row r="856" spans="1:8" s="380" customFormat="1" ht="21" x14ac:dyDescent="0.2">
      <c r="A856" s="390" t="s">
        <v>986</v>
      </c>
      <c r="B856" s="391">
        <v>4000000000</v>
      </c>
      <c r="C856" s="391"/>
      <c r="D856" s="296"/>
      <c r="E856" s="296"/>
      <c r="F856" s="388">
        <v>528663.69999999995</v>
      </c>
      <c r="G856" s="388">
        <v>509600.1</v>
      </c>
      <c r="H856" s="388">
        <f t="shared" si="13"/>
        <v>96.394002463191626</v>
      </c>
    </row>
    <row r="857" spans="1:8" s="382" customFormat="1" ht="22.5" x14ac:dyDescent="0.2">
      <c r="A857" s="389" t="s">
        <v>1081</v>
      </c>
      <c r="B857" s="377">
        <v>4010000000</v>
      </c>
      <c r="C857" s="377"/>
      <c r="D857" s="296"/>
      <c r="E857" s="296"/>
      <c r="F857" s="385">
        <v>114827.1</v>
      </c>
      <c r="G857" s="385">
        <v>114223.8</v>
      </c>
      <c r="H857" s="385">
        <f t="shared" si="13"/>
        <v>99.474601378942779</v>
      </c>
    </row>
    <row r="858" spans="1:8" s="382" customFormat="1" ht="22.5" x14ac:dyDescent="0.2">
      <c r="A858" s="389" t="s">
        <v>1522</v>
      </c>
      <c r="B858" s="377">
        <v>4010100000</v>
      </c>
      <c r="C858" s="377"/>
      <c r="D858" s="296"/>
      <c r="E858" s="296"/>
      <c r="F858" s="385">
        <v>32059.7</v>
      </c>
      <c r="G858" s="385">
        <v>32059.7</v>
      </c>
      <c r="H858" s="385">
        <f t="shared" si="13"/>
        <v>100</v>
      </c>
    </row>
    <row r="859" spans="1:8" s="382" customFormat="1" ht="11.25" x14ac:dyDescent="0.2">
      <c r="A859" s="389" t="s">
        <v>1518</v>
      </c>
      <c r="B859" s="377" t="s">
        <v>1523</v>
      </c>
      <c r="C859" s="377">
        <v>322</v>
      </c>
      <c r="D859" s="296">
        <v>10</v>
      </c>
      <c r="E859" s="296">
        <v>3</v>
      </c>
      <c r="F859" s="385">
        <v>32059.7</v>
      </c>
      <c r="G859" s="385">
        <v>32059.7</v>
      </c>
      <c r="H859" s="385">
        <f t="shared" si="13"/>
        <v>100</v>
      </c>
    </row>
    <row r="860" spans="1:8" s="382" customFormat="1" ht="22.5" x14ac:dyDescent="0.2">
      <c r="A860" s="389" t="s">
        <v>1082</v>
      </c>
      <c r="B860" s="377">
        <v>4010200000</v>
      </c>
      <c r="C860" s="377"/>
      <c r="D860" s="296"/>
      <c r="E860" s="296"/>
      <c r="F860" s="385">
        <v>54352.7</v>
      </c>
      <c r="G860" s="385">
        <v>53749.5</v>
      </c>
      <c r="H860" s="385">
        <f t="shared" si="13"/>
        <v>98.890211525830381</v>
      </c>
    </row>
    <row r="861" spans="1:8" s="382" customFormat="1" ht="22.5" x14ac:dyDescent="0.2">
      <c r="A861" s="389" t="s">
        <v>1789</v>
      </c>
      <c r="B861" s="377" t="s">
        <v>1084</v>
      </c>
      <c r="C861" s="377">
        <v>522</v>
      </c>
      <c r="D861" s="296">
        <v>5</v>
      </c>
      <c r="E861" s="296">
        <v>1</v>
      </c>
      <c r="F861" s="385">
        <v>54352.7</v>
      </c>
      <c r="G861" s="385">
        <v>53749.5</v>
      </c>
      <c r="H861" s="385">
        <f t="shared" si="13"/>
        <v>98.890211525830381</v>
      </c>
    </row>
    <row r="862" spans="1:8" s="382" customFormat="1" ht="33.75" x14ac:dyDescent="0.2">
      <c r="A862" s="389" t="s">
        <v>1108</v>
      </c>
      <c r="B862" s="377">
        <v>4010400000</v>
      </c>
      <c r="C862" s="377"/>
      <c r="D862" s="296"/>
      <c r="E862" s="296"/>
      <c r="F862" s="385">
        <v>28414.7</v>
      </c>
      <c r="G862" s="385">
        <v>28414.6</v>
      </c>
      <c r="H862" s="385">
        <f t="shared" si="13"/>
        <v>99.999648069485161</v>
      </c>
    </row>
    <row r="863" spans="1:8" s="382" customFormat="1" ht="22.5" x14ac:dyDescent="0.2">
      <c r="A863" s="389" t="s">
        <v>1758</v>
      </c>
      <c r="B863" s="377" t="s">
        <v>1109</v>
      </c>
      <c r="C863" s="377">
        <v>414</v>
      </c>
      <c r="D863" s="296">
        <v>5</v>
      </c>
      <c r="E863" s="296">
        <v>3</v>
      </c>
      <c r="F863" s="385">
        <v>28414.7</v>
      </c>
      <c r="G863" s="385">
        <v>28414.6</v>
      </c>
      <c r="H863" s="385">
        <f t="shared" si="13"/>
        <v>99.999648069485161</v>
      </c>
    </row>
    <row r="864" spans="1:8" s="382" customFormat="1" ht="11.25" x14ac:dyDescent="0.2">
      <c r="A864" s="389" t="s">
        <v>987</v>
      </c>
      <c r="B864" s="377">
        <v>4020000000</v>
      </c>
      <c r="C864" s="377"/>
      <c r="D864" s="296"/>
      <c r="E864" s="296"/>
      <c r="F864" s="385">
        <v>413836.6</v>
      </c>
      <c r="G864" s="385">
        <v>395376.3</v>
      </c>
      <c r="H864" s="385">
        <f t="shared" si="13"/>
        <v>95.539229734634404</v>
      </c>
    </row>
    <row r="865" spans="1:8" s="382" customFormat="1" ht="11.25" x14ac:dyDescent="0.2">
      <c r="A865" s="389" t="s">
        <v>1110</v>
      </c>
      <c r="B865" s="377">
        <v>4020100000</v>
      </c>
      <c r="C865" s="377"/>
      <c r="D865" s="296"/>
      <c r="E865" s="296"/>
      <c r="F865" s="385">
        <v>117771.7</v>
      </c>
      <c r="G865" s="385">
        <v>117280.7</v>
      </c>
      <c r="H865" s="385">
        <f t="shared" si="13"/>
        <v>99.583091693505324</v>
      </c>
    </row>
    <row r="866" spans="1:8" s="382" customFormat="1" ht="22.5" x14ac:dyDescent="0.2">
      <c r="A866" s="389" t="s">
        <v>1764</v>
      </c>
      <c r="B866" s="377" t="s">
        <v>1111</v>
      </c>
      <c r="C866" s="377">
        <v>521</v>
      </c>
      <c r="D866" s="296">
        <v>5</v>
      </c>
      <c r="E866" s="296">
        <v>3</v>
      </c>
      <c r="F866" s="385">
        <v>117771.7</v>
      </c>
      <c r="G866" s="385">
        <v>117280.7</v>
      </c>
      <c r="H866" s="385">
        <f t="shared" si="13"/>
        <v>99.583091693505324</v>
      </c>
    </row>
    <row r="867" spans="1:8" s="382" customFormat="1" ht="22.5" x14ac:dyDescent="0.2">
      <c r="A867" s="389" t="s">
        <v>988</v>
      </c>
      <c r="B867" s="377">
        <v>4020200000</v>
      </c>
      <c r="C867" s="377"/>
      <c r="D867" s="296"/>
      <c r="E867" s="296"/>
      <c r="F867" s="385">
        <v>184661.9</v>
      </c>
      <c r="G867" s="385">
        <v>166878.70000000001</v>
      </c>
      <c r="H867" s="385">
        <f t="shared" si="13"/>
        <v>90.369859727426189</v>
      </c>
    </row>
    <row r="868" spans="1:8" s="382" customFormat="1" ht="22.5" x14ac:dyDescent="0.2">
      <c r="A868" s="389" t="s">
        <v>1758</v>
      </c>
      <c r="B868" s="377" t="s">
        <v>990</v>
      </c>
      <c r="C868" s="377">
        <v>414</v>
      </c>
      <c r="D868" s="296">
        <v>4</v>
      </c>
      <c r="E868" s="296">
        <v>9</v>
      </c>
      <c r="F868" s="385">
        <v>184661.9</v>
      </c>
      <c r="G868" s="385">
        <v>166878.70000000001</v>
      </c>
      <c r="H868" s="385">
        <f t="shared" si="13"/>
        <v>90.369859727426189</v>
      </c>
    </row>
    <row r="869" spans="1:8" s="382" customFormat="1" ht="11.25" x14ac:dyDescent="0.2">
      <c r="A869" s="389" t="s">
        <v>1363</v>
      </c>
      <c r="B869" s="377">
        <v>4020300000</v>
      </c>
      <c r="C869" s="377"/>
      <c r="D869" s="296"/>
      <c r="E869" s="296"/>
      <c r="F869" s="385">
        <v>111403</v>
      </c>
      <c r="G869" s="385">
        <v>111216.9</v>
      </c>
      <c r="H869" s="385">
        <f t="shared" si="13"/>
        <v>99.832948843388408</v>
      </c>
    </row>
    <row r="870" spans="1:8" s="382" customFormat="1" ht="22.5" x14ac:dyDescent="0.2">
      <c r="A870" s="389" t="s">
        <v>1758</v>
      </c>
      <c r="B870" s="377" t="s">
        <v>1364</v>
      </c>
      <c r="C870" s="377">
        <v>414</v>
      </c>
      <c r="D870" s="296">
        <v>8</v>
      </c>
      <c r="E870" s="296">
        <v>1</v>
      </c>
      <c r="F870" s="385">
        <v>101272.5</v>
      </c>
      <c r="G870" s="385">
        <v>101272.6</v>
      </c>
      <c r="H870" s="385">
        <f t="shared" si="13"/>
        <v>100.00009874348909</v>
      </c>
    </row>
    <row r="871" spans="1:8" s="382" customFormat="1" ht="11.25" x14ac:dyDescent="0.2">
      <c r="A871" s="389" t="s">
        <v>1785</v>
      </c>
      <c r="B871" s="377" t="s">
        <v>1364</v>
      </c>
      <c r="C871" s="377">
        <v>523</v>
      </c>
      <c r="D871" s="296">
        <v>14</v>
      </c>
      <c r="E871" s="296">
        <v>3</v>
      </c>
      <c r="F871" s="385">
        <v>10130.5</v>
      </c>
      <c r="G871" s="385">
        <v>9944.2999999999993</v>
      </c>
      <c r="H871" s="385">
        <f t="shared" si="13"/>
        <v>98.161986081634652</v>
      </c>
    </row>
    <row r="872" spans="1:8" s="380" customFormat="1" ht="21" x14ac:dyDescent="0.2">
      <c r="A872" s="390" t="s">
        <v>782</v>
      </c>
      <c r="B872" s="391">
        <v>4100000000</v>
      </c>
      <c r="C872" s="391"/>
      <c r="D872" s="296"/>
      <c r="E872" s="296"/>
      <c r="F872" s="388">
        <v>2200.6999999999998</v>
      </c>
      <c r="G872" s="388">
        <v>2199.9</v>
      </c>
      <c r="H872" s="388">
        <f t="shared" si="13"/>
        <v>99.963647930204033</v>
      </c>
    </row>
    <row r="873" spans="1:8" s="382" customFormat="1" ht="11.25" x14ac:dyDescent="0.2">
      <c r="A873" s="389" t="s">
        <v>783</v>
      </c>
      <c r="B873" s="377">
        <v>4100100000</v>
      </c>
      <c r="C873" s="377"/>
      <c r="D873" s="296"/>
      <c r="E873" s="296"/>
      <c r="F873" s="385">
        <v>637</v>
      </c>
      <c r="G873" s="385">
        <v>636.9</v>
      </c>
      <c r="H873" s="385">
        <f t="shared" si="13"/>
        <v>99.984301412872838</v>
      </c>
    </row>
    <row r="874" spans="1:8" s="382" customFormat="1" ht="11.25" x14ac:dyDescent="0.2">
      <c r="A874" s="389" t="s">
        <v>1752</v>
      </c>
      <c r="B874" s="377">
        <v>4100101010</v>
      </c>
      <c r="C874" s="377">
        <v>244</v>
      </c>
      <c r="D874" s="296">
        <v>3</v>
      </c>
      <c r="E874" s="296">
        <v>14</v>
      </c>
      <c r="F874" s="385">
        <v>601</v>
      </c>
      <c r="G874" s="385">
        <v>600.9</v>
      </c>
      <c r="H874" s="385">
        <f t="shared" si="13"/>
        <v>99.983361064891838</v>
      </c>
    </row>
    <row r="875" spans="1:8" s="382" customFormat="1" ht="11.25" x14ac:dyDescent="0.2">
      <c r="A875" s="389" t="s">
        <v>1773</v>
      </c>
      <c r="B875" s="377">
        <v>4100101010</v>
      </c>
      <c r="C875" s="377">
        <v>852</v>
      </c>
      <c r="D875" s="296">
        <v>3</v>
      </c>
      <c r="E875" s="296">
        <v>14</v>
      </c>
      <c r="F875" s="385">
        <v>36</v>
      </c>
      <c r="G875" s="385">
        <v>36</v>
      </c>
      <c r="H875" s="385">
        <f t="shared" si="13"/>
        <v>100</v>
      </c>
    </row>
    <row r="876" spans="1:8" s="382" customFormat="1" ht="45" x14ac:dyDescent="0.2">
      <c r="A876" s="389" t="s">
        <v>785</v>
      </c>
      <c r="B876" s="377">
        <v>4100200000</v>
      </c>
      <c r="C876" s="377"/>
      <c r="D876" s="296"/>
      <c r="E876" s="296"/>
      <c r="F876" s="385">
        <v>20</v>
      </c>
      <c r="G876" s="385">
        <v>20</v>
      </c>
      <c r="H876" s="385">
        <f t="shared" si="13"/>
        <v>100</v>
      </c>
    </row>
    <row r="877" spans="1:8" s="382" customFormat="1" ht="11.25" x14ac:dyDescent="0.2">
      <c r="A877" s="389" t="s">
        <v>1752</v>
      </c>
      <c r="B877" s="377">
        <v>4100202030</v>
      </c>
      <c r="C877" s="377">
        <v>244</v>
      </c>
      <c r="D877" s="296">
        <v>3</v>
      </c>
      <c r="E877" s="296">
        <v>14</v>
      </c>
      <c r="F877" s="385">
        <v>20</v>
      </c>
      <c r="G877" s="385">
        <v>20</v>
      </c>
      <c r="H877" s="385">
        <f t="shared" si="13"/>
        <v>100</v>
      </c>
    </row>
    <row r="878" spans="1:8" s="382" customFormat="1" ht="22.5" x14ac:dyDescent="0.2">
      <c r="A878" s="389" t="s">
        <v>787</v>
      </c>
      <c r="B878" s="377">
        <v>4100300000</v>
      </c>
      <c r="C878" s="377"/>
      <c r="D878" s="296"/>
      <c r="E878" s="296"/>
      <c r="F878" s="385">
        <v>10</v>
      </c>
      <c r="G878" s="385">
        <v>10</v>
      </c>
      <c r="H878" s="385">
        <f t="shared" si="13"/>
        <v>100</v>
      </c>
    </row>
    <row r="879" spans="1:8" s="382" customFormat="1" ht="11.25" x14ac:dyDescent="0.2">
      <c r="A879" s="389" t="s">
        <v>1752</v>
      </c>
      <c r="B879" s="377">
        <v>4100303010</v>
      </c>
      <c r="C879" s="377">
        <v>244</v>
      </c>
      <c r="D879" s="296">
        <v>3</v>
      </c>
      <c r="E879" s="296">
        <v>14</v>
      </c>
      <c r="F879" s="385">
        <v>10</v>
      </c>
      <c r="G879" s="385">
        <v>10</v>
      </c>
      <c r="H879" s="385">
        <f t="shared" si="13"/>
        <v>100</v>
      </c>
    </row>
    <row r="880" spans="1:8" s="382" customFormat="1" ht="11.25" x14ac:dyDescent="0.2">
      <c r="A880" s="389" t="s">
        <v>789</v>
      </c>
      <c r="B880" s="377">
        <v>4100400000</v>
      </c>
      <c r="C880" s="377"/>
      <c r="D880" s="296"/>
      <c r="E880" s="296"/>
      <c r="F880" s="385">
        <v>1402.4</v>
      </c>
      <c r="G880" s="385">
        <v>1401.7</v>
      </c>
      <c r="H880" s="385">
        <f t="shared" si="13"/>
        <v>99.950085567598407</v>
      </c>
    </row>
    <row r="881" spans="1:8" s="382" customFormat="1" ht="11.25" x14ac:dyDescent="0.2">
      <c r="A881" s="389" t="s">
        <v>1752</v>
      </c>
      <c r="B881" s="377">
        <v>4100404010</v>
      </c>
      <c r="C881" s="377">
        <v>244</v>
      </c>
      <c r="D881" s="296">
        <v>3</v>
      </c>
      <c r="E881" s="296">
        <v>14</v>
      </c>
      <c r="F881" s="385">
        <v>268.2</v>
      </c>
      <c r="G881" s="385">
        <v>268.2</v>
      </c>
      <c r="H881" s="385">
        <f t="shared" si="13"/>
        <v>100</v>
      </c>
    </row>
    <row r="882" spans="1:8" s="382" customFormat="1" ht="11.25" x14ac:dyDescent="0.2">
      <c r="A882" s="389" t="s">
        <v>1765</v>
      </c>
      <c r="B882" s="377">
        <v>4100404020</v>
      </c>
      <c r="C882" s="377">
        <v>242</v>
      </c>
      <c r="D882" s="296">
        <v>3</v>
      </c>
      <c r="E882" s="296">
        <v>14</v>
      </c>
      <c r="F882" s="385">
        <v>413</v>
      </c>
      <c r="G882" s="385">
        <v>413</v>
      </c>
      <c r="H882" s="385">
        <f t="shared" si="13"/>
        <v>100</v>
      </c>
    </row>
    <row r="883" spans="1:8" s="382" customFormat="1" ht="11.25" x14ac:dyDescent="0.2">
      <c r="A883" s="389" t="s">
        <v>1752</v>
      </c>
      <c r="B883" s="377">
        <v>4100404020</v>
      </c>
      <c r="C883" s="377">
        <v>244</v>
      </c>
      <c r="D883" s="296">
        <v>3</v>
      </c>
      <c r="E883" s="296">
        <v>14</v>
      </c>
      <c r="F883" s="385">
        <v>1</v>
      </c>
      <c r="G883" s="385">
        <v>1</v>
      </c>
      <c r="H883" s="385">
        <f t="shared" si="13"/>
        <v>100</v>
      </c>
    </row>
    <row r="884" spans="1:8" s="382" customFormat="1" ht="11.25" x14ac:dyDescent="0.2">
      <c r="A884" s="389" t="s">
        <v>1752</v>
      </c>
      <c r="B884" s="377">
        <v>4100404030</v>
      </c>
      <c r="C884" s="377">
        <v>244</v>
      </c>
      <c r="D884" s="296">
        <v>3</v>
      </c>
      <c r="E884" s="296">
        <v>14</v>
      </c>
      <c r="F884" s="385">
        <v>122.6</v>
      </c>
      <c r="G884" s="385">
        <v>122</v>
      </c>
      <c r="H884" s="385">
        <f t="shared" si="13"/>
        <v>99.510603588907017</v>
      </c>
    </row>
    <row r="885" spans="1:8" s="382" customFormat="1" ht="11.25" x14ac:dyDescent="0.2">
      <c r="A885" s="389" t="s">
        <v>1752</v>
      </c>
      <c r="B885" s="377">
        <v>4100404040</v>
      </c>
      <c r="C885" s="377">
        <v>244</v>
      </c>
      <c r="D885" s="296">
        <v>3</v>
      </c>
      <c r="E885" s="296">
        <v>14</v>
      </c>
      <c r="F885" s="385">
        <v>88.9</v>
      </c>
      <c r="G885" s="385">
        <v>88.9</v>
      </c>
      <c r="H885" s="385">
        <f t="shared" si="13"/>
        <v>100</v>
      </c>
    </row>
    <row r="886" spans="1:8" s="382" customFormat="1" ht="11.25" x14ac:dyDescent="0.2">
      <c r="A886" s="389" t="s">
        <v>1765</v>
      </c>
      <c r="B886" s="377">
        <v>4100404050</v>
      </c>
      <c r="C886" s="377">
        <v>242</v>
      </c>
      <c r="D886" s="296">
        <v>3</v>
      </c>
      <c r="E886" s="296">
        <v>14</v>
      </c>
      <c r="F886" s="385">
        <v>107.7</v>
      </c>
      <c r="G886" s="385">
        <v>107.6</v>
      </c>
      <c r="H886" s="385">
        <f t="shared" si="13"/>
        <v>99.90714948932218</v>
      </c>
    </row>
    <row r="887" spans="1:8" s="382" customFormat="1" ht="11.25" x14ac:dyDescent="0.2">
      <c r="A887" s="389" t="s">
        <v>1752</v>
      </c>
      <c r="B887" s="377">
        <v>4100404050</v>
      </c>
      <c r="C887" s="377">
        <v>244</v>
      </c>
      <c r="D887" s="296">
        <v>3</v>
      </c>
      <c r="E887" s="296">
        <v>14</v>
      </c>
      <c r="F887" s="385">
        <v>401</v>
      </c>
      <c r="G887" s="385">
        <v>401</v>
      </c>
      <c r="H887" s="385">
        <f t="shared" si="13"/>
        <v>100</v>
      </c>
    </row>
    <row r="888" spans="1:8" s="382" customFormat="1" ht="22.5" x14ac:dyDescent="0.2">
      <c r="A888" s="389" t="s">
        <v>795</v>
      </c>
      <c r="B888" s="377">
        <v>4100500000</v>
      </c>
      <c r="C888" s="377"/>
      <c r="D888" s="296"/>
      <c r="E888" s="296"/>
      <c r="F888" s="385">
        <v>131.30000000000001</v>
      </c>
      <c r="G888" s="385">
        <v>131.30000000000001</v>
      </c>
      <c r="H888" s="385">
        <f t="shared" si="13"/>
        <v>100</v>
      </c>
    </row>
    <row r="889" spans="1:8" s="382" customFormat="1" ht="11.25" x14ac:dyDescent="0.2">
      <c r="A889" s="389" t="s">
        <v>1752</v>
      </c>
      <c r="B889" s="377">
        <v>4100505020</v>
      </c>
      <c r="C889" s="377">
        <v>244</v>
      </c>
      <c r="D889" s="296">
        <v>3</v>
      </c>
      <c r="E889" s="296">
        <v>14</v>
      </c>
      <c r="F889" s="385">
        <v>69.599999999999994</v>
      </c>
      <c r="G889" s="385">
        <v>69.599999999999994</v>
      </c>
      <c r="H889" s="385">
        <f t="shared" si="13"/>
        <v>100</v>
      </c>
    </row>
    <row r="890" spans="1:8" s="382" customFormat="1" ht="11.25" x14ac:dyDescent="0.2">
      <c r="A890" s="389" t="s">
        <v>1752</v>
      </c>
      <c r="B890" s="377">
        <v>4100505030</v>
      </c>
      <c r="C890" s="377">
        <v>244</v>
      </c>
      <c r="D890" s="296">
        <v>3</v>
      </c>
      <c r="E890" s="296">
        <v>14</v>
      </c>
      <c r="F890" s="385">
        <v>46.7</v>
      </c>
      <c r="G890" s="385">
        <v>46.7</v>
      </c>
      <c r="H890" s="385">
        <f t="shared" si="13"/>
        <v>100</v>
      </c>
    </row>
    <row r="891" spans="1:8" s="382" customFormat="1" ht="11.25" x14ac:dyDescent="0.2">
      <c r="A891" s="389" t="s">
        <v>1752</v>
      </c>
      <c r="B891" s="377">
        <v>4100505040</v>
      </c>
      <c r="C891" s="377">
        <v>244</v>
      </c>
      <c r="D891" s="296">
        <v>3</v>
      </c>
      <c r="E891" s="296">
        <v>14</v>
      </c>
      <c r="F891" s="385">
        <v>15</v>
      </c>
      <c r="G891" s="385">
        <v>15</v>
      </c>
      <c r="H891" s="385">
        <f t="shared" si="13"/>
        <v>100</v>
      </c>
    </row>
    <row r="892" spans="1:8" s="382" customFormat="1" ht="11.25" x14ac:dyDescent="0.2">
      <c r="A892" s="389"/>
      <c r="B892" s="377"/>
      <c r="C892" s="377"/>
      <c r="D892" s="377"/>
      <c r="E892" s="377"/>
      <c r="F892" s="385"/>
      <c r="G892" s="385"/>
      <c r="H892" s="385"/>
    </row>
    <row r="893" spans="1:8" s="380" customFormat="1" ht="10.5" x14ac:dyDescent="0.2">
      <c r="A893" s="390" t="s">
        <v>1794</v>
      </c>
      <c r="B893" s="391"/>
      <c r="C893" s="391"/>
      <c r="D893" s="391"/>
      <c r="E893" s="391"/>
      <c r="F893" s="388">
        <v>2739989.4</v>
      </c>
      <c r="G893" s="388">
        <v>2578783.5</v>
      </c>
      <c r="H893" s="388">
        <f t="shared" si="13"/>
        <v>94.116550231909656</v>
      </c>
    </row>
  </sheetData>
  <autoFilter ref="A15:L893"/>
  <mergeCells count="4">
    <mergeCell ref="A6:H6"/>
    <mergeCell ref="A7:H7"/>
    <mergeCell ref="A8:H8"/>
    <mergeCell ref="A9:H9"/>
  </mergeCells>
  <pageMargins left="0.39370078740157483" right="0.15748031496062992" top="0.35433070866141736" bottom="0.15748031496062992" header="0.15748031496062992" footer="0.15748031496062992"/>
  <pageSetup paperSize="9" scale="69" fitToHeight="3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6"/>
  <sheetViews>
    <sheetView view="pageBreakPreview" topLeftCell="A2" zoomScale="90" zoomScaleNormal="100" zoomScaleSheetLayoutView="90" workbookViewId="0">
      <selection activeCell="B55" sqref="B55"/>
    </sheetView>
  </sheetViews>
  <sheetFormatPr defaultRowHeight="12.75" x14ac:dyDescent="0.2"/>
  <cols>
    <col min="1" max="1" width="5.85546875" style="393" customWidth="1"/>
    <col min="2" max="2" width="28" style="393" customWidth="1"/>
    <col min="3" max="4" width="20.140625" style="393" hidden="1" customWidth="1"/>
    <col min="5" max="5" width="16.28515625" style="393" customWidth="1"/>
    <col min="6" max="6" width="15.28515625" style="393" customWidth="1"/>
    <col min="7" max="7" width="16.7109375" style="393" customWidth="1"/>
    <col min="8" max="256" width="9.140625" style="393"/>
    <col min="257" max="257" width="5.85546875" style="393" customWidth="1"/>
    <col min="258" max="258" width="28" style="393" customWidth="1"/>
    <col min="259" max="260" width="0" style="393" hidden="1" customWidth="1"/>
    <col min="261" max="261" width="16.28515625" style="393" customWidth="1"/>
    <col min="262" max="262" width="15.28515625" style="393" customWidth="1"/>
    <col min="263" max="263" width="16.7109375" style="393" customWidth="1"/>
    <col min="264" max="512" width="9.140625" style="393"/>
    <col min="513" max="513" width="5.85546875" style="393" customWidth="1"/>
    <col min="514" max="514" width="28" style="393" customWidth="1"/>
    <col min="515" max="516" width="0" style="393" hidden="1" customWidth="1"/>
    <col min="517" max="517" width="16.28515625" style="393" customWidth="1"/>
    <col min="518" max="518" width="15.28515625" style="393" customWidth="1"/>
    <col min="519" max="519" width="16.7109375" style="393" customWidth="1"/>
    <col min="520" max="768" width="9.140625" style="393"/>
    <col min="769" max="769" width="5.85546875" style="393" customWidth="1"/>
    <col min="770" max="770" width="28" style="393" customWidth="1"/>
    <col min="771" max="772" width="0" style="393" hidden="1" customWidth="1"/>
    <col min="773" max="773" width="16.28515625" style="393" customWidth="1"/>
    <col min="774" max="774" width="15.28515625" style="393" customWidth="1"/>
    <col min="775" max="775" width="16.7109375" style="393" customWidth="1"/>
    <col min="776" max="1024" width="9.140625" style="393"/>
    <col min="1025" max="1025" width="5.85546875" style="393" customWidth="1"/>
    <col min="1026" max="1026" width="28" style="393" customWidth="1"/>
    <col min="1027" max="1028" width="0" style="393" hidden="1" customWidth="1"/>
    <col min="1029" max="1029" width="16.28515625" style="393" customWidth="1"/>
    <col min="1030" max="1030" width="15.28515625" style="393" customWidth="1"/>
    <col min="1031" max="1031" width="16.7109375" style="393" customWidth="1"/>
    <col min="1032" max="1280" width="9.140625" style="393"/>
    <col min="1281" max="1281" width="5.85546875" style="393" customWidth="1"/>
    <col min="1282" max="1282" width="28" style="393" customWidth="1"/>
    <col min="1283" max="1284" width="0" style="393" hidden="1" customWidth="1"/>
    <col min="1285" max="1285" width="16.28515625" style="393" customWidth="1"/>
    <col min="1286" max="1286" width="15.28515625" style="393" customWidth="1"/>
    <col min="1287" max="1287" width="16.7109375" style="393" customWidth="1"/>
    <col min="1288" max="1536" width="9.140625" style="393"/>
    <col min="1537" max="1537" width="5.85546875" style="393" customWidth="1"/>
    <col min="1538" max="1538" width="28" style="393" customWidth="1"/>
    <col min="1539" max="1540" width="0" style="393" hidden="1" customWidth="1"/>
    <col min="1541" max="1541" width="16.28515625" style="393" customWidth="1"/>
    <col min="1542" max="1542" width="15.28515625" style="393" customWidth="1"/>
    <col min="1543" max="1543" width="16.7109375" style="393" customWidth="1"/>
    <col min="1544" max="1792" width="9.140625" style="393"/>
    <col min="1793" max="1793" width="5.85546875" style="393" customWidth="1"/>
    <col min="1794" max="1794" width="28" style="393" customWidth="1"/>
    <col min="1795" max="1796" width="0" style="393" hidden="1" customWidth="1"/>
    <col min="1797" max="1797" width="16.28515625" style="393" customWidth="1"/>
    <col min="1798" max="1798" width="15.28515625" style="393" customWidth="1"/>
    <col min="1799" max="1799" width="16.7109375" style="393" customWidth="1"/>
    <col min="1800" max="2048" width="9.140625" style="393"/>
    <col min="2049" max="2049" width="5.85546875" style="393" customWidth="1"/>
    <col min="2050" max="2050" width="28" style="393" customWidth="1"/>
    <col min="2051" max="2052" width="0" style="393" hidden="1" customWidth="1"/>
    <col min="2053" max="2053" width="16.28515625" style="393" customWidth="1"/>
    <col min="2054" max="2054" width="15.28515625" style="393" customWidth="1"/>
    <col min="2055" max="2055" width="16.7109375" style="393" customWidth="1"/>
    <col min="2056" max="2304" width="9.140625" style="393"/>
    <col min="2305" max="2305" width="5.85546875" style="393" customWidth="1"/>
    <col min="2306" max="2306" width="28" style="393" customWidth="1"/>
    <col min="2307" max="2308" width="0" style="393" hidden="1" customWidth="1"/>
    <col min="2309" max="2309" width="16.28515625" style="393" customWidth="1"/>
    <col min="2310" max="2310" width="15.28515625" style="393" customWidth="1"/>
    <col min="2311" max="2311" width="16.7109375" style="393" customWidth="1"/>
    <col min="2312" max="2560" width="9.140625" style="393"/>
    <col min="2561" max="2561" width="5.85546875" style="393" customWidth="1"/>
    <col min="2562" max="2562" width="28" style="393" customWidth="1"/>
    <col min="2563" max="2564" width="0" style="393" hidden="1" customWidth="1"/>
    <col min="2565" max="2565" width="16.28515625" style="393" customWidth="1"/>
    <col min="2566" max="2566" width="15.28515625" style="393" customWidth="1"/>
    <col min="2567" max="2567" width="16.7109375" style="393" customWidth="1"/>
    <col min="2568" max="2816" width="9.140625" style="393"/>
    <col min="2817" max="2817" width="5.85546875" style="393" customWidth="1"/>
    <col min="2818" max="2818" width="28" style="393" customWidth="1"/>
    <col min="2819" max="2820" width="0" style="393" hidden="1" customWidth="1"/>
    <col min="2821" max="2821" width="16.28515625" style="393" customWidth="1"/>
    <col min="2822" max="2822" width="15.28515625" style="393" customWidth="1"/>
    <col min="2823" max="2823" width="16.7109375" style="393" customWidth="1"/>
    <col min="2824" max="3072" width="9.140625" style="393"/>
    <col min="3073" max="3073" width="5.85546875" style="393" customWidth="1"/>
    <col min="3074" max="3074" width="28" style="393" customWidth="1"/>
    <col min="3075" max="3076" width="0" style="393" hidden="1" customWidth="1"/>
    <col min="3077" max="3077" width="16.28515625" style="393" customWidth="1"/>
    <col min="3078" max="3078" width="15.28515625" style="393" customWidth="1"/>
    <col min="3079" max="3079" width="16.7109375" style="393" customWidth="1"/>
    <col min="3080" max="3328" width="9.140625" style="393"/>
    <col min="3329" max="3329" width="5.85546875" style="393" customWidth="1"/>
    <col min="3330" max="3330" width="28" style="393" customWidth="1"/>
    <col min="3331" max="3332" width="0" style="393" hidden="1" customWidth="1"/>
    <col min="3333" max="3333" width="16.28515625" style="393" customWidth="1"/>
    <col min="3334" max="3334" width="15.28515625" style="393" customWidth="1"/>
    <col min="3335" max="3335" width="16.7109375" style="393" customWidth="1"/>
    <col min="3336" max="3584" width="9.140625" style="393"/>
    <col min="3585" max="3585" width="5.85546875" style="393" customWidth="1"/>
    <col min="3586" max="3586" width="28" style="393" customWidth="1"/>
    <col min="3587" max="3588" width="0" style="393" hidden="1" customWidth="1"/>
    <col min="3589" max="3589" width="16.28515625" style="393" customWidth="1"/>
    <col min="3590" max="3590" width="15.28515625" style="393" customWidth="1"/>
    <col min="3591" max="3591" width="16.7109375" style="393" customWidth="1"/>
    <col min="3592" max="3840" width="9.140625" style="393"/>
    <col min="3841" max="3841" width="5.85546875" style="393" customWidth="1"/>
    <col min="3842" max="3842" width="28" style="393" customWidth="1"/>
    <col min="3843" max="3844" width="0" style="393" hidden="1" customWidth="1"/>
    <col min="3845" max="3845" width="16.28515625" style="393" customWidth="1"/>
    <col min="3846" max="3846" width="15.28515625" style="393" customWidth="1"/>
    <col min="3847" max="3847" width="16.7109375" style="393" customWidth="1"/>
    <col min="3848" max="4096" width="9.140625" style="393"/>
    <col min="4097" max="4097" width="5.85546875" style="393" customWidth="1"/>
    <col min="4098" max="4098" width="28" style="393" customWidth="1"/>
    <col min="4099" max="4100" width="0" style="393" hidden="1" customWidth="1"/>
    <col min="4101" max="4101" width="16.28515625" style="393" customWidth="1"/>
    <col min="4102" max="4102" width="15.28515625" style="393" customWidth="1"/>
    <col min="4103" max="4103" width="16.7109375" style="393" customWidth="1"/>
    <col min="4104" max="4352" width="9.140625" style="393"/>
    <col min="4353" max="4353" width="5.85546875" style="393" customWidth="1"/>
    <col min="4354" max="4354" width="28" style="393" customWidth="1"/>
    <col min="4355" max="4356" width="0" style="393" hidden="1" customWidth="1"/>
    <col min="4357" max="4357" width="16.28515625" style="393" customWidth="1"/>
    <col min="4358" max="4358" width="15.28515625" style="393" customWidth="1"/>
    <col min="4359" max="4359" width="16.7109375" style="393" customWidth="1"/>
    <col min="4360" max="4608" width="9.140625" style="393"/>
    <col min="4609" max="4609" width="5.85546875" style="393" customWidth="1"/>
    <col min="4610" max="4610" width="28" style="393" customWidth="1"/>
    <col min="4611" max="4612" width="0" style="393" hidden="1" customWidth="1"/>
    <col min="4613" max="4613" width="16.28515625" style="393" customWidth="1"/>
    <col min="4614" max="4614" width="15.28515625" style="393" customWidth="1"/>
    <col min="4615" max="4615" width="16.7109375" style="393" customWidth="1"/>
    <col min="4616" max="4864" width="9.140625" style="393"/>
    <col min="4865" max="4865" width="5.85546875" style="393" customWidth="1"/>
    <col min="4866" max="4866" width="28" style="393" customWidth="1"/>
    <col min="4867" max="4868" width="0" style="393" hidden="1" customWidth="1"/>
    <col min="4869" max="4869" width="16.28515625" style="393" customWidth="1"/>
    <col min="4870" max="4870" width="15.28515625" style="393" customWidth="1"/>
    <col min="4871" max="4871" width="16.7109375" style="393" customWidth="1"/>
    <col min="4872" max="5120" width="9.140625" style="393"/>
    <col min="5121" max="5121" width="5.85546875" style="393" customWidth="1"/>
    <col min="5122" max="5122" width="28" style="393" customWidth="1"/>
    <col min="5123" max="5124" width="0" style="393" hidden="1" customWidth="1"/>
    <col min="5125" max="5125" width="16.28515625" style="393" customWidth="1"/>
    <col min="5126" max="5126" width="15.28515625" style="393" customWidth="1"/>
    <col min="5127" max="5127" width="16.7109375" style="393" customWidth="1"/>
    <col min="5128" max="5376" width="9.140625" style="393"/>
    <col min="5377" max="5377" width="5.85546875" style="393" customWidth="1"/>
    <col min="5378" max="5378" width="28" style="393" customWidth="1"/>
    <col min="5379" max="5380" width="0" style="393" hidden="1" customWidth="1"/>
    <col min="5381" max="5381" width="16.28515625" style="393" customWidth="1"/>
    <col min="5382" max="5382" width="15.28515625" style="393" customWidth="1"/>
    <col min="5383" max="5383" width="16.7109375" style="393" customWidth="1"/>
    <col min="5384" max="5632" width="9.140625" style="393"/>
    <col min="5633" max="5633" width="5.85546875" style="393" customWidth="1"/>
    <col min="5634" max="5634" width="28" style="393" customWidth="1"/>
    <col min="5635" max="5636" width="0" style="393" hidden="1" customWidth="1"/>
    <col min="5637" max="5637" width="16.28515625" style="393" customWidth="1"/>
    <col min="5638" max="5638" width="15.28515625" style="393" customWidth="1"/>
    <col min="5639" max="5639" width="16.7109375" style="393" customWidth="1"/>
    <col min="5640" max="5888" width="9.140625" style="393"/>
    <col min="5889" max="5889" width="5.85546875" style="393" customWidth="1"/>
    <col min="5890" max="5890" width="28" style="393" customWidth="1"/>
    <col min="5891" max="5892" width="0" style="393" hidden="1" customWidth="1"/>
    <col min="5893" max="5893" width="16.28515625" style="393" customWidth="1"/>
    <col min="5894" max="5894" width="15.28515625" style="393" customWidth="1"/>
    <col min="5895" max="5895" width="16.7109375" style="393" customWidth="1"/>
    <col min="5896" max="6144" width="9.140625" style="393"/>
    <col min="6145" max="6145" width="5.85546875" style="393" customWidth="1"/>
    <col min="6146" max="6146" width="28" style="393" customWidth="1"/>
    <col min="6147" max="6148" width="0" style="393" hidden="1" customWidth="1"/>
    <col min="6149" max="6149" width="16.28515625" style="393" customWidth="1"/>
    <col min="6150" max="6150" width="15.28515625" style="393" customWidth="1"/>
    <col min="6151" max="6151" width="16.7109375" style="393" customWidth="1"/>
    <col min="6152" max="6400" width="9.140625" style="393"/>
    <col min="6401" max="6401" width="5.85546875" style="393" customWidth="1"/>
    <col min="6402" max="6402" width="28" style="393" customWidth="1"/>
    <col min="6403" max="6404" width="0" style="393" hidden="1" customWidth="1"/>
    <col min="6405" max="6405" width="16.28515625" style="393" customWidth="1"/>
    <col min="6406" max="6406" width="15.28515625" style="393" customWidth="1"/>
    <col min="6407" max="6407" width="16.7109375" style="393" customWidth="1"/>
    <col min="6408" max="6656" width="9.140625" style="393"/>
    <col min="6657" max="6657" width="5.85546875" style="393" customWidth="1"/>
    <col min="6658" max="6658" width="28" style="393" customWidth="1"/>
    <col min="6659" max="6660" width="0" style="393" hidden="1" customWidth="1"/>
    <col min="6661" max="6661" width="16.28515625" style="393" customWidth="1"/>
    <col min="6662" max="6662" width="15.28515625" style="393" customWidth="1"/>
    <col min="6663" max="6663" width="16.7109375" style="393" customWidth="1"/>
    <col min="6664" max="6912" width="9.140625" style="393"/>
    <col min="6913" max="6913" width="5.85546875" style="393" customWidth="1"/>
    <col min="6914" max="6914" width="28" style="393" customWidth="1"/>
    <col min="6915" max="6916" width="0" style="393" hidden="1" customWidth="1"/>
    <col min="6917" max="6917" width="16.28515625" style="393" customWidth="1"/>
    <col min="6918" max="6918" width="15.28515625" style="393" customWidth="1"/>
    <col min="6919" max="6919" width="16.7109375" style="393" customWidth="1"/>
    <col min="6920" max="7168" width="9.140625" style="393"/>
    <col min="7169" max="7169" width="5.85546875" style="393" customWidth="1"/>
    <col min="7170" max="7170" width="28" style="393" customWidth="1"/>
    <col min="7171" max="7172" width="0" style="393" hidden="1" customWidth="1"/>
    <col min="7173" max="7173" width="16.28515625" style="393" customWidth="1"/>
    <col min="7174" max="7174" width="15.28515625" style="393" customWidth="1"/>
    <col min="7175" max="7175" width="16.7109375" style="393" customWidth="1"/>
    <col min="7176" max="7424" width="9.140625" style="393"/>
    <col min="7425" max="7425" width="5.85546875" style="393" customWidth="1"/>
    <col min="7426" max="7426" width="28" style="393" customWidth="1"/>
    <col min="7427" max="7428" width="0" style="393" hidden="1" customWidth="1"/>
    <col min="7429" max="7429" width="16.28515625" style="393" customWidth="1"/>
    <col min="7430" max="7430" width="15.28515625" style="393" customWidth="1"/>
    <col min="7431" max="7431" width="16.7109375" style="393" customWidth="1"/>
    <col min="7432" max="7680" width="9.140625" style="393"/>
    <col min="7681" max="7681" width="5.85546875" style="393" customWidth="1"/>
    <col min="7682" max="7682" width="28" style="393" customWidth="1"/>
    <col min="7683" max="7684" width="0" style="393" hidden="1" customWidth="1"/>
    <col min="7685" max="7685" width="16.28515625" style="393" customWidth="1"/>
    <col min="7686" max="7686" width="15.28515625" style="393" customWidth="1"/>
    <col min="7687" max="7687" width="16.7109375" style="393" customWidth="1"/>
    <col min="7688" max="7936" width="9.140625" style="393"/>
    <col min="7937" max="7937" width="5.85546875" style="393" customWidth="1"/>
    <col min="7938" max="7938" width="28" style="393" customWidth="1"/>
    <col min="7939" max="7940" width="0" style="393" hidden="1" customWidth="1"/>
    <col min="7941" max="7941" width="16.28515625" style="393" customWidth="1"/>
    <col min="7942" max="7942" width="15.28515625" style="393" customWidth="1"/>
    <col min="7943" max="7943" width="16.7109375" style="393" customWidth="1"/>
    <col min="7944" max="8192" width="9.140625" style="393"/>
    <col min="8193" max="8193" width="5.85546875" style="393" customWidth="1"/>
    <col min="8194" max="8194" width="28" style="393" customWidth="1"/>
    <col min="8195" max="8196" width="0" style="393" hidden="1" customWidth="1"/>
    <col min="8197" max="8197" width="16.28515625" style="393" customWidth="1"/>
    <col min="8198" max="8198" width="15.28515625" style="393" customWidth="1"/>
    <col min="8199" max="8199" width="16.7109375" style="393" customWidth="1"/>
    <col min="8200" max="8448" width="9.140625" style="393"/>
    <col min="8449" max="8449" width="5.85546875" style="393" customWidth="1"/>
    <col min="8450" max="8450" width="28" style="393" customWidth="1"/>
    <col min="8451" max="8452" width="0" style="393" hidden="1" customWidth="1"/>
    <col min="8453" max="8453" width="16.28515625" style="393" customWidth="1"/>
    <col min="8454" max="8454" width="15.28515625" style="393" customWidth="1"/>
    <col min="8455" max="8455" width="16.7109375" style="393" customWidth="1"/>
    <col min="8456" max="8704" width="9.140625" style="393"/>
    <col min="8705" max="8705" width="5.85546875" style="393" customWidth="1"/>
    <col min="8706" max="8706" width="28" style="393" customWidth="1"/>
    <col min="8707" max="8708" width="0" style="393" hidden="1" customWidth="1"/>
    <col min="8709" max="8709" width="16.28515625" style="393" customWidth="1"/>
    <col min="8710" max="8710" width="15.28515625" style="393" customWidth="1"/>
    <col min="8711" max="8711" width="16.7109375" style="393" customWidth="1"/>
    <col min="8712" max="8960" width="9.140625" style="393"/>
    <col min="8961" max="8961" width="5.85546875" style="393" customWidth="1"/>
    <col min="8962" max="8962" width="28" style="393" customWidth="1"/>
    <col min="8963" max="8964" width="0" style="393" hidden="1" customWidth="1"/>
    <col min="8965" max="8965" width="16.28515625" style="393" customWidth="1"/>
    <col min="8966" max="8966" width="15.28515625" style="393" customWidth="1"/>
    <col min="8967" max="8967" width="16.7109375" style="393" customWidth="1"/>
    <col min="8968" max="9216" width="9.140625" style="393"/>
    <col min="9217" max="9217" width="5.85546875" style="393" customWidth="1"/>
    <col min="9218" max="9218" width="28" style="393" customWidth="1"/>
    <col min="9219" max="9220" width="0" style="393" hidden="1" customWidth="1"/>
    <col min="9221" max="9221" width="16.28515625" style="393" customWidth="1"/>
    <col min="9222" max="9222" width="15.28515625" style="393" customWidth="1"/>
    <col min="9223" max="9223" width="16.7109375" style="393" customWidth="1"/>
    <col min="9224" max="9472" width="9.140625" style="393"/>
    <col min="9473" max="9473" width="5.85546875" style="393" customWidth="1"/>
    <col min="9474" max="9474" width="28" style="393" customWidth="1"/>
    <col min="9475" max="9476" width="0" style="393" hidden="1" customWidth="1"/>
    <col min="9477" max="9477" width="16.28515625" style="393" customWidth="1"/>
    <col min="9478" max="9478" width="15.28515625" style="393" customWidth="1"/>
    <col min="9479" max="9479" width="16.7109375" style="393" customWidth="1"/>
    <col min="9480" max="9728" width="9.140625" style="393"/>
    <col min="9729" max="9729" width="5.85546875" style="393" customWidth="1"/>
    <col min="9730" max="9730" width="28" style="393" customWidth="1"/>
    <col min="9731" max="9732" width="0" style="393" hidden="1" customWidth="1"/>
    <col min="9733" max="9733" width="16.28515625" style="393" customWidth="1"/>
    <col min="9734" max="9734" width="15.28515625" style="393" customWidth="1"/>
    <col min="9735" max="9735" width="16.7109375" style="393" customWidth="1"/>
    <col min="9736" max="9984" width="9.140625" style="393"/>
    <col min="9985" max="9985" width="5.85546875" style="393" customWidth="1"/>
    <col min="9986" max="9986" width="28" style="393" customWidth="1"/>
    <col min="9987" max="9988" width="0" style="393" hidden="1" customWidth="1"/>
    <col min="9989" max="9989" width="16.28515625" style="393" customWidth="1"/>
    <col min="9990" max="9990" width="15.28515625" style="393" customWidth="1"/>
    <col min="9991" max="9991" width="16.7109375" style="393" customWidth="1"/>
    <col min="9992" max="10240" width="9.140625" style="393"/>
    <col min="10241" max="10241" width="5.85546875" style="393" customWidth="1"/>
    <col min="10242" max="10242" width="28" style="393" customWidth="1"/>
    <col min="10243" max="10244" width="0" style="393" hidden="1" customWidth="1"/>
    <col min="10245" max="10245" width="16.28515625" style="393" customWidth="1"/>
    <col min="10246" max="10246" width="15.28515625" style="393" customWidth="1"/>
    <col min="10247" max="10247" width="16.7109375" style="393" customWidth="1"/>
    <col min="10248" max="10496" width="9.140625" style="393"/>
    <col min="10497" max="10497" width="5.85546875" style="393" customWidth="1"/>
    <col min="10498" max="10498" width="28" style="393" customWidth="1"/>
    <col min="10499" max="10500" width="0" style="393" hidden="1" customWidth="1"/>
    <col min="10501" max="10501" width="16.28515625" style="393" customWidth="1"/>
    <col min="10502" max="10502" width="15.28515625" style="393" customWidth="1"/>
    <col min="10503" max="10503" width="16.7109375" style="393" customWidth="1"/>
    <col min="10504" max="10752" width="9.140625" style="393"/>
    <col min="10753" max="10753" width="5.85546875" style="393" customWidth="1"/>
    <col min="10754" max="10754" width="28" style="393" customWidth="1"/>
    <col min="10755" max="10756" width="0" style="393" hidden="1" customWidth="1"/>
    <col min="10757" max="10757" width="16.28515625" style="393" customWidth="1"/>
    <col min="10758" max="10758" width="15.28515625" style="393" customWidth="1"/>
    <col min="10759" max="10759" width="16.7109375" style="393" customWidth="1"/>
    <col min="10760" max="11008" width="9.140625" style="393"/>
    <col min="11009" max="11009" width="5.85546875" style="393" customWidth="1"/>
    <col min="11010" max="11010" width="28" style="393" customWidth="1"/>
    <col min="11011" max="11012" width="0" style="393" hidden="1" customWidth="1"/>
    <col min="11013" max="11013" width="16.28515625" style="393" customWidth="1"/>
    <col min="11014" max="11014" width="15.28515625" style="393" customWidth="1"/>
    <col min="11015" max="11015" width="16.7109375" style="393" customWidth="1"/>
    <col min="11016" max="11264" width="9.140625" style="393"/>
    <col min="11265" max="11265" width="5.85546875" style="393" customWidth="1"/>
    <col min="11266" max="11266" width="28" style="393" customWidth="1"/>
    <col min="11267" max="11268" width="0" style="393" hidden="1" customWidth="1"/>
    <col min="11269" max="11269" width="16.28515625" style="393" customWidth="1"/>
    <col min="11270" max="11270" width="15.28515625" style="393" customWidth="1"/>
    <col min="11271" max="11271" width="16.7109375" style="393" customWidth="1"/>
    <col min="11272" max="11520" width="9.140625" style="393"/>
    <col min="11521" max="11521" width="5.85546875" style="393" customWidth="1"/>
    <col min="11522" max="11522" width="28" style="393" customWidth="1"/>
    <col min="11523" max="11524" width="0" style="393" hidden="1" customWidth="1"/>
    <col min="11525" max="11525" width="16.28515625" style="393" customWidth="1"/>
    <col min="11526" max="11526" width="15.28515625" style="393" customWidth="1"/>
    <col min="11527" max="11527" width="16.7109375" style="393" customWidth="1"/>
    <col min="11528" max="11776" width="9.140625" style="393"/>
    <col min="11777" max="11777" width="5.85546875" style="393" customWidth="1"/>
    <col min="11778" max="11778" width="28" style="393" customWidth="1"/>
    <col min="11779" max="11780" width="0" style="393" hidden="1" customWidth="1"/>
    <col min="11781" max="11781" width="16.28515625" style="393" customWidth="1"/>
    <col min="11782" max="11782" width="15.28515625" style="393" customWidth="1"/>
    <col min="11783" max="11783" width="16.7109375" style="393" customWidth="1"/>
    <col min="11784" max="12032" width="9.140625" style="393"/>
    <col min="12033" max="12033" width="5.85546875" style="393" customWidth="1"/>
    <col min="12034" max="12034" width="28" style="393" customWidth="1"/>
    <col min="12035" max="12036" width="0" style="393" hidden="1" customWidth="1"/>
    <col min="12037" max="12037" width="16.28515625" style="393" customWidth="1"/>
    <col min="12038" max="12038" width="15.28515625" style="393" customWidth="1"/>
    <col min="12039" max="12039" width="16.7109375" style="393" customWidth="1"/>
    <col min="12040" max="12288" width="9.140625" style="393"/>
    <col min="12289" max="12289" width="5.85546875" style="393" customWidth="1"/>
    <col min="12290" max="12290" width="28" style="393" customWidth="1"/>
    <col min="12291" max="12292" width="0" style="393" hidden="1" customWidth="1"/>
    <col min="12293" max="12293" width="16.28515625" style="393" customWidth="1"/>
    <col min="12294" max="12294" width="15.28515625" style="393" customWidth="1"/>
    <col min="12295" max="12295" width="16.7109375" style="393" customWidth="1"/>
    <col min="12296" max="12544" width="9.140625" style="393"/>
    <col min="12545" max="12545" width="5.85546875" style="393" customWidth="1"/>
    <col min="12546" max="12546" width="28" style="393" customWidth="1"/>
    <col min="12547" max="12548" width="0" style="393" hidden="1" customWidth="1"/>
    <col min="12549" max="12549" width="16.28515625" style="393" customWidth="1"/>
    <col min="12550" max="12550" width="15.28515625" style="393" customWidth="1"/>
    <col min="12551" max="12551" width="16.7109375" style="393" customWidth="1"/>
    <col min="12552" max="12800" width="9.140625" style="393"/>
    <col min="12801" max="12801" width="5.85546875" style="393" customWidth="1"/>
    <col min="12802" max="12802" width="28" style="393" customWidth="1"/>
    <col min="12803" max="12804" width="0" style="393" hidden="1" customWidth="1"/>
    <col min="12805" max="12805" width="16.28515625" style="393" customWidth="1"/>
    <col min="12806" max="12806" width="15.28515625" style="393" customWidth="1"/>
    <col min="12807" max="12807" width="16.7109375" style="393" customWidth="1"/>
    <col min="12808" max="13056" width="9.140625" style="393"/>
    <col min="13057" max="13057" width="5.85546875" style="393" customWidth="1"/>
    <col min="13058" max="13058" width="28" style="393" customWidth="1"/>
    <col min="13059" max="13060" width="0" style="393" hidden="1" customWidth="1"/>
    <col min="13061" max="13061" width="16.28515625" style="393" customWidth="1"/>
    <col min="13062" max="13062" width="15.28515625" style="393" customWidth="1"/>
    <col min="13063" max="13063" width="16.7109375" style="393" customWidth="1"/>
    <col min="13064" max="13312" width="9.140625" style="393"/>
    <col min="13313" max="13313" width="5.85546875" style="393" customWidth="1"/>
    <col min="13314" max="13314" width="28" style="393" customWidth="1"/>
    <col min="13315" max="13316" width="0" style="393" hidden="1" customWidth="1"/>
    <col min="13317" max="13317" width="16.28515625" style="393" customWidth="1"/>
    <col min="13318" max="13318" width="15.28515625" style="393" customWidth="1"/>
    <col min="13319" max="13319" width="16.7109375" style="393" customWidth="1"/>
    <col min="13320" max="13568" width="9.140625" style="393"/>
    <col min="13569" max="13569" width="5.85546875" style="393" customWidth="1"/>
    <col min="13570" max="13570" width="28" style="393" customWidth="1"/>
    <col min="13571" max="13572" width="0" style="393" hidden="1" customWidth="1"/>
    <col min="13573" max="13573" width="16.28515625" style="393" customWidth="1"/>
    <col min="13574" max="13574" width="15.28515625" style="393" customWidth="1"/>
    <col min="13575" max="13575" width="16.7109375" style="393" customWidth="1"/>
    <col min="13576" max="13824" width="9.140625" style="393"/>
    <col min="13825" max="13825" width="5.85546875" style="393" customWidth="1"/>
    <col min="13826" max="13826" width="28" style="393" customWidth="1"/>
    <col min="13827" max="13828" width="0" style="393" hidden="1" customWidth="1"/>
    <col min="13829" max="13829" width="16.28515625" style="393" customWidth="1"/>
    <col min="13830" max="13830" width="15.28515625" style="393" customWidth="1"/>
    <col min="13831" max="13831" width="16.7109375" style="393" customWidth="1"/>
    <col min="13832" max="14080" width="9.140625" style="393"/>
    <col min="14081" max="14081" width="5.85546875" style="393" customWidth="1"/>
    <col min="14082" max="14082" width="28" style="393" customWidth="1"/>
    <col min="14083" max="14084" width="0" style="393" hidden="1" customWidth="1"/>
    <col min="14085" max="14085" width="16.28515625" style="393" customWidth="1"/>
    <col min="14086" max="14086" width="15.28515625" style="393" customWidth="1"/>
    <col min="14087" max="14087" width="16.7109375" style="393" customWidth="1"/>
    <col min="14088" max="14336" width="9.140625" style="393"/>
    <col min="14337" max="14337" width="5.85546875" style="393" customWidth="1"/>
    <col min="14338" max="14338" width="28" style="393" customWidth="1"/>
    <col min="14339" max="14340" width="0" style="393" hidden="1" customWidth="1"/>
    <col min="14341" max="14341" width="16.28515625" style="393" customWidth="1"/>
    <col min="14342" max="14342" width="15.28515625" style="393" customWidth="1"/>
    <col min="14343" max="14343" width="16.7109375" style="393" customWidth="1"/>
    <col min="14344" max="14592" width="9.140625" style="393"/>
    <col min="14593" max="14593" width="5.85546875" style="393" customWidth="1"/>
    <col min="14594" max="14594" width="28" style="393" customWidth="1"/>
    <col min="14595" max="14596" width="0" style="393" hidden="1" customWidth="1"/>
    <col min="14597" max="14597" width="16.28515625" style="393" customWidth="1"/>
    <col min="14598" max="14598" width="15.28515625" style="393" customWidth="1"/>
    <col min="14599" max="14599" width="16.7109375" style="393" customWidth="1"/>
    <col min="14600" max="14848" width="9.140625" style="393"/>
    <col min="14849" max="14849" width="5.85546875" style="393" customWidth="1"/>
    <col min="14850" max="14850" width="28" style="393" customWidth="1"/>
    <col min="14851" max="14852" width="0" style="393" hidden="1" customWidth="1"/>
    <col min="14853" max="14853" width="16.28515625" style="393" customWidth="1"/>
    <col min="14854" max="14854" width="15.28515625" style="393" customWidth="1"/>
    <col min="14855" max="14855" width="16.7109375" style="393" customWidth="1"/>
    <col min="14856" max="15104" width="9.140625" style="393"/>
    <col min="15105" max="15105" width="5.85546875" style="393" customWidth="1"/>
    <col min="15106" max="15106" width="28" style="393" customWidth="1"/>
    <col min="15107" max="15108" width="0" style="393" hidden="1" customWidth="1"/>
    <col min="15109" max="15109" width="16.28515625" style="393" customWidth="1"/>
    <col min="15110" max="15110" width="15.28515625" style="393" customWidth="1"/>
    <col min="15111" max="15111" width="16.7109375" style="393" customWidth="1"/>
    <col min="15112" max="15360" width="9.140625" style="393"/>
    <col min="15361" max="15361" width="5.85546875" style="393" customWidth="1"/>
    <col min="15362" max="15362" width="28" style="393" customWidth="1"/>
    <col min="15363" max="15364" width="0" style="393" hidden="1" customWidth="1"/>
    <col min="15365" max="15365" width="16.28515625" style="393" customWidth="1"/>
    <col min="15366" max="15366" width="15.28515625" style="393" customWidth="1"/>
    <col min="15367" max="15367" width="16.7109375" style="393" customWidth="1"/>
    <col min="15368" max="15616" width="9.140625" style="393"/>
    <col min="15617" max="15617" width="5.85546875" style="393" customWidth="1"/>
    <col min="15618" max="15618" width="28" style="393" customWidth="1"/>
    <col min="15619" max="15620" width="0" style="393" hidden="1" customWidth="1"/>
    <col min="15621" max="15621" width="16.28515625" style="393" customWidth="1"/>
    <col min="15622" max="15622" width="15.28515625" style="393" customWidth="1"/>
    <col min="15623" max="15623" width="16.7109375" style="393" customWidth="1"/>
    <col min="15624" max="15872" width="9.140625" style="393"/>
    <col min="15873" max="15873" width="5.85546875" style="393" customWidth="1"/>
    <col min="15874" max="15874" width="28" style="393" customWidth="1"/>
    <col min="15875" max="15876" width="0" style="393" hidden="1" customWidth="1"/>
    <col min="15877" max="15877" width="16.28515625" style="393" customWidth="1"/>
    <col min="15878" max="15878" width="15.28515625" style="393" customWidth="1"/>
    <col min="15879" max="15879" width="16.7109375" style="393" customWidth="1"/>
    <col min="15880" max="16128" width="9.140625" style="393"/>
    <col min="16129" max="16129" width="5.85546875" style="393" customWidth="1"/>
    <col min="16130" max="16130" width="28" style="393" customWidth="1"/>
    <col min="16131" max="16132" width="0" style="393" hidden="1" customWidth="1"/>
    <col min="16133" max="16133" width="16.28515625" style="393" customWidth="1"/>
    <col min="16134" max="16134" width="15.28515625" style="393" customWidth="1"/>
    <col min="16135" max="16135" width="16.7109375" style="393" customWidth="1"/>
    <col min="16136" max="16384" width="9.140625" style="393"/>
  </cols>
  <sheetData>
    <row r="1" spans="1:7" ht="15.75" hidden="1" x14ac:dyDescent="0.25">
      <c r="A1" s="392"/>
    </row>
    <row r="2" spans="1:7" ht="15.75" x14ac:dyDescent="0.25">
      <c r="A2" s="394"/>
      <c r="G2" s="395" t="s">
        <v>1795</v>
      </c>
    </row>
    <row r="3" spans="1:7" ht="15.75" x14ac:dyDescent="0.2">
      <c r="G3" s="395" t="s">
        <v>428</v>
      </c>
    </row>
    <row r="4" spans="1:7" ht="15.75" x14ac:dyDescent="0.25">
      <c r="A4" s="394"/>
      <c r="G4" s="396" t="s">
        <v>1796</v>
      </c>
    </row>
    <row r="5" spans="1:7" ht="15.75" hidden="1" x14ac:dyDescent="0.25">
      <c r="A5" s="394"/>
      <c r="D5" s="397"/>
      <c r="E5" s="397"/>
      <c r="F5" s="397"/>
      <c r="G5" s="395" t="s">
        <v>1797</v>
      </c>
    </row>
    <row r="6" spans="1:7" ht="15.75" x14ac:dyDescent="0.25">
      <c r="A6" s="394"/>
      <c r="D6" s="397"/>
      <c r="E6" s="398" t="s">
        <v>1798</v>
      </c>
      <c r="F6" s="398"/>
      <c r="G6" s="398"/>
    </row>
    <row r="7" spans="1:7" ht="15.75" x14ac:dyDescent="0.25">
      <c r="A7" s="394"/>
      <c r="D7" s="397"/>
      <c r="E7" s="399"/>
      <c r="F7" s="399"/>
      <c r="G7" s="399"/>
    </row>
    <row r="8" spans="1:7" ht="15.75" x14ac:dyDescent="0.25">
      <c r="A8" s="394"/>
      <c r="B8" s="399"/>
      <c r="C8" s="399"/>
      <c r="D8" s="399"/>
      <c r="E8" s="399"/>
      <c r="F8" s="399"/>
      <c r="G8" s="395" t="s">
        <v>1799</v>
      </c>
    </row>
    <row r="9" spans="1:7" ht="15.75" x14ac:dyDescent="0.25">
      <c r="A9" s="400" t="s">
        <v>1673</v>
      </c>
      <c r="B9" s="400"/>
      <c r="C9" s="400"/>
      <c r="D9" s="400"/>
      <c r="E9" s="400"/>
      <c r="F9" s="400"/>
      <c r="G9" s="400"/>
    </row>
    <row r="10" spans="1:7" ht="15.75" customHeight="1" x14ac:dyDescent="0.25">
      <c r="A10" s="401" t="s">
        <v>1800</v>
      </c>
      <c r="B10" s="401"/>
      <c r="C10" s="401"/>
      <c r="D10" s="401"/>
      <c r="E10" s="401"/>
      <c r="F10" s="401"/>
      <c r="G10" s="401"/>
    </row>
    <row r="11" spans="1:7" ht="15.75" x14ac:dyDescent="0.25">
      <c r="A11" s="400" t="s">
        <v>1801</v>
      </c>
      <c r="B11" s="400"/>
      <c r="C11" s="400"/>
      <c r="D11" s="400"/>
      <c r="E11" s="400"/>
      <c r="F11" s="400"/>
      <c r="G11" s="400"/>
    </row>
    <row r="12" spans="1:7" ht="15.75" x14ac:dyDescent="0.25">
      <c r="A12" s="400" t="s">
        <v>1802</v>
      </c>
      <c r="B12" s="400"/>
      <c r="C12" s="400"/>
      <c r="D12" s="400"/>
      <c r="E12" s="400"/>
      <c r="F12" s="400"/>
      <c r="G12" s="400"/>
    </row>
    <row r="13" spans="1:7" ht="15.75" x14ac:dyDescent="0.25">
      <c r="A13" s="402"/>
      <c r="B13" s="402"/>
      <c r="C13" s="402"/>
      <c r="D13" s="402"/>
      <c r="E13" s="402"/>
      <c r="F13" s="402"/>
      <c r="G13" s="402"/>
    </row>
    <row r="14" spans="1:7" ht="15.75" x14ac:dyDescent="0.25">
      <c r="A14" s="402"/>
      <c r="B14" s="402"/>
      <c r="C14" s="402"/>
      <c r="D14" s="402"/>
      <c r="G14" s="403" t="s">
        <v>1675</v>
      </c>
    </row>
    <row r="15" spans="1:7" ht="30.75" customHeight="1" x14ac:dyDescent="0.2">
      <c r="A15" s="404" t="s">
        <v>1676</v>
      </c>
      <c r="B15" s="405" t="s">
        <v>1803</v>
      </c>
      <c r="C15" s="406" t="s">
        <v>1804</v>
      </c>
      <c r="D15" s="404" t="s">
        <v>1805</v>
      </c>
      <c r="E15" s="407" t="s">
        <v>1804</v>
      </c>
      <c r="F15" s="407" t="s">
        <v>43</v>
      </c>
      <c r="G15" s="405" t="s">
        <v>53</v>
      </c>
    </row>
    <row r="16" spans="1:7" ht="16.5" customHeight="1" x14ac:dyDescent="0.25">
      <c r="A16" s="408">
        <v>1</v>
      </c>
      <c r="B16" s="409" t="s">
        <v>1806</v>
      </c>
      <c r="C16" s="410">
        <v>139163.5</v>
      </c>
      <c r="D16" s="411"/>
      <c r="E16" s="412">
        <v>181213.6</v>
      </c>
      <c r="F16" s="412">
        <v>181213.6</v>
      </c>
      <c r="G16" s="413">
        <f>F16/E16*100</f>
        <v>100</v>
      </c>
    </row>
    <row r="17" spans="1:7" ht="15" customHeight="1" x14ac:dyDescent="0.25">
      <c r="A17" s="414">
        <v>2</v>
      </c>
      <c r="B17" s="415" t="s">
        <v>1807</v>
      </c>
      <c r="C17" s="416">
        <v>135459.70000000001</v>
      </c>
      <c r="D17" s="417"/>
      <c r="E17" s="412">
        <v>195292.6</v>
      </c>
      <c r="F17" s="412">
        <v>195292.6</v>
      </c>
      <c r="G17" s="418">
        <f t="shared" ref="G17:G32" si="0">F17/E17*100</f>
        <v>100</v>
      </c>
    </row>
    <row r="18" spans="1:7" ht="15" customHeight="1" x14ac:dyDescent="0.25">
      <c r="A18" s="414">
        <v>3</v>
      </c>
      <c r="B18" s="415" t="s">
        <v>1808</v>
      </c>
      <c r="C18" s="416">
        <v>159990.70000000001</v>
      </c>
      <c r="D18" s="417"/>
      <c r="E18" s="412">
        <v>158490.29999999999</v>
      </c>
      <c r="F18" s="412">
        <v>158490.29999999999</v>
      </c>
      <c r="G18" s="418">
        <f t="shared" si="0"/>
        <v>100</v>
      </c>
    </row>
    <row r="19" spans="1:7" ht="16.5" customHeight="1" x14ac:dyDescent="0.25">
      <c r="A19" s="414">
        <v>4</v>
      </c>
      <c r="B19" s="415" t="s">
        <v>1809</v>
      </c>
      <c r="C19" s="416">
        <v>89663.8</v>
      </c>
      <c r="D19" s="417"/>
      <c r="E19" s="412">
        <v>129419.5</v>
      </c>
      <c r="F19" s="412">
        <v>129419.5</v>
      </c>
      <c r="G19" s="418">
        <f t="shared" si="0"/>
        <v>100</v>
      </c>
    </row>
    <row r="20" spans="1:7" ht="16.5" customHeight="1" x14ac:dyDescent="0.25">
      <c r="A20" s="414">
        <v>5</v>
      </c>
      <c r="B20" s="415" t="s">
        <v>1810</v>
      </c>
      <c r="C20" s="416">
        <v>130023.7</v>
      </c>
      <c r="D20" s="417"/>
      <c r="E20" s="412">
        <v>146896.4</v>
      </c>
      <c r="F20" s="412">
        <v>146896.4</v>
      </c>
      <c r="G20" s="418">
        <f t="shared" si="0"/>
        <v>100</v>
      </c>
    </row>
    <row r="21" spans="1:7" ht="15" customHeight="1" x14ac:dyDescent="0.25">
      <c r="A21" s="414">
        <v>6</v>
      </c>
      <c r="B21" s="415" t="s">
        <v>1811</v>
      </c>
      <c r="C21" s="416">
        <v>87702.7</v>
      </c>
      <c r="D21" s="417"/>
      <c r="E21" s="412">
        <v>116195.7</v>
      </c>
      <c r="F21" s="412">
        <v>116195.7</v>
      </c>
      <c r="G21" s="418">
        <f t="shared" si="0"/>
        <v>100</v>
      </c>
    </row>
    <row r="22" spans="1:7" ht="15.75" x14ac:dyDescent="0.25">
      <c r="A22" s="414">
        <v>7</v>
      </c>
      <c r="B22" s="415" t="s">
        <v>1812</v>
      </c>
      <c r="C22" s="416">
        <v>106251.3</v>
      </c>
      <c r="D22" s="417"/>
      <c r="E22" s="412">
        <v>148976.5</v>
      </c>
      <c r="F22" s="412">
        <v>148976.5</v>
      </c>
      <c r="G22" s="418">
        <f t="shared" si="0"/>
        <v>100</v>
      </c>
    </row>
    <row r="23" spans="1:7" ht="15" customHeight="1" x14ac:dyDescent="0.25">
      <c r="A23" s="414">
        <v>8</v>
      </c>
      <c r="B23" s="415" t="s">
        <v>1813</v>
      </c>
      <c r="C23" s="416">
        <v>88875.1</v>
      </c>
      <c r="D23" s="417"/>
      <c r="E23" s="412">
        <v>133198.5</v>
      </c>
      <c r="F23" s="412">
        <v>133198.5</v>
      </c>
      <c r="G23" s="418">
        <f t="shared" si="0"/>
        <v>100</v>
      </c>
    </row>
    <row r="24" spans="1:7" ht="15.75" customHeight="1" x14ac:dyDescent="0.25">
      <c r="A24" s="414">
        <v>9</v>
      </c>
      <c r="B24" s="415" t="s">
        <v>1814</v>
      </c>
      <c r="C24" s="416">
        <v>115592.7</v>
      </c>
      <c r="D24" s="417"/>
      <c r="E24" s="412">
        <v>146006.70000000001</v>
      </c>
      <c r="F24" s="412">
        <v>146006.70000000001</v>
      </c>
      <c r="G24" s="418">
        <f t="shared" si="0"/>
        <v>100</v>
      </c>
    </row>
    <row r="25" spans="1:7" ht="16.5" customHeight="1" x14ac:dyDescent="0.25">
      <c r="A25" s="414">
        <v>10</v>
      </c>
      <c r="B25" s="415" t="s">
        <v>1815</v>
      </c>
      <c r="C25" s="416">
        <v>65495.4</v>
      </c>
      <c r="D25" s="417">
        <v>15688.7</v>
      </c>
      <c r="E25" s="412">
        <v>78504.100000000006</v>
      </c>
      <c r="F25" s="412">
        <v>78504.100000000006</v>
      </c>
      <c r="G25" s="418">
        <f t="shared" si="0"/>
        <v>100</v>
      </c>
    </row>
    <row r="26" spans="1:7" ht="17.25" customHeight="1" x14ac:dyDescent="0.25">
      <c r="A26" s="414">
        <v>11</v>
      </c>
      <c r="B26" s="415" t="s">
        <v>1816</v>
      </c>
      <c r="C26" s="416">
        <v>93240.3</v>
      </c>
      <c r="D26" s="417"/>
      <c r="E26" s="412">
        <v>140187</v>
      </c>
      <c r="F26" s="412">
        <v>140187</v>
      </c>
      <c r="G26" s="418">
        <f t="shared" si="0"/>
        <v>100</v>
      </c>
    </row>
    <row r="27" spans="1:7" ht="16.5" customHeight="1" x14ac:dyDescent="0.25">
      <c r="A27" s="414">
        <v>12</v>
      </c>
      <c r="B27" s="415" t="s">
        <v>1817</v>
      </c>
      <c r="C27" s="416">
        <v>20135.900000000001</v>
      </c>
      <c r="D27" s="417"/>
      <c r="E27" s="412">
        <v>25722.2</v>
      </c>
      <c r="F27" s="412">
        <v>25722.2</v>
      </c>
      <c r="G27" s="418">
        <f t="shared" si="0"/>
        <v>100</v>
      </c>
    </row>
    <row r="28" spans="1:7" ht="17.25" customHeight="1" x14ac:dyDescent="0.25">
      <c r="A28" s="414">
        <v>13</v>
      </c>
      <c r="B28" s="415" t="s">
        <v>1818</v>
      </c>
      <c r="C28" s="416">
        <v>104770.6</v>
      </c>
      <c r="D28" s="417"/>
      <c r="E28" s="412">
        <v>145166.29999999999</v>
      </c>
      <c r="F28" s="412">
        <v>145166.29999999999</v>
      </c>
      <c r="G28" s="418">
        <f t="shared" si="0"/>
        <v>100</v>
      </c>
    </row>
    <row r="29" spans="1:7" ht="16.5" customHeight="1" x14ac:dyDescent="0.25">
      <c r="A29" s="414">
        <v>14</v>
      </c>
      <c r="B29" s="415" t="s">
        <v>1819</v>
      </c>
      <c r="C29" s="416">
        <v>66762.600000000006</v>
      </c>
      <c r="D29" s="417"/>
      <c r="E29" s="412">
        <v>99219.5</v>
      </c>
      <c r="F29" s="412">
        <v>99219.5</v>
      </c>
      <c r="G29" s="418">
        <f t="shared" si="0"/>
        <v>100</v>
      </c>
    </row>
    <row r="30" spans="1:7" ht="15.75" customHeight="1" x14ac:dyDescent="0.25">
      <c r="A30" s="414">
        <v>15</v>
      </c>
      <c r="B30" s="415" t="s">
        <v>1820</v>
      </c>
      <c r="C30" s="416">
        <v>105278.39999999999</v>
      </c>
      <c r="D30" s="417"/>
      <c r="E30" s="412">
        <v>119348.1</v>
      </c>
      <c r="F30" s="412">
        <v>119348.1</v>
      </c>
      <c r="G30" s="418">
        <f t="shared" si="0"/>
        <v>100</v>
      </c>
    </row>
    <row r="31" spans="1:7" ht="15" customHeight="1" x14ac:dyDescent="0.25">
      <c r="A31" s="414">
        <v>16</v>
      </c>
      <c r="B31" s="415" t="s">
        <v>1821</v>
      </c>
      <c r="C31" s="416">
        <v>89052</v>
      </c>
      <c r="D31" s="417"/>
      <c r="E31" s="412">
        <v>107745.1</v>
      </c>
      <c r="F31" s="412">
        <v>107745.1</v>
      </c>
      <c r="G31" s="418">
        <f t="shared" si="0"/>
        <v>100</v>
      </c>
    </row>
    <row r="32" spans="1:7" ht="15" customHeight="1" x14ac:dyDescent="0.25">
      <c r="A32" s="414">
        <v>17</v>
      </c>
      <c r="B32" s="415" t="s">
        <v>1822</v>
      </c>
      <c r="C32" s="416">
        <v>107521.3</v>
      </c>
      <c r="D32" s="417"/>
      <c r="E32" s="412">
        <v>143502.29999999999</v>
      </c>
      <c r="F32" s="412">
        <v>143502.29999999999</v>
      </c>
      <c r="G32" s="418">
        <f t="shared" si="0"/>
        <v>100</v>
      </c>
    </row>
    <row r="33" spans="1:7" ht="15" customHeight="1" x14ac:dyDescent="0.25">
      <c r="A33" s="419"/>
      <c r="B33" s="420"/>
      <c r="C33" s="417"/>
      <c r="D33" s="417"/>
      <c r="E33" s="421"/>
      <c r="F33" s="421"/>
      <c r="G33" s="421"/>
    </row>
    <row r="34" spans="1:7" ht="18" customHeight="1" x14ac:dyDescent="0.25">
      <c r="A34" s="422"/>
      <c r="B34" s="423" t="s">
        <v>1823</v>
      </c>
      <c r="C34" s="424">
        <f>SUM(C16:C32)</f>
        <v>1704979.7</v>
      </c>
      <c r="D34" s="424">
        <f>SUM(D16:D32)</f>
        <v>15688.7</v>
      </c>
      <c r="E34" s="425">
        <f>SUM(E16:E32)</f>
        <v>2215084.4000000004</v>
      </c>
      <c r="F34" s="425">
        <f>SUM(F16:F32)</f>
        <v>2215084.4000000004</v>
      </c>
      <c r="G34" s="426">
        <f>F34/E34*100</f>
        <v>100</v>
      </c>
    </row>
    <row r="35" spans="1:7" ht="15.75" x14ac:dyDescent="0.25">
      <c r="A35" s="394"/>
      <c r="B35" s="394"/>
      <c r="C35" s="394"/>
      <c r="D35" s="394"/>
      <c r="E35" s="394"/>
    </row>
    <row r="36" spans="1:7" ht="15.75" x14ac:dyDescent="0.25">
      <c r="E36" s="427"/>
    </row>
  </sheetData>
  <mergeCells count="5">
    <mergeCell ref="E6:G6"/>
    <mergeCell ref="A9:G9"/>
    <mergeCell ref="A10:G10"/>
    <mergeCell ref="A11:G11"/>
    <mergeCell ref="A12:G12"/>
  </mergeCells>
  <printOptions horizontalCentered="1"/>
  <pageMargins left="0.7" right="0.19685039370078741" top="0.59055118110236227" bottom="0.98425196850393704" header="0.19685039370078741"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75</vt:i4>
      </vt:variant>
      <vt:variant>
        <vt:lpstr>Именованные диапазоны</vt:lpstr>
      </vt:variant>
      <vt:variant>
        <vt:i4>81</vt:i4>
      </vt:variant>
    </vt:vector>
  </HeadingPairs>
  <TitlesOfParts>
    <vt:vector size="156" baseType="lpstr">
      <vt:lpstr>Пр1 источн</vt:lpstr>
      <vt:lpstr>пр2 ист-ки</vt:lpstr>
      <vt:lpstr>Пр3 доходы</vt:lpstr>
      <vt:lpstr>Пр4 адм.дох</vt:lpstr>
      <vt:lpstr>пр 5 ФКР</vt:lpstr>
      <vt:lpstr>ПР 6 ВЕД.</vt:lpstr>
      <vt:lpstr>пр7 кв</vt:lpstr>
      <vt:lpstr>прил8 ГП</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58</vt:lpstr>
      <vt:lpstr>59</vt:lpstr>
      <vt:lpstr>60</vt:lpstr>
      <vt:lpstr>61</vt:lpstr>
      <vt:lpstr>62</vt:lpstr>
      <vt:lpstr>63</vt:lpstr>
      <vt:lpstr>64</vt:lpstr>
      <vt:lpstr>65</vt:lpstr>
      <vt:lpstr>66</vt:lpstr>
      <vt:lpstr>67</vt:lpstr>
      <vt:lpstr>68</vt:lpstr>
      <vt:lpstr>Лист1</vt:lpstr>
      <vt:lpstr>'15'!Заголовки_для_печати</vt:lpstr>
      <vt:lpstr>'пр 5 ФКР'!Заголовки_для_печати</vt:lpstr>
      <vt:lpstr>'ПР 6 ВЕД.'!Заголовки_для_печати</vt:lpstr>
      <vt:lpstr>'Пр3 доходы'!Заголовки_для_печати</vt:lpstr>
      <vt:lpstr>'Пр4 адм.дох'!Заголовки_для_печати</vt:lpstr>
      <vt:lpstr>'пр7 кв'!Заголовки_для_печати</vt:lpstr>
      <vt:lpstr>'прил8 ГП'!Заголовки_для_печати</vt:lpstr>
      <vt:lpstr>'1'!Область_печати</vt:lpstr>
      <vt:lpstr>'10'!Область_печати</vt:lpstr>
      <vt:lpstr>'11'!Область_печати</vt:lpstr>
      <vt:lpstr>'12'!Область_печати</vt:lpstr>
      <vt:lpstr>'13'!Область_печати</vt:lpstr>
      <vt:lpstr>'14'!Область_печати</vt:lpstr>
      <vt:lpstr>'15'!Область_печати</vt:lpstr>
      <vt:lpstr>'16'!Область_печати</vt:lpstr>
      <vt:lpstr>'17'!Область_печати</vt:lpstr>
      <vt:lpstr>'18'!Область_печати</vt:lpstr>
      <vt:lpstr>'19'!Область_печати</vt:lpstr>
      <vt:lpstr>'2'!Область_печати</vt:lpstr>
      <vt:lpstr>'20'!Область_печати</vt:lpstr>
      <vt:lpstr>'21'!Область_печати</vt:lpstr>
      <vt:lpstr>'22'!Область_печати</vt:lpstr>
      <vt:lpstr>'23'!Область_печати</vt:lpstr>
      <vt:lpstr>'24'!Область_печати</vt:lpstr>
      <vt:lpstr>'25'!Область_печати</vt:lpstr>
      <vt:lpstr>'26'!Область_печати</vt:lpstr>
      <vt:lpstr>'27'!Область_печати</vt:lpstr>
      <vt:lpstr>'28'!Область_печати</vt:lpstr>
      <vt:lpstr>'29'!Область_печати</vt:lpstr>
      <vt:lpstr>'3'!Область_печати</vt:lpstr>
      <vt:lpstr>'30'!Область_печати</vt:lpstr>
      <vt:lpstr>'32'!Область_печати</vt:lpstr>
      <vt:lpstr>'33'!Область_печати</vt:lpstr>
      <vt:lpstr>'34'!Область_печати</vt:lpstr>
      <vt:lpstr>'35'!Область_печати</vt:lpstr>
      <vt:lpstr>'36'!Область_печати</vt:lpstr>
      <vt:lpstr>'37'!Область_печати</vt:lpstr>
      <vt:lpstr>'38'!Область_печати</vt:lpstr>
      <vt:lpstr>'39'!Область_печати</vt:lpstr>
      <vt:lpstr>'4'!Область_печати</vt:lpstr>
      <vt:lpstr>'40'!Область_печати</vt:lpstr>
      <vt:lpstr>'41'!Область_печати</vt:lpstr>
      <vt:lpstr>'42'!Область_печати</vt:lpstr>
      <vt:lpstr>'43'!Область_печати</vt:lpstr>
      <vt:lpstr>'44'!Область_печати</vt:lpstr>
      <vt:lpstr>'45'!Область_печати</vt:lpstr>
      <vt:lpstr>'46'!Область_печати</vt:lpstr>
      <vt:lpstr>'47'!Область_печати</vt:lpstr>
      <vt:lpstr>'48'!Область_печати</vt:lpstr>
      <vt:lpstr>'49'!Область_печати</vt:lpstr>
      <vt:lpstr>'5'!Область_печати</vt:lpstr>
      <vt:lpstr>'50'!Область_печати</vt:lpstr>
      <vt:lpstr>'51'!Область_печати</vt:lpstr>
      <vt:lpstr>'52'!Область_печати</vt:lpstr>
      <vt:lpstr>'53'!Область_печати</vt:lpstr>
      <vt:lpstr>'54'!Область_печати</vt:lpstr>
      <vt:lpstr>'55'!Область_печати</vt:lpstr>
      <vt:lpstr>'56'!Область_печати</vt:lpstr>
      <vt:lpstr>'58'!Область_печати</vt:lpstr>
      <vt:lpstr>'59'!Область_печати</vt:lpstr>
      <vt:lpstr>'6'!Область_печати</vt:lpstr>
      <vt:lpstr>'60'!Область_печати</vt:lpstr>
      <vt:lpstr>'61'!Область_печати</vt:lpstr>
      <vt:lpstr>'62'!Область_печати</vt:lpstr>
      <vt:lpstr>'63'!Область_печати</vt:lpstr>
      <vt:lpstr>'64'!Область_печати</vt:lpstr>
      <vt:lpstr>'65'!Область_печати</vt:lpstr>
      <vt:lpstr>'66'!Область_печати</vt:lpstr>
      <vt:lpstr>'67'!Область_печати</vt:lpstr>
      <vt:lpstr>'68'!Область_печати</vt:lpstr>
      <vt:lpstr>'7'!Область_печати</vt:lpstr>
      <vt:lpstr>'8'!Область_печати</vt:lpstr>
      <vt:lpstr>'9'!Область_печати</vt:lpstr>
      <vt:lpstr>'пр 5 ФКР'!Область_печати</vt:lpstr>
      <vt:lpstr>'ПР 6 ВЕД.'!Область_печати</vt:lpstr>
      <vt:lpstr>'Пр1 источн'!Область_печати</vt:lpstr>
      <vt:lpstr>'пр2 ист-ки'!Область_печати</vt:lpstr>
      <vt:lpstr>'Пр3 доходы'!Область_печати</vt:lpstr>
      <vt:lpstr>'Пр4 адм.дох'!Область_печати</vt:lpstr>
      <vt:lpstr>'пр7 кв'!Область_печати</vt:lpstr>
      <vt:lpstr>'прил8 ГП'!Область_печати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Литвиненко Анна Васильевна</dc:creator>
  <cp:lastModifiedBy>Монгуш Саглай Романовна</cp:lastModifiedBy>
  <cp:lastPrinted>2021-05-20T11:18:35Z</cp:lastPrinted>
  <dcterms:created xsi:type="dcterms:W3CDTF">2020-06-02T03:57:54Z</dcterms:created>
  <dcterms:modified xsi:type="dcterms:W3CDTF">2021-05-20T11:54:17Z</dcterms:modified>
</cp:coreProperties>
</file>